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omments9.xml" ContentType="application/vnd.openxmlformats-officedocument.spreadsheetml.comments+xml"/>
  <Override PartName="/xl/drawings/drawing6.xml" ContentType="application/vnd.openxmlformats-officedocument.drawing+xml"/>
  <Override PartName="/xl/ctrlProps/ctrlProp2.xml" ContentType="application/vnd.ms-excel.controlpropertie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10.18.11.7\homes\admin\06senkyo2\○R07.04知事選\A1317_会議一般\02立候補予定者説明会\02配付資料\01提出用\資料6,7,A　△立候補届出関係書類（高橋・井上）\△01様式（高橋）\"/>
    </mc:Choice>
  </mc:AlternateContent>
  <xr:revisionPtr revIDLastSave="0" documentId="13_ncr:1_{532EF1E2-417C-42AB-BFCD-C0508774AA20}" xr6:coauthVersionLast="47" xr6:coauthVersionMax="47" xr10:uidLastSave="{00000000-0000-0000-0000-000000000000}"/>
  <bookViews>
    <workbookView xWindow="-28920" yWindow="930" windowWidth="29040" windowHeight="15720" tabRatio="815" activeTab="2" xr2:uid="{00000000-000D-0000-FFFF-FFFF00000000}"/>
  </bookViews>
  <sheets>
    <sheet name="設定シート" sheetId="113" r:id="rId1"/>
    <sheet name="Sheet1" sheetId="131" state="hidden" r:id="rId2"/>
    <sheet name="入力シート" sheetId="2" r:id="rId3"/>
    <sheet name="目次" sheetId="4" r:id="rId4"/>
    <sheet name="様式1" sheetId="109" r:id="rId5"/>
    <sheet name="様式2" sheetId="60" r:id="rId6"/>
    <sheet name="様式3" sheetId="111" r:id="rId7"/>
    <sheet name="様式4" sheetId="3" r:id="rId8"/>
    <sheet name="様式5" sheetId="121" r:id="rId9"/>
    <sheet name="様式6" sheetId="122" r:id="rId10"/>
    <sheet name="様式7" sheetId="14" r:id="rId11"/>
    <sheet name="様式8" sheetId="15" r:id="rId12"/>
    <sheet name="様式9" sheetId="44" r:id="rId13"/>
    <sheet name="様式10" sheetId="21" r:id="rId14"/>
    <sheet name="様式11" sheetId="20" r:id="rId15"/>
    <sheet name="様式12" sheetId="124" r:id="rId16"/>
    <sheet name="様式13" sheetId="18" r:id="rId17"/>
    <sheet name="様式14" sheetId="125" r:id="rId18"/>
    <sheet name="様式15" sheetId="126" r:id="rId19"/>
    <sheet name="様式16" sheetId="127" r:id="rId20"/>
    <sheet name="様式17" sheetId="128" r:id="rId21"/>
    <sheet name="様式18" sheetId="129" r:id="rId22"/>
    <sheet name="様式19" sheetId="130" r:id="rId23"/>
    <sheet name="推薦1" sheetId="132" r:id="rId24"/>
    <sheet name="推薦2" sheetId="114" r:id="rId25"/>
    <sheet name="推薦3" sheetId="115" r:id="rId26"/>
    <sheet name="推薦4" sheetId="136" r:id="rId27"/>
    <sheet name="推薦5" sheetId="116" r:id="rId28"/>
    <sheet name="推薦6" sheetId="135" r:id="rId29"/>
    <sheet name="推薦7" sheetId="117" r:id="rId30"/>
    <sheet name="推薦8" sheetId="118" r:id="rId31"/>
    <sheet name="推薦9" sheetId="119" r:id="rId32"/>
  </sheets>
  <definedNames>
    <definedName name="_xlnm._FilterDatabase" localSheetId="0" hidden="1">設定シート!$A$1:$Y$1</definedName>
    <definedName name="_xlnm.Print_Area" localSheetId="1">Sheet1!$C$1:$G$29</definedName>
    <definedName name="_xlnm.Print_Area" localSheetId="23">推薦1!$A$1:$N$67</definedName>
    <definedName name="_xlnm.Print_Area" localSheetId="24">推薦2!$A$1:$J$28</definedName>
    <definedName name="_xlnm.Print_Area" localSheetId="25">推薦3!$A$1:$J$40</definedName>
    <definedName name="_xlnm.Print_Area" localSheetId="26">推薦4!$A$1:$N$76</definedName>
    <definedName name="_xlnm.Print_Area" localSheetId="27">推薦5!$A$1:$J$34</definedName>
    <definedName name="_xlnm.Print_Area" localSheetId="28">推薦6!$A$1:$N$78</definedName>
    <definedName name="_xlnm.Print_Area" localSheetId="29">推薦7!$A$1:$J$33</definedName>
    <definedName name="_xlnm.Print_Area" localSheetId="30">推薦8!$A$1:$J$27</definedName>
    <definedName name="_xlnm.Print_Area" localSheetId="31">推薦9!$A$1:$J$30</definedName>
    <definedName name="_xlnm.Print_Area" localSheetId="0">設定シート!$B$1:$P$31,設定シート!$R$1:$V$33</definedName>
    <definedName name="_xlnm.Print_Area" localSheetId="2">入力シート!$A$1:$E$63</definedName>
    <definedName name="_xlnm.Print_Area" localSheetId="3">目次!$A$1:$C$47</definedName>
    <definedName name="_xlnm.Print_Area" localSheetId="4">様式1!$A$1:$N$67</definedName>
    <definedName name="_xlnm.Print_Area" localSheetId="13">様式10!$A$1:$Q$86</definedName>
    <definedName name="_xlnm.Print_Area" localSheetId="14">様式11!$A$1:$N$35</definedName>
    <definedName name="_xlnm.Print_Area" localSheetId="15">様式12!$A$1:$I$44</definedName>
    <definedName name="_xlnm.Print_Area" localSheetId="16">様式13!$A$1:$I$35</definedName>
    <definedName name="_xlnm.Print_Area" localSheetId="17">様式14!$A$1:$I$36</definedName>
    <definedName name="_xlnm.Print_Area" localSheetId="18">様式15!$A$1:$N$42</definedName>
    <definedName name="_xlnm.Print_Area" localSheetId="19">様式16!$A$1:$M$28</definedName>
    <definedName name="_xlnm.Print_Area" localSheetId="20">様式17!$A$1:$N$41</definedName>
    <definedName name="_xlnm.Print_Area" localSheetId="21">様式18!$A$1:$N$33</definedName>
    <definedName name="_xlnm.Print_Area" localSheetId="22">様式19!$A$1:$N$25</definedName>
    <definedName name="_xlnm.Print_Area" localSheetId="5">様式2!$A$1:$I$36</definedName>
    <definedName name="_xlnm.Print_Area" localSheetId="6">様式3!$A$1:$I$47</definedName>
    <definedName name="_xlnm.Print_Area" localSheetId="7">様式4!$A$1:$O$38</definedName>
    <definedName name="_xlnm.Print_Area" localSheetId="8">様式5!$A$1:$N$74</definedName>
    <definedName name="_xlnm.Print_Area" localSheetId="9">様式6!$A$1:$N$76</definedName>
    <definedName name="_xlnm.Print_Area" localSheetId="10">様式7!$A$1:$N$39</definedName>
    <definedName name="_xlnm.Print_Area" localSheetId="11">様式8!$A$1:$N$40</definedName>
    <definedName name="_xlnm.Print_Area" localSheetId="12">様式9!$A$1:$I$32</definedName>
    <definedName name="委員長名">様式15!$AD$4:$AD$28</definedName>
    <definedName name="開票区名">様式15!$AC$4:$AC$283</definedName>
    <definedName name="市町村名">設定シート!$M$2:$M$26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21" l="1"/>
  <c r="M18" i="20" l="1" a="1"/>
  <c r="M18" i="20" s="1"/>
  <c r="Q12" i="21" a="1"/>
  <c r="Q12" i="21" s="1"/>
  <c r="G20" i="20"/>
  <c r="G22" i="20"/>
  <c r="M21" i="117"/>
  <c r="C15" i="117"/>
  <c r="D22" i="119"/>
  <c r="E63" i="2"/>
  <c r="E61" i="2"/>
  <c r="D20" i="118" l="1"/>
  <c r="G20" i="118"/>
  <c r="B11" i="119"/>
  <c r="E26" i="115"/>
  <c r="B11" i="118"/>
  <c r="C65" i="135"/>
  <c r="B13" i="20"/>
  <c r="A16" i="3"/>
  <c r="F35" i="111" l="1"/>
  <c r="E9" i="135"/>
  <c r="C27" i="116"/>
  <c r="E9" i="136"/>
  <c r="E9" i="122"/>
  <c r="E11" i="122"/>
  <c r="G18" i="20"/>
  <c r="M21" i="122" a="1"/>
  <c r="M21" i="122" s="1"/>
  <c r="M59" i="122" a="1"/>
  <c r="M59" i="122" s="1"/>
  <c r="M55" i="121" a="1"/>
  <c r="M55" i="121" s="1"/>
  <c r="M18" i="121" a="1"/>
  <c r="M18" i="121" s="1"/>
  <c r="N27" i="3" a="1"/>
  <c r="N27" i="3" s="1"/>
  <c r="G59" i="122"/>
  <c r="G21" i="122"/>
  <c r="G55" i="121"/>
  <c r="G18" i="121"/>
  <c r="G27" i="3"/>
  <c r="E51" i="136"/>
  <c r="E13" i="136"/>
  <c r="E50" i="136"/>
  <c r="E12" i="136"/>
  <c r="E49" i="136"/>
  <c r="E11" i="136"/>
  <c r="J48" i="136"/>
  <c r="J10" i="136"/>
  <c r="E47" i="136"/>
  <c r="E10" i="111"/>
  <c r="N29" i="128" a="1"/>
  <c r="N29" i="128" s="1"/>
  <c r="F14" i="126"/>
  <c r="E16" i="128"/>
  <c r="M43" i="132" l="1" a="1"/>
  <c r="M43" i="132" s="1"/>
  <c r="I22" i="114" a="1"/>
  <c r="I22" i="114" s="1"/>
  <c r="I32" i="115" a="1"/>
  <c r="I32" i="115" s="1"/>
  <c r="I28" i="115" a="1"/>
  <c r="I28" i="115" s="1"/>
  <c r="H33" i="60" a="1"/>
  <c r="H33" i="60" s="1"/>
  <c r="M19" i="136" a="1"/>
  <c r="M19" i="136" s="1"/>
  <c r="I13" i="116" a="1"/>
  <c r="I13" i="116" s="1"/>
  <c r="M61" i="135" a="1"/>
  <c r="M61" i="135" s="1"/>
  <c r="I20" i="118" a="1"/>
  <c r="I20" i="118" s="1"/>
  <c r="I15" i="117" a="1"/>
  <c r="I15" i="117" s="1"/>
  <c r="I22" i="119" a="1"/>
  <c r="I22" i="119" s="1"/>
  <c r="B10" i="119"/>
  <c r="B10" i="118"/>
  <c r="C28" i="132" l="1"/>
  <c r="C28" i="109"/>
  <c r="G42" i="132"/>
  <c r="G44" i="132"/>
  <c r="B8" i="116"/>
  <c r="B8" i="117"/>
  <c r="E13" i="116"/>
  <c r="B8" i="114"/>
  <c r="B15" i="115"/>
  <c r="E24" i="127"/>
  <c r="A8" i="127"/>
  <c r="B23" i="125"/>
  <c r="B23" i="18"/>
  <c r="D18" i="18"/>
  <c r="D17" i="124"/>
  <c r="B21" i="124"/>
  <c r="B15" i="21"/>
  <c r="B12" i="21"/>
  <c r="A9" i="44"/>
  <c r="B23" i="44"/>
  <c r="E53" i="135"/>
  <c r="E54" i="135"/>
  <c r="E14" i="135"/>
  <c r="E15" i="135"/>
  <c r="C61" i="136"/>
  <c r="M58" i="136" a="1"/>
  <c r="M58" i="136" s="1"/>
  <c r="M57" i="136" s="1" a="1"/>
  <c r="M57" i="136" s="1"/>
  <c r="A23" i="136"/>
  <c r="G23" i="136" s="1"/>
  <c r="A5" i="136"/>
  <c r="A43" i="136" s="1"/>
  <c r="N39" i="136"/>
  <c r="A26" i="135"/>
  <c r="G26" i="135" s="1"/>
  <c r="M22" i="135" a="1"/>
  <c r="M22" i="135" s="1"/>
  <c r="E13" i="135"/>
  <c r="E52" i="135" s="1"/>
  <c r="J12" i="135"/>
  <c r="J51" i="135" s="1"/>
  <c r="E11" i="135"/>
  <c r="E50" i="135" s="1"/>
  <c r="J10" i="135"/>
  <c r="J49" i="135" s="1"/>
  <c r="E48" i="135"/>
  <c r="N40" i="135"/>
  <c r="E11" i="121"/>
  <c r="J7" i="3"/>
  <c r="G7" i="3"/>
  <c r="J8" i="3"/>
  <c r="G8" i="3"/>
  <c r="F32" i="111"/>
  <c r="H41" i="109"/>
  <c r="A4" i="132"/>
  <c r="A46" i="132"/>
  <c r="C24" i="132"/>
  <c r="L21" i="132"/>
  <c r="C21" i="132"/>
  <c r="C18" i="132"/>
  <c r="C15" i="132"/>
  <c r="C12" i="132"/>
  <c r="L9" i="132"/>
  <c r="G9" i="132"/>
  <c r="C9" i="132"/>
  <c r="G6" i="132"/>
  <c r="C6" i="132"/>
  <c r="A4" i="109"/>
  <c r="B17" i="136" l="1"/>
  <c r="B55" i="136" s="1"/>
  <c r="C21" i="109"/>
  <c r="L21" i="109"/>
  <c r="E26" i="126"/>
  <c r="D18" i="125"/>
  <c r="C6" i="113"/>
  <c r="B10" i="129"/>
  <c r="N39" i="122" l="1"/>
  <c r="N1" i="14"/>
  <c r="N1" i="15"/>
  <c r="V5" i="126"/>
  <c r="V6" i="126"/>
  <c r="V7" i="126"/>
  <c r="V8" i="126"/>
  <c r="V9" i="126"/>
  <c r="V10" i="126"/>
  <c r="V25" i="126"/>
  <c r="V26" i="126"/>
  <c r="V27" i="126"/>
  <c r="V28" i="126"/>
  <c r="V11" i="126"/>
  <c r="V12" i="126"/>
  <c r="V13" i="126"/>
  <c r="V14" i="126"/>
  <c r="V15" i="126"/>
  <c r="V16" i="126"/>
  <c r="V17" i="126"/>
  <c r="V18" i="126"/>
  <c r="V19" i="126"/>
  <c r="V20" i="126"/>
  <c r="V21" i="126"/>
  <c r="V22" i="126"/>
  <c r="V23" i="126"/>
  <c r="V24" i="126"/>
  <c r="F17" i="126"/>
  <c r="V4" i="126"/>
  <c r="H30" i="126" s="1"/>
  <c r="B30" i="126"/>
  <c r="B30" i="3"/>
  <c r="A15" i="60"/>
  <c r="E2" i="2" l="1"/>
  <c r="F47" i="132" s="1"/>
  <c r="C2" i="113"/>
  <c r="F45" i="109" l="1"/>
  <c r="A42" i="121"/>
  <c r="C28" i="116"/>
  <c r="D27" i="117"/>
  <c r="N38" i="121" l="1"/>
  <c r="B32" i="128"/>
  <c r="L17" i="127" a="1"/>
  <c r="L17" i="127" s="1"/>
  <c r="M26" i="126" a="1"/>
  <c r="M26" i="126" s="1"/>
  <c r="N41" i="109" a="1"/>
  <c r="N41" i="109" s="1"/>
  <c r="E14" i="2"/>
  <c r="B16" i="115" s="1"/>
  <c r="C18" i="109"/>
  <c r="N2" i="109" l="1"/>
  <c r="D26" i="117"/>
  <c r="D25" i="117"/>
  <c r="G15" i="117"/>
  <c r="E19" i="114"/>
  <c r="G13" i="128" l="1"/>
  <c r="I29" i="128"/>
  <c r="I27" i="128"/>
  <c r="B25" i="128"/>
  <c r="H28" i="129"/>
  <c r="H20" i="129"/>
  <c r="H22" i="129"/>
  <c r="F12" i="128"/>
  <c r="F10" i="128"/>
  <c r="G17" i="127"/>
  <c r="F10" i="126"/>
  <c r="G15" i="127"/>
  <c r="F8" i="126"/>
  <c r="G24" i="126"/>
  <c r="G26" i="126"/>
  <c r="B20" i="15"/>
  <c r="G18" i="125"/>
  <c r="G17" i="124"/>
  <c r="G18" i="18"/>
  <c r="I18" i="18" a="1"/>
  <c r="I18" i="18" s="1"/>
  <c r="I18" i="125" a="1"/>
  <c r="I18" i="125" s="1"/>
  <c r="I17" i="124" a="1"/>
  <c r="I17" i="124" s="1"/>
  <c r="B21" i="14"/>
  <c r="D8" i="20"/>
  <c r="F18" i="44"/>
  <c r="F24" i="14"/>
  <c r="L12" i="21"/>
  <c r="E10" i="15"/>
  <c r="J13" i="15"/>
  <c r="E13" i="15" s="1"/>
  <c r="J12" i="15"/>
  <c r="J11" i="15"/>
  <c r="J10" i="15"/>
  <c r="L9" i="15"/>
  <c r="J8" i="15"/>
  <c r="J7" i="15"/>
  <c r="E14" i="14"/>
  <c r="E13" i="14"/>
  <c r="E12" i="14"/>
  <c r="E11" i="14"/>
  <c r="J10" i="14"/>
  <c r="E9" i="14"/>
  <c r="E8" i="14"/>
  <c r="A25" i="122"/>
  <c r="H25" i="122" s="1"/>
  <c r="C63" i="122"/>
  <c r="E14" i="122"/>
  <c r="E52" i="122" s="1"/>
  <c r="E7" i="15"/>
  <c r="E11" i="15"/>
  <c r="E8" i="15"/>
  <c r="G9" i="15"/>
  <c r="E12" i="15"/>
  <c r="J12" i="122"/>
  <c r="J50" i="122" s="1"/>
  <c r="E49" i="122"/>
  <c r="E13" i="122"/>
  <c r="E51" i="122" s="1"/>
  <c r="J10" i="122"/>
  <c r="J48" i="122" s="1"/>
  <c r="E47" i="122"/>
  <c r="C59" i="121"/>
  <c r="A22" i="121"/>
  <c r="H22" i="121" s="1"/>
  <c r="E12" i="121"/>
  <c r="E49" i="121" s="1"/>
  <c r="J10" i="121"/>
  <c r="J47" i="121" s="1"/>
  <c r="E46" i="121"/>
  <c r="E14" i="111"/>
  <c r="C15" i="109"/>
  <c r="C12" i="109"/>
  <c r="E30" i="60"/>
  <c r="N22" i="129" a="1"/>
  <c r="N22" i="129" s="1"/>
  <c r="G22" i="119"/>
  <c r="E22" i="114"/>
  <c r="H11" i="126"/>
  <c r="E23" i="15"/>
  <c r="E22" i="15" s="1"/>
  <c r="B27" i="14"/>
  <c r="E48" i="121" l="1"/>
  <c r="B16" i="121"/>
  <c r="B53" i="121" s="1"/>
  <c r="E33" i="60" l="1"/>
  <c r="M24" i="14" l="1" a="1"/>
  <c r="M24" i="14" s="1"/>
  <c r="F23" i="14"/>
  <c r="M23" i="15" a="1"/>
  <c r="M23" i="15" s="1"/>
  <c r="M22" i="15" s="1" a="1"/>
  <c r="M22" i="15" s="1"/>
  <c r="E56" i="2"/>
  <c r="H43" i="132" l="1"/>
  <c r="G61" i="135"/>
  <c r="G22" i="135"/>
  <c r="G19" i="136"/>
  <c r="G57" i="136"/>
  <c r="E28" i="115"/>
  <c r="G23" i="15"/>
  <c r="G22" i="15" s="1"/>
  <c r="H24" i="14"/>
  <c r="H23" i="14" s="1"/>
  <c r="D9" i="115"/>
  <c r="E19" i="117"/>
  <c r="D25" i="118"/>
  <c r="E26" i="114"/>
  <c r="C21" i="116"/>
  <c r="E28" i="119"/>
  <c r="M23" i="14" a="1"/>
  <c r="M23" i="14" s="1"/>
  <c r="B25" i="20"/>
  <c r="G25" i="20" s="1"/>
  <c r="I18" i="44" a="1"/>
  <c r="I18" i="44" s="1"/>
  <c r="N44" i="21" a="1"/>
  <c r="N44" i="21" s="1"/>
  <c r="B26" i="15"/>
  <c r="G25" i="3"/>
  <c r="I35" i="111" a="1"/>
  <c r="I35" i="111" s="1"/>
  <c r="A44" i="109"/>
  <c r="C24" i="109"/>
  <c r="L9" i="109"/>
  <c r="G9" i="109"/>
  <c r="C9" i="109"/>
  <c r="G6" i="109"/>
  <c r="C6" i="109"/>
  <c r="C20" i="2"/>
  <c r="C8" i="2"/>
  <c r="C7" i="2"/>
  <c r="C6" i="2"/>
  <c r="C5" i="2"/>
  <c r="C4" i="2"/>
  <c r="B40" i="132" l="1"/>
  <c r="A24" i="60"/>
  <c r="B15" i="44"/>
  <c r="B15" i="114"/>
  <c r="I30" i="3"/>
  <c r="G32" i="128"/>
  <c r="E8" i="2"/>
  <c r="E17" i="2" s="1"/>
  <c r="B18" i="14"/>
  <c r="B13" i="124"/>
  <c r="C21" i="2"/>
  <c r="C5" i="113"/>
  <c r="C1" i="2" s="1"/>
  <c r="B22" i="3"/>
  <c r="B39" i="109"/>
  <c r="E46" i="136" l="1"/>
  <c r="E8" i="136"/>
  <c r="E8" i="121"/>
  <c r="E8" i="135"/>
  <c r="E47" i="135" s="1"/>
  <c r="L19" i="132"/>
  <c r="C22" i="2"/>
  <c r="E8" i="122"/>
  <c r="E46" i="122" s="1"/>
  <c r="E45" i="121"/>
  <c r="L19" i="10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HP Customer</author>
  </authors>
  <commentList>
    <comment ref="C1" authorId="0" shapeId="0" xr:uid="{00000000-0006-0000-0200-000001000000}">
      <text>
        <r>
          <rPr>
            <b/>
            <sz val="9"/>
            <rFont val="ＭＳ Ｐゴシック"/>
            <family val="3"/>
            <charset val="128"/>
          </rPr>
          <t>このセルは、修正しないでください。</t>
        </r>
      </text>
    </comment>
    <comment ref="E2" authorId="0" shapeId="0" xr:uid="{00000000-0006-0000-0200-000003000000}">
      <text>
        <r>
          <rPr>
            <b/>
            <sz val="9"/>
            <rFont val="ＭＳ Ｐゴシック"/>
            <family val="3"/>
            <charset val="128"/>
          </rPr>
          <t xml:space="preserve">・このセルは修正しないでください。
</t>
        </r>
      </text>
    </comment>
    <comment ref="E3" authorId="0" shapeId="0" xr:uid="{00000000-0006-0000-0200-000004000000}">
      <text>
        <r>
          <rPr>
            <b/>
            <sz val="9"/>
            <rFont val="ＭＳ Ｐゴシック"/>
            <family val="3"/>
            <charset val="128"/>
          </rPr>
          <t>・このセルは修正しないでください。</t>
        </r>
      </text>
    </comment>
    <comment ref="C4" authorId="0" shapeId="0" xr:uid="{00000000-0006-0000-0200-000005000000}">
      <text>
        <r>
          <rPr>
            <b/>
            <sz val="9"/>
            <rFont val="ＭＳ Ｐゴシック"/>
            <family val="3"/>
            <charset val="128"/>
          </rPr>
          <t>このシートは修正しないでください。</t>
        </r>
      </text>
    </comment>
    <comment ref="E4" authorId="0" shapeId="0" xr:uid="{00000000-0006-0000-0200-000006000000}">
      <text>
        <r>
          <rPr>
            <b/>
            <sz val="9"/>
            <rFont val="ＭＳ Ｐゴシック"/>
            <family val="3"/>
            <charset val="128"/>
          </rPr>
          <t>このセルは修正しないでください。</t>
        </r>
      </text>
    </comment>
    <comment ref="C5" authorId="0" shapeId="0" xr:uid="{00000000-0006-0000-0200-000007000000}">
      <text>
        <r>
          <rPr>
            <b/>
            <sz val="9"/>
            <rFont val="ＭＳ Ｐゴシック"/>
            <family val="3"/>
            <charset val="128"/>
          </rPr>
          <t>このセルは修正しないでください。</t>
        </r>
      </text>
    </comment>
    <comment ref="E5" authorId="0" shapeId="0" xr:uid="{00000000-0006-0000-0200-000008000000}">
      <text>
        <r>
          <rPr>
            <b/>
            <sz val="9"/>
            <rFont val="ＭＳ Ｐゴシック"/>
            <family val="3"/>
            <charset val="128"/>
          </rPr>
          <t>このセルは修正しないでください。</t>
        </r>
      </text>
    </comment>
    <comment ref="C6" authorId="0" shapeId="0" xr:uid="{00000000-0006-0000-0200-000009000000}">
      <text>
        <r>
          <rPr>
            <b/>
            <sz val="9"/>
            <rFont val="ＭＳ Ｐゴシック"/>
            <family val="3"/>
            <charset val="128"/>
          </rPr>
          <t>このセルは修正しないでください。</t>
        </r>
      </text>
    </comment>
    <comment ref="C7" authorId="0" shapeId="0" xr:uid="{00000000-0006-0000-0200-00000A000000}">
      <text>
        <r>
          <rPr>
            <b/>
            <sz val="9"/>
            <rFont val="ＭＳ Ｐゴシック"/>
            <family val="3"/>
            <charset val="128"/>
          </rPr>
          <t>このセルは修正しないでください。</t>
        </r>
      </text>
    </comment>
    <comment ref="C8" authorId="0" shapeId="0" xr:uid="{00000000-0006-0000-0200-00000B000000}">
      <text>
        <r>
          <rPr>
            <b/>
            <sz val="9"/>
            <rFont val="ＭＳ Ｐゴシック"/>
            <family val="3"/>
            <charset val="128"/>
          </rPr>
          <t>このセルは修正しないでください。</t>
        </r>
      </text>
    </comment>
    <comment ref="E8" authorId="0" shapeId="0" xr:uid="{00000000-0006-0000-0200-00000C000000}">
      <text>
        <r>
          <rPr>
            <b/>
            <sz val="9"/>
            <rFont val="ＭＳ Ｐゴシック"/>
            <family val="3"/>
            <charset val="128"/>
          </rPr>
          <t>このセルは修正しないでください。</t>
        </r>
      </text>
    </comment>
    <comment ref="C16" authorId="1" shapeId="0" xr:uid="{00000000-0006-0000-0200-00000D000000}">
      <text>
        <r>
          <rPr>
            <b/>
            <sz val="9"/>
            <rFont val="ＭＳ Ｐゴシック"/>
            <family val="3"/>
            <charset val="128"/>
          </rPr>
          <t>男か女を選択</t>
        </r>
      </text>
    </comment>
    <comment ref="C28" authorId="1" shapeId="0" xr:uid="{00000000-0006-0000-0200-000013000000}">
      <text>
        <r>
          <rPr>
            <b/>
            <sz val="9"/>
            <rFont val="ＭＳ Ｐゴシック"/>
            <family val="3"/>
            <charset val="128"/>
          </rPr>
          <t>市町村名を選択。</t>
        </r>
      </text>
    </comment>
    <comment ref="C54" authorId="1" shapeId="0" xr:uid="{00000000-0006-0000-0200-000018000000}">
      <text>
        <r>
          <rPr>
            <b/>
            <sz val="9"/>
            <rFont val="ＭＳ Ｐゴシック"/>
            <family val="3"/>
            <charset val="128"/>
          </rPr>
          <t>市町村名を選択。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F45" authorId="0" shapeId="0" xr:uid="{1056C6A0-CC78-44EF-801B-2FB458AB8242}">
      <text>
        <r>
          <rPr>
            <b/>
            <sz val="9"/>
            <rFont val="ＭＳ Ｐゴシック"/>
            <family val="3"/>
            <charset val="128"/>
          </rPr>
          <t>自動表示されます。</t>
        </r>
        <r>
          <rPr>
            <sz val="9"/>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6" authorId="0" shapeId="0" xr:uid="{00000000-0006-0000-0700-000001000000}">
      <text>
        <r>
          <rPr>
            <b/>
            <sz val="9"/>
            <rFont val="ＭＳ Ｐゴシック"/>
            <family val="3"/>
            <charset val="128"/>
          </rPr>
          <t>　団体所属証明書が所属政党等から交付された場合は、この様式による必要はありません。</t>
        </r>
      </text>
    </comment>
    <comment ref="B28" authorId="0" shapeId="0" xr:uid="{00000000-0006-0000-0700-000002000000}">
      <text>
        <r>
          <rPr>
            <b/>
            <sz val="12"/>
            <rFont val="ＭＳ Ｐゴシック"/>
            <family val="3"/>
            <charset val="128"/>
          </rPr>
          <t xml:space="preserve">証明年月日を入力してください。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16" authorId="0" shapeId="0" xr:uid="{1B794851-F3FD-4188-8C9A-09A87A974B25}">
      <text>
        <r>
          <rPr>
            <b/>
            <sz val="9"/>
            <rFont val="ＭＳ Ｐゴシック"/>
            <family val="3"/>
            <charset val="128"/>
          </rPr>
          <t>自動表示されます。</t>
        </r>
        <r>
          <rPr>
            <sz val="9"/>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22" authorId="0" shapeId="0" xr:uid="{7F4A1BC5-4789-4958-9AB7-09ACFE0CCAD5}">
      <text>
        <r>
          <rPr>
            <b/>
            <sz val="9"/>
            <color indexed="81"/>
            <rFont val="MS P ゴシック"/>
            <family val="3"/>
            <charset val="128"/>
          </rPr>
          <t xml:space="preserve"> :</t>
        </r>
        <r>
          <rPr>
            <sz val="9"/>
            <color indexed="81"/>
            <rFont val="MS P ゴシック"/>
            <family val="3"/>
            <charset val="128"/>
          </rPr>
          <t xml:space="preserve">
委員長名が正しいかご確認下さい。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25" authorId="0" shapeId="0" xr:uid="{FCB90044-DDBC-486F-8A6A-B9DA435B36FD}">
      <text>
        <r>
          <rPr>
            <b/>
            <sz val="9"/>
            <color indexed="81"/>
            <rFont val="MS P ゴシック"/>
            <family val="3"/>
            <charset val="128"/>
          </rPr>
          <t xml:space="preserve"> :</t>
        </r>
        <r>
          <rPr>
            <sz val="9"/>
            <color indexed="81"/>
            <rFont val="MS P ゴシック"/>
            <family val="3"/>
            <charset val="128"/>
          </rPr>
          <t xml:space="preserve">
委員長名が正しいかご確認下さい。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HP Customer</author>
  </authors>
  <commentList>
    <comment ref="E9" authorId="0" shapeId="0" xr:uid="{B81BAF34-21F2-4F6F-AD18-6D177DF79108}">
      <text>
        <r>
          <rPr>
            <b/>
            <sz val="9"/>
            <rFont val="ＭＳ Ｐゴシック"/>
            <family val="3"/>
            <charset val="128"/>
          </rPr>
          <t>○　報酬を支給する者については、その者を使用する前に県選管へ届け出ることになっています。
○　提出年月日は、入力後印刷するか、印刷後手書きで御記入くださるようお願いします。</t>
        </r>
      </text>
    </comment>
    <comment ref="A19" authorId="0" shapeId="0" xr:uid="{00000000-0006-0000-1200-000003000000}">
      <text>
        <r>
          <rPr>
            <b/>
            <sz val="9"/>
            <rFont val="ＭＳ Ｐゴシック"/>
            <family val="3"/>
            <charset val="128"/>
          </rPr>
          <t xml:space="preserve">使用する者の氏名を御記入ください。
</t>
        </r>
      </text>
    </comment>
    <comment ref="C19" authorId="0" shapeId="0" xr:uid="{00000000-0006-0000-1200-000004000000}">
      <text>
        <r>
          <rPr>
            <b/>
            <sz val="9"/>
            <rFont val="ＭＳ Ｐゴシック"/>
            <family val="3"/>
            <charset val="128"/>
          </rPr>
          <t>使用する者の自宅住所を御記入ください。</t>
        </r>
      </text>
    </comment>
    <comment ref="G19" authorId="0" shapeId="0" xr:uid="{00000000-0006-0000-1200-000005000000}">
      <text>
        <r>
          <rPr>
            <b/>
            <sz val="9"/>
            <rFont val="ＭＳ Ｐゴシック"/>
            <family val="3"/>
            <charset val="128"/>
          </rPr>
          <t>使用する者の年齢を御記入ください。なお、公職選挙法第１３７条の２において未成年者の選挙運動は禁止されているため、未成年者を本用紙に記載することはできません。</t>
        </r>
      </text>
    </comment>
    <comment ref="H19" authorId="1" shapeId="0" xr:uid="{00000000-0006-0000-1200-000006000000}">
      <text>
        <r>
          <rPr>
            <b/>
            <sz val="9"/>
            <rFont val="ＭＳ Ｐゴシック"/>
            <family val="3"/>
            <charset val="128"/>
          </rPr>
          <t>男、女から選択</t>
        </r>
      </text>
    </comment>
    <comment ref="I19" authorId="1" shapeId="0" xr:uid="{00000000-0006-0000-1200-000007000000}">
      <text>
        <r>
          <rPr>
            <sz val="9"/>
            <rFont val="ＭＳ Ｐゴシック"/>
            <family val="3"/>
            <charset val="128"/>
          </rPr>
          <t xml:space="preserve">車上運動員、事務員、手話通訳者、要約筆記者から選択
</t>
        </r>
      </text>
    </comment>
    <comment ref="L19" authorId="0" shapeId="0" xr:uid="{F5DD2A2A-E540-45F9-AE11-E466A92BE125}">
      <text>
        <r>
          <rPr>
            <b/>
            <sz val="9"/>
            <rFont val="ＭＳ Ｐゴシック"/>
            <family val="3"/>
            <charset val="128"/>
          </rPr>
          <t>使用する者の期間を御記入ください。</t>
        </r>
      </text>
    </comment>
    <comment ref="C21" authorId="0" shapeId="0" xr:uid="{FA00A92E-50BC-4678-AF78-B2277F6B3CBA}">
      <text>
        <r>
          <rPr>
            <b/>
            <sz val="9"/>
            <rFont val="ＭＳ Ｐゴシック"/>
            <family val="3"/>
            <charset val="128"/>
          </rPr>
          <t>使用する者の自宅住所を御記入ください。</t>
        </r>
      </text>
    </comment>
    <comment ref="H21" authorId="1" shapeId="0" xr:uid="{00000000-0006-0000-1200-000009000000}">
      <text>
        <r>
          <rPr>
            <b/>
            <sz val="9"/>
            <rFont val="ＭＳ Ｐゴシック"/>
            <family val="3"/>
            <charset val="128"/>
          </rPr>
          <t>男、女から選択</t>
        </r>
      </text>
    </comment>
    <comment ref="I21" authorId="1" shapeId="0" xr:uid="{00000000-0006-0000-1200-00000A000000}">
      <text>
        <r>
          <rPr>
            <sz val="9"/>
            <rFont val="ＭＳ Ｐゴシック"/>
            <family val="3"/>
            <charset val="128"/>
          </rPr>
          <t xml:space="preserve">車上運動員、事務員、手話通訳者、要約筆記者から選択
</t>
        </r>
      </text>
    </comment>
    <comment ref="L21" authorId="0" shapeId="0" xr:uid="{AC21EBFF-7BC4-47AF-902E-B71320564B1C}">
      <text>
        <r>
          <rPr>
            <b/>
            <sz val="9"/>
            <rFont val="ＭＳ Ｐゴシック"/>
            <family val="3"/>
            <charset val="128"/>
          </rPr>
          <t>使用する者の期間を御記入ください。</t>
        </r>
      </text>
    </comment>
    <comment ref="H23" authorId="1" shapeId="0" xr:uid="{00000000-0006-0000-1200-00000C000000}">
      <text>
        <r>
          <rPr>
            <b/>
            <sz val="9"/>
            <rFont val="ＭＳ Ｐゴシック"/>
            <family val="3"/>
            <charset val="128"/>
          </rPr>
          <t>男、女から選択</t>
        </r>
      </text>
    </comment>
    <comment ref="I23" authorId="1" shapeId="0" xr:uid="{00000000-0006-0000-1200-00000D000000}">
      <text>
        <r>
          <rPr>
            <sz val="9"/>
            <rFont val="ＭＳ Ｐゴシック"/>
            <family val="3"/>
            <charset val="128"/>
          </rPr>
          <t xml:space="preserve">車上運動員、事務員、手話通訳者、要約筆記者から選択
</t>
        </r>
      </text>
    </comment>
    <comment ref="L23" authorId="0" shapeId="0" xr:uid="{00000000-0006-0000-1200-00000E000000}">
      <text>
        <r>
          <rPr>
            <b/>
            <sz val="9"/>
            <rFont val="ＭＳ Ｐゴシック"/>
            <family val="3"/>
            <charset val="128"/>
          </rPr>
          <t>使用する者の期間を御記入ください。</t>
        </r>
      </text>
    </comment>
    <comment ref="H25" authorId="1" shapeId="0" xr:uid="{00000000-0006-0000-1200-00000F000000}">
      <text>
        <r>
          <rPr>
            <b/>
            <sz val="9"/>
            <rFont val="ＭＳ Ｐゴシック"/>
            <family val="3"/>
            <charset val="128"/>
          </rPr>
          <t>男、女から選択</t>
        </r>
      </text>
    </comment>
    <comment ref="I25" authorId="1" shapeId="0" xr:uid="{00000000-0006-0000-1200-000010000000}">
      <text>
        <r>
          <rPr>
            <sz val="9"/>
            <rFont val="ＭＳ Ｐゴシック"/>
            <family val="3"/>
            <charset val="128"/>
          </rPr>
          <t xml:space="preserve">車上運動員、事務員、手話通訳者、要約筆記者から選択
</t>
        </r>
      </text>
    </comment>
    <comment ref="L25" authorId="0" shapeId="0" xr:uid="{00000000-0006-0000-1200-000011000000}">
      <text>
        <r>
          <rPr>
            <b/>
            <sz val="9"/>
            <rFont val="ＭＳ Ｐゴシック"/>
            <family val="3"/>
            <charset val="128"/>
          </rPr>
          <t>使用する者の期間を御記入ください。</t>
        </r>
      </text>
    </comment>
    <comment ref="H27" authorId="1" shapeId="0" xr:uid="{00000000-0006-0000-1200-000012000000}">
      <text>
        <r>
          <rPr>
            <b/>
            <sz val="9"/>
            <rFont val="ＭＳ Ｐゴシック"/>
            <family val="3"/>
            <charset val="128"/>
          </rPr>
          <t>男、女から選択</t>
        </r>
      </text>
    </comment>
    <comment ref="I27" authorId="1" shapeId="0" xr:uid="{00000000-0006-0000-1200-000013000000}">
      <text>
        <r>
          <rPr>
            <sz val="9"/>
            <rFont val="ＭＳ Ｐゴシック"/>
            <family val="3"/>
            <charset val="128"/>
          </rPr>
          <t xml:space="preserve">車上運動員、事務員、手話通訳者、要約筆記者から選択
</t>
        </r>
      </text>
    </comment>
    <comment ref="L27" authorId="0" shapeId="0" xr:uid="{00000000-0006-0000-1200-000014000000}">
      <text>
        <r>
          <rPr>
            <b/>
            <sz val="9"/>
            <rFont val="ＭＳ Ｐゴシック"/>
            <family val="3"/>
            <charset val="128"/>
          </rPr>
          <t>使用する者の期間を御記入ください。</t>
        </r>
      </text>
    </comment>
    <comment ref="H29" authorId="1" shapeId="0" xr:uid="{00000000-0006-0000-1200-000015000000}">
      <text>
        <r>
          <rPr>
            <b/>
            <sz val="9"/>
            <rFont val="ＭＳ Ｐゴシック"/>
            <family val="3"/>
            <charset val="128"/>
          </rPr>
          <t>男、女から選択</t>
        </r>
      </text>
    </comment>
    <comment ref="I29" authorId="1" shapeId="0" xr:uid="{00000000-0006-0000-1200-000016000000}">
      <text>
        <r>
          <rPr>
            <sz val="9"/>
            <rFont val="ＭＳ Ｐゴシック"/>
            <family val="3"/>
            <charset val="128"/>
          </rPr>
          <t xml:space="preserve">車上運動員、事務員、手話通訳者、要約筆記者から選択
</t>
        </r>
      </text>
    </comment>
    <comment ref="L29" authorId="0" shapeId="0" xr:uid="{00000000-0006-0000-1200-000017000000}">
      <text>
        <r>
          <rPr>
            <b/>
            <sz val="9"/>
            <rFont val="ＭＳ Ｐゴシック"/>
            <family val="3"/>
            <charset val="128"/>
          </rPr>
          <t>使用する者の期間を御記入ください。</t>
        </r>
      </text>
    </comment>
    <comment ref="H31" authorId="1" shapeId="0" xr:uid="{00000000-0006-0000-1200-000018000000}">
      <text>
        <r>
          <rPr>
            <b/>
            <sz val="9"/>
            <rFont val="ＭＳ Ｐゴシック"/>
            <family val="3"/>
            <charset val="128"/>
          </rPr>
          <t>男、女から選択</t>
        </r>
      </text>
    </comment>
    <comment ref="I31" authorId="1" shapeId="0" xr:uid="{00000000-0006-0000-1200-000019000000}">
      <text>
        <r>
          <rPr>
            <sz val="9"/>
            <rFont val="ＭＳ Ｐゴシック"/>
            <family val="3"/>
            <charset val="128"/>
          </rPr>
          <t xml:space="preserve">車上運動員、事務員、手話通訳者、要約筆記者から選択
</t>
        </r>
      </text>
    </comment>
    <comment ref="L31" authorId="0" shapeId="0" xr:uid="{00000000-0006-0000-1200-00001A000000}">
      <text>
        <r>
          <rPr>
            <b/>
            <sz val="9"/>
            <rFont val="ＭＳ Ｐゴシック"/>
            <family val="3"/>
            <charset val="128"/>
          </rPr>
          <t>使用する者の期間を御記入ください。</t>
        </r>
      </text>
    </comment>
    <comment ref="H33" authorId="1" shapeId="0" xr:uid="{00000000-0006-0000-1200-00001B000000}">
      <text>
        <r>
          <rPr>
            <b/>
            <sz val="9"/>
            <rFont val="ＭＳ Ｐゴシック"/>
            <family val="3"/>
            <charset val="128"/>
          </rPr>
          <t>男、女から選択</t>
        </r>
      </text>
    </comment>
    <comment ref="I33" authorId="1" shapeId="0" xr:uid="{00000000-0006-0000-1200-00001C000000}">
      <text>
        <r>
          <rPr>
            <sz val="9"/>
            <rFont val="ＭＳ Ｐゴシック"/>
            <family val="3"/>
            <charset val="128"/>
          </rPr>
          <t xml:space="preserve">車上運動員、事務員、手話通訳者、要約筆記者から選択
</t>
        </r>
      </text>
    </comment>
    <comment ref="L33" authorId="0" shapeId="0" xr:uid="{00000000-0006-0000-1200-00001D000000}">
      <text>
        <r>
          <rPr>
            <b/>
            <sz val="9"/>
            <rFont val="ＭＳ Ｐゴシック"/>
            <family val="3"/>
            <charset val="128"/>
          </rPr>
          <t>使用する者の期間を御記入ください。</t>
        </r>
      </text>
    </comment>
    <comment ref="H35" authorId="1" shapeId="0" xr:uid="{00000000-0006-0000-1200-00001E000000}">
      <text>
        <r>
          <rPr>
            <b/>
            <sz val="9"/>
            <rFont val="ＭＳ Ｐゴシック"/>
            <family val="3"/>
            <charset val="128"/>
          </rPr>
          <t>男、女から選択</t>
        </r>
      </text>
    </comment>
    <comment ref="I35" authorId="1" shapeId="0" xr:uid="{00000000-0006-0000-1200-00001F000000}">
      <text>
        <r>
          <rPr>
            <sz val="9"/>
            <rFont val="ＭＳ Ｐゴシック"/>
            <family val="3"/>
            <charset val="128"/>
          </rPr>
          <t xml:space="preserve">車上運動員、事務員、手話通訳者、要約筆記者から選択
</t>
        </r>
      </text>
    </comment>
    <comment ref="L35" authorId="0" shapeId="0" xr:uid="{00000000-0006-0000-1200-000020000000}">
      <text>
        <r>
          <rPr>
            <b/>
            <sz val="9"/>
            <rFont val="ＭＳ Ｐゴシック"/>
            <family val="3"/>
            <charset val="128"/>
          </rPr>
          <t>使用する者の期間を御記入ください。</t>
        </r>
      </text>
    </comment>
    <comment ref="H37" authorId="1" shapeId="0" xr:uid="{00000000-0006-0000-1200-000021000000}">
      <text>
        <r>
          <rPr>
            <b/>
            <sz val="9"/>
            <rFont val="ＭＳ Ｐゴシック"/>
            <family val="3"/>
            <charset val="128"/>
          </rPr>
          <t>男、女から選択</t>
        </r>
      </text>
    </comment>
    <comment ref="I37" authorId="1" shapeId="0" xr:uid="{00000000-0006-0000-1200-000022000000}">
      <text>
        <r>
          <rPr>
            <sz val="9"/>
            <rFont val="ＭＳ Ｐゴシック"/>
            <family val="3"/>
            <charset val="128"/>
          </rPr>
          <t xml:space="preserve">車上運動員、事務員、手話通訳者、要約筆記者から選択
</t>
        </r>
      </text>
    </comment>
    <comment ref="L37" authorId="0" shapeId="0" xr:uid="{00000000-0006-0000-1200-000023000000}">
      <text>
        <r>
          <rPr>
            <b/>
            <sz val="9"/>
            <rFont val="ＭＳ Ｐゴシック"/>
            <family val="3"/>
            <charset val="128"/>
          </rPr>
          <t>使用する者の期間を御記入ください。</t>
        </r>
      </text>
    </comment>
    <comment ref="H39" authorId="1" shapeId="0" xr:uid="{00000000-0006-0000-1200-000024000000}">
      <text>
        <r>
          <rPr>
            <b/>
            <sz val="9"/>
            <rFont val="ＭＳ Ｐゴシック"/>
            <family val="3"/>
            <charset val="128"/>
          </rPr>
          <t>男、女から選択</t>
        </r>
      </text>
    </comment>
    <comment ref="I39" authorId="1" shapeId="0" xr:uid="{00000000-0006-0000-1200-000025000000}">
      <text>
        <r>
          <rPr>
            <sz val="9"/>
            <rFont val="ＭＳ Ｐゴシック"/>
            <family val="3"/>
            <charset val="128"/>
          </rPr>
          <t xml:space="preserve">車上運動員、事務員、手話通訳者、要約筆記者から選択
</t>
        </r>
      </text>
    </comment>
    <comment ref="L39" authorId="0" shapeId="0" xr:uid="{00000000-0006-0000-1200-000026000000}">
      <text>
        <r>
          <rPr>
            <b/>
            <sz val="9"/>
            <rFont val="ＭＳ Ｐゴシック"/>
            <family val="3"/>
            <charset val="128"/>
          </rPr>
          <t>使用する者の期間を御記入ください。</t>
        </r>
      </text>
    </comment>
    <comment ref="H42" authorId="1" shapeId="0" xr:uid="{00000000-0006-0000-1200-000027000000}">
      <text>
        <r>
          <rPr>
            <b/>
            <sz val="9"/>
            <rFont val="ＭＳ Ｐゴシック"/>
            <family val="3"/>
            <charset val="128"/>
          </rPr>
          <t>男、女から選択</t>
        </r>
      </text>
    </comment>
    <comment ref="I42" authorId="1" shapeId="0" xr:uid="{00000000-0006-0000-1200-000028000000}">
      <text>
        <r>
          <rPr>
            <sz val="9"/>
            <rFont val="ＭＳ Ｐゴシック"/>
            <family val="3"/>
            <charset val="128"/>
          </rPr>
          <t xml:space="preserve">車上運動員、事務員、手話通訳者、要約筆記者から選択
</t>
        </r>
      </text>
    </comment>
    <comment ref="L42" authorId="0" shapeId="0" xr:uid="{00000000-0006-0000-1200-000029000000}">
      <text>
        <r>
          <rPr>
            <b/>
            <sz val="9"/>
            <rFont val="ＭＳ Ｐゴシック"/>
            <family val="3"/>
            <charset val="128"/>
          </rPr>
          <t>使用する者の期間を御記入ください。</t>
        </r>
      </text>
    </comment>
    <comment ref="H44" authorId="1" shapeId="0" xr:uid="{00000000-0006-0000-1200-00002A000000}">
      <text>
        <r>
          <rPr>
            <b/>
            <sz val="9"/>
            <rFont val="ＭＳ Ｐゴシック"/>
            <family val="3"/>
            <charset val="128"/>
          </rPr>
          <t>男、女から選択</t>
        </r>
      </text>
    </comment>
    <comment ref="I44" authorId="1" shapeId="0" xr:uid="{00000000-0006-0000-1200-00002B000000}">
      <text>
        <r>
          <rPr>
            <sz val="9"/>
            <rFont val="ＭＳ Ｐゴシック"/>
            <family val="3"/>
            <charset val="128"/>
          </rPr>
          <t xml:space="preserve">車上運動員、事務員、手話通訳者、要約筆記者から選択
</t>
        </r>
      </text>
    </comment>
    <comment ref="L44" authorId="0" shapeId="0" xr:uid="{00000000-0006-0000-1200-00002C000000}">
      <text>
        <r>
          <rPr>
            <b/>
            <sz val="9"/>
            <rFont val="ＭＳ Ｐゴシック"/>
            <family val="3"/>
            <charset val="128"/>
          </rPr>
          <t>使用する者の期間を御記入ください。</t>
        </r>
      </text>
    </comment>
    <comment ref="H46" authorId="1" shapeId="0" xr:uid="{00000000-0006-0000-1200-00002D000000}">
      <text>
        <r>
          <rPr>
            <b/>
            <sz val="9"/>
            <rFont val="ＭＳ Ｐゴシック"/>
            <family val="3"/>
            <charset val="128"/>
          </rPr>
          <t>男、女から選択</t>
        </r>
      </text>
    </comment>
    <comment ref="I46" authorId="1" shapeId="0" xr:uid="{00000000-0006-0000-1200-00002E000000}">
      <text>
        <r>
          <rPr>
            <sz val="9"/>
            <rFont val="ＭＳ Ｐゴシック"/>
            <family val="3"/>
            <charset val="128"/>
          </rPr>
          <t xml:space="preserve">車上運動員、事務員、手話通訳者、要約筆記者から選択
</t>
        </r>
      </text>
    </comment>
    <comment ref="L46" authorId="0" shapeId="0" xr:uid="{00000000-0006-0000-1200-00002F000000}">
      <text>
        <r>
          <rPr>
            <b/>
            <sz val="9"/>
            <rFont val="ＭＳ Ｐゴシック"/>
            <family val="3"/>
            <charset val="128"/>
          </rPr>
          <t>使用する者の期間を御記入ください。</t>
        </r>
      </text>
    </comment>
    <comment ref="H48" authorId="1" shapeId="0" xr:uid="{00000000-0006-0000-1200-000030000000}">
      <text>
        <r>
          <rPr>
            <b/>
            <sz val="9"/>
            <rFont val="ＭＳ Ｐゴシック"/>
            <family val="3"/>
            <charset val="128"/>
          </rPr>
          <t>男、女から選択</t>
        </r>
      </text>
    </comment>
    <comment ref="I48" authorId="1" shapeId="0" xr:uid="{00000000-0006-0000-1200-000031000000}">
      <text>
        <r>
          <rPr>
            <sz val="9"/>
            <rFont val="ＭＳ Ｐゴシック"/>
            <family val="3"/>
            <charset val="128"/>
          </rPr>
          <t xml:space="preserve">車上運動員、事務員、手話通訳者、要約筆記者から選択
</t>
        </r>
      </text>
    </comment>
    <comment ref="L48" authorId="0" shapeId="0" xr:uid="{00000000-0006-0000-1200-000032000000}">
      <text>
        <r>
          <rPr>
            <b/>
            <sz val="9"/>
            <rFont val="ＭＳ Ｐゴシック"/>
            <family val="3"/>
            <charset val="128"/>
          </rPr>
          <t>使用する者の期間を御記入ください。</t>
        </r>
      </text>
    </comment>
    <comment ref="H50" authorId="1" shapeId="0" xr:uid="{00000000-0006-0000-1200-000033000000}">
      <text>
        <r>
          <rPr>
            <b/>
            <sz val="9"/>
            <rFont val="ＭＳ Ｐゴシック"/>
            <family val="3"/>
            <charset val="128"/>
          </rPr>
          <t>男、女から選択</t>
        </r>
      </text>
    </comment>
    <comment ref="I50" authorId="1" shapeId="0" xr:uid="{00000000-0006-0000-1200-000034000000}">
      <text>
        <r>
          <rPr>
            <sz val="9"/>
            <rFont val="ＭＳ Ｐゴシック"/>
            <family val="3"/>
            <charset val="128"/>
          </rPr>
          <t xml:space="preserve">車上運動員、事務員、手話通訳者、要約筆記者から選択
</t>
        </r>
      </text>
    </comment>
    <comment ref="L50" authorId="0" shapeId="0" xr:uid="{00000000-0006-0000-1200-000035000000}">
      <text>
        <r>
          <rPr>
            <b/>
            <sz val="9"/>
            <rFont val="ＭＳ Ｐゴシック"/>
            <family val="3"/>
            <charset val="128"/>
          </rPr>
          <t>使用する者の期間を御記入ください。</t>
        </r>
      </text>
    </comment>
    <comment ref="H52" authorId="1" shapeId="0" xr:uid="{00000000-0006-0000-1200-000036000000}">
      <text>
        <r>
          <rPr>
            <b/>
            <sz val="9"/>
            <rFont val="ＭＳ Ｐゴシック"/>
            <family val="3"/>
            <charset val="128"/>
          </rPr>
          <t>男、女から選択</t>
        </r>
      </text>
    </comment>
    <comment ref="I52" authorId="1" shapeId="0" xr:uid="{00000000-0006-0000-1200-000037000000}">
      <text>
        <r>
          <rPr>
            <sz val="9"/>
            <rFont val="ＭＳ Ｐゴシック"/>
            <family val="3"/>
            <charset val="128"/>
          </rPr>
          <t xml:space="preserve">車上運動員、事務員、手話通訳者、要約筆記者から選択
</t>
        </r>
      </text>
    </comment>
    <comment ref="L52" authorId="0" shapeId="0" xr:uid="{00000000-0006-0000-1200-000038000000}">
      <text>
        <r>
          <rPr>
            <b/>
            <sz val="9"/>
            <rFont val="ＭＳ Ｐゴシック"/>
            <family val="3"/>
            <charset val="128"/>
          </rPr>
          <t>使用する者の期間を御記入ください。</t>
        </r>
      </text>
    </comment>
    <comment ref="H54" authorId="1" shapeId="0" xr:uid="{00000000-0006-0000-1200-000039000000}">
      <text>
        <r>
          <rPr>
            <b/>
            <sz val="9"/>
            <rFont val="ＭＳ Ｐゴシック"/>
            <family val="3"/>
            <charset val="128"/>
          </rPr>
          <t>男、女から選択</t>
        </r>
      </text>
    </comment>
    <comment ref="I54" authorId="1" shapeId="0" xr:uid="{00000000-0006-0000-1200-00003A000000}">
      <text>
        <r>
          <rPr>
            <sz val="9"/>
            <rFont val="ＭＳ Ｐゴシック"/>
            <family val="3"/>
            <charset val="128"/>
          </rPr>
          <t xml:space="preserve">車上運動員、事務員、手話通訳者、要約筆記者から選択
</t>
        </r>
      </text>
    </comment>
    <comment ref="L54" authorId="0" shapeId="0" xr:uid="{00000000-0006-0000-1200-00003B000000}">
      <text>
        <r>
          <rPr>
            <b/>
            <sz val="9"/>
            <rFont val="ＭＳ Ｐゴシック"/>
            <family val="3"/>
            <charset val="128"/>
          </rPr>
          <t>使用する者の期間を御記入ください。</t>
        </r>
      </text>
    </comment>
    <comment ref="H56" authorId="1" shapeId="0" xr:uid="{00000000-0006-0000-1200-00003C000000}">
      <text>
        <r>
          <rPr>
            <b/>
            <sz val="9"/>
            <rFont val="ＭＳ Ｐゴシック"/>
            <family val="3"/>
            <charset val="128"/>
          </rPr>
          <t>男、女から選択</t>
        </r>
      </text>
    </comment>
    <comment ref="I56" authorId="1" shapeId="0" xr:uid="{00000000-0006-0000-1200-00003D000000}">
      <text>
        <r>
          <rPr>
            <sz val="9"/>
            <rFont val="ＭＳ Ｐゴシック"/>
            <family val="3"/>
            <charset val="128"/>
          </rPr>
          <t xml:space="preserve">車上運動員、事務員、手話通訳者、要約筆記者から選択
</t>
        </r>
      </text>
    </comment>
    <comment ref="L56" authorId="0" shapeId="0" xr:uid="{00000000-0006-0000-1200-00003E000000}">
      <text>
        <r>
          <rPr>
            <b/>
            <sz val="9"/>
            <rFont val="ＭＳ Ｐゴシック"/>
            <family val="3"/>
            <charset val="128"/>
          </rPr>
          <t>使用する者の期間を御記入ください。</t>
        </r>
      </text>
    </comment>
    <comment ref="H58" authorId="1" shapeId="0" xr:uid="{00000000-0006-0000-1200-00003F000000}">
      <text>
        <r>
          <rPr>
            <b/>
            <sz val="9"/>
            <rFont val="ＭＳ Ｐゴシック"/>
            <family val="3"/>
            <charset val="128"/>
          </rPr>
          <t>男、女から選択</t>
        </r>
      </text>
    </comment>
    <comment ref="I58" authorId="1" shapeId="0" xr:uid="{00000000-0006-0000-1200-000040000000}">
      <text>
        <r>
          <rPr>
            <sz val="9"/>
            <rFont val="ＭＳ Ｐゴシック"/>
            <family val="3"/>
            <charset val="128"/>
          </rPr>
          <t xml:space="preserve">車上運動員、事務員、手話通訳者、要約筆記者から選択
</t>
        </r>
      </text>
    </comment>
    <comment ref="L58" authorId="0" shapeId="0" xr:uid="{00000000-0006-0000-1200-000041000000}">
      <text>
        <r>
          <rPr>
            <b/>
            <sz val="9"/>
            <rFont val="ＭＳ Ｐゴシック"/>
            <family val="3"/>
            <charset val="128"/>
          </rPr>
          <t>使用する者の期間を御記入ください。</t>
        </r>
      </text>
    </comment>
    <comment ref="H60" authorId="1" shapeId="0" xr:uid="{00000000-0006-0000-1200-000042000000}">
      <text>
        <r>
          <rPr>
            <b/>
            <sz val="9"/>
            <rFont val="ＭＳ Ｐゴシック"/>
            <family val="3"/>
            <charset val="128"/>
          </rPr>
          <t>男、女から選択</t>
        </r>
      </text>
    </comment>
    <comment ref="I60" authorId="1" shapeId="0" xr:uid="{00000000-0006-0000-1200-000043000000}">
      <text>
        <r>
          <rPr>
            <sz val="9"/>
            <rFont val="ＭＳ Ｐゴシック"/>
            <family val="3"/>
            <charset val="128"/>
          </rPr>
          <t xml:space="preserve">車上運動員、事務員、手話通訳者、要約筆記者から選択
</t>
        </r>
      </text>
    </comment>
    <comment ref="L60" authorId="0" shapeId="0" xr:uid="{00000000-0006-0000-1200-000044000000}">
      <text>
        <r>
          <rPr>
            <b/>
            <sz val="9"/>
            <rFont val="ＭＳ Ｐゴシック"/>
            <family val="3"/>
            <charset val="128"/>
          </rPr>
          <t>使用する者の期間を御記入ください。</t>
        </r>
      </text>
    </comment>
    <comment ref="H62" authorId="1" shapeId="0" xr:uid="{00000000-0006-0000-1200-000045000000}">
      <text>
        <r>
          <rPr>
            <b/>
            <sz val="9"/>
            <rFont val="ＭＳ Ｐゴシック"/>
            <family val="3"/>
            <charset val="128"/>
          </rPr>
          <t>男、女から選択</t>
        </r>
      </text>
    </comment>
    <comment ref="I62" authorId="1" shapeId="0" xr:uid="{00000000-0006-0000-1200-000046000000}">
      <text>
        <r>
          <rPr>
            <sz val="9"/>
            <rFont val="ＭＳ Ｐゴシック"/>
            <family val="3"/>
            <charset val="128"/>
          </rPr>
          <t xml:space="preserve">車上運動員、事務員、手話通訳者、要約筆記者から選択
</t>
        </r>
      </text>
    </comment>
    <comment ref="L62" authorId="0" shapeId="0" xr:uid="{00000000-0006-0000-1200-000047000000}">
      <text>
        <r>
          <rPr>
            <b/>
            <sz val="9"/>
            <rFont val="ＭＳ Ｐゴシック"/>
            <family val="3"/>
            <charset val="128"/>
          </rPr>
          <t>使用する者の期間を御記入ください。</t>
        </r>
      </text>
    </comment>
    <comment ref="H64" authorId="1" shapeId="0" xr:uid="{00000000-0006-0000-1200-000048000000}">
      <text>
        <r>
          <rPr>
            <b/>
            <sz val="9"/>
            <rFont val="ＭＳ Ｐゴシック"/>
            <family val="3"/>
            <charset val="128"/>
          </rPr>
          <t>男、女から選択</t>
        </r>
      </text>
    </comment>
    <comment ref="I64" authorId="1" shapeId="0" xr:uid="{00000000-0006-0000-1200-000049000000}">
      <text>
        <r>
          <rPr>
            <sz val="9"/>
            <rFont val="ＭＳ Ｐゴシック"/>
            <family val="3"/>
            <charset val="128"/>
          </rPr>
          <t xml:space="preserve">車上運動員、事務員、手話通訳者、要約筆記者から選択
</t>
        </r>
      </text>
    </comment>
    <comment ref="L64" authorId="0" shapeId="0" xr:uid="{00000000-0006-0000-1200-00004A000000}">
      <text>
        <r>
          <rPr>
            <b/>
            <sz val="9"/>
            <rFont val="ＭＳ Ｐゴシック"/>
            <family val="3"/>
            <charset val="128"/>
          </rPr>
          <t>使用する者の期間を御記入ください。</t>
        </r>
      </text>
    </comment>
    <comment ref="H66" authorId="1" shapeId="0" xr:uid="{00000000-0006-0000-1200-00004B000000}">
      <text>
        <r>
          <rPr>
            <b/>
            <sz val="9"/>
            <rFont val="ＭＳ Ｐゴシック"/>
            <family val="3"/>
            <charset val="128"/>
          </rPr>
          <t>男、女から選択</t>
        </r>
      </text>
    </comment>
    <comment ref="I66" authorId="1" shapeId="0" xr:uid="{00000000-0006-0000-1200-00004C000000}">
      <text>
        <r>
          <rPr>
            <sz val="9"/>
            <rFont val="ＭＳ Ｐゴシック"/>
            <family val="3"/>
            <charset val="128"/>
          </rPr>
          <t xml:space="preserve">車上運動員、事務員、手話通訳者、要約筆記者から選択
</t>
        </r>
      </text>
    </comment>
    <comment ref="L66" authorId="0" shapeId="0" xr:uid="{00000000-0006-0000-1200-00004D000000}">
      <text>
        <r>
          <rPr>
            <b/>
            <sz val="9"/>
            <rFont val="ＭＳ Ｐゴシック"/>
            <family val="3"/>
            <charset val="128"/>
          </rPr>
          <t>使用する者の期間を御記入ください。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 xml:space="preserve"> </author>
  </authors>
  <commentList>
    <comment ref="N6" authorId="0" shapeId="0" xr:uid="{347C21C3-8715-45C8-AC65-158022E33F10}">
      <text>
        <r>
          <rPr>
            <b/>
            <sz val="9"/>
            <rFont val="ＭＳ Ｐゴシック"/>
            <family val="3"/>
            <charset val="1"/>
          </rPr>
          <t>開催日時、施設名称及び所在地は、入力後印刷するか、印刷後手書きで入力くださるようお願いします。</t>
        </r>
      </text>
    </comment>
    <comment ref="G25" authorId="1" shapeId="0" xr:uid="{5E3896B1-C001-44CB-80F4-F1E583471A0D}">
      <text>
        <r>
          <rPr>
            <b/>
            <sz val="9"/>
            <color indexed="81"/>
            <rFont val="MS P ゴシック"/>
            <family val="3"/>
            <charset val="128"/>
          </rPr>
          <t xml:space="preserve"> :</t>
        </r>
        <r>
          <rPr>
            <sz val="9"/>
            <color indexed="81"/>
            <rFont val="MS P ゴシック"/>
            <family val="3"/>
            <charset val="128"/>
          </rPr>
          <t xml:space="preserve">
委員長名が正しいかご確認下さい。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201user</author>
    <author xml:space="preserve"> </author>
  </authors>
  <commentList>
    <comment ref="B30" authorId="0" shapeId="0" xr:uid="{A616782B-23B1-4C2F-B60C-9EE7906FA000}">
      <text>
        <r>
          <rPr>
            <b/>
            <sz val="9"/>
            <rFont val="ＭＳ Ｐゴシック"/>
            <family val="3"/>
            <charset val="1"/>
          </rPr>
          <t>自動表示されます。</t>
        </r>
        <r>
          <rPr>
            <sz val="9"/>
            <rFont val="ＭＳ Ｐゴシック"/>
            <family val="3"/>
            <charset val="1"/>
          </rPr>
          <t xml:space="preserve">
</t>
        </r>
      </text>
    </comment>
    <comment ref="H30" authorId="1" shapeId="0" xr:uid="{EF74F35A-1EA9-408A-8EE7-DE8B2F982EA3}">
      <text>
        <r>
          <rPr>
            <b/>
            <sz val="9"/>
            <color indexed="81"/>
            <rFont val="MS P ゴシック"/>
            <family val="3"/>
            <charset val="128"/>
          </rPr>
          <t xml:space="preserve"> :</t>
        </r>
        <r>
          <rPr>
            <sz val="9"/>
            <color indexed="81"/>
            <rFont val="MS P ゴシック"/>
            <family val="3"/>
            <charset val="128"/>
          </rPr>
          <t xml:space="preserve">
委員長名が正しいかご確認下さい。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201user</author>
  </authors>
  <commentList>
    <comment ref="F47" authorId="0" shapeId="0" xr:uid="{71D2EA36-2809-49E1-B532-48BC3D8B331F}">
      <text>
        <r>
          <rPr>
            <b/>
            <sz val="9"/>
            <rFont val="ＭＳ Ｐゴシック"/>
            <family val="3"/>
            <charset val="128"/>
          </rPr>
          <t>自動表示されます。</t>
        </r>
        <r>
          <rPr>
            <sz val="9"/>
            <rFont val="ＭＳ Ｐ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30" authorId="0" shapeId="0" xr:uid="{938B7232-CE1C-498D-AB9F-0ADE70182B4C}">
      <text>
        <r>
          <rPr>
            <b/>
            <sz val="9"/>
            <color indexed="81"/>
            <rFont val="MS P ゴシック"/>
            <family val="3"/>
            <charset val="128"/>
          </rPr>
          <t xml:space="preserve"> :</t>
        </r>
        <r>
          <rPr>
            <sz val="9"/>
            <color indexed="81"/>
            <rFont val="MS P ゴシック"/>
            <family val="3"/>
            <charset val="128"/>
          </rPr>
          <t xml:space="preserve">
推薦届出者が複数名居る場合は適宜下に追加下さい。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11" authorId="0" shapeId="0" xr:uid="{9F4CF7D2-C2C8-40B2-A698-27F6E835C504}">
      <text>
        <r>
          <rPr>
            <b/>
            <sz val="9"/>
            <color indexed="81"/>
            <rFont val="MS P ゴシック"/>
            <family val="3"/>
            <charset val="128"/>
          </rPr>
          <t xml:space="preserve"> :</t>
        </r>
        <r>
          <rPr>
            <sz val="9"/>
            <color indexed="81"/>
            <rFont val="MS P ゴシック"/>
            <family val="3"/>
            <charset val="128"/>
          </rPr>
          <t xml:space="preserve">
空欄に名前を入れて下さい。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<sst xmlns="http://schemas.openxmlformats.org/spreadsheetml/2006/main" count="1268" uniqueCount="635">
  <si>
    <t>項目</t>
    <rPh sb="0" eb="2">
      <t>コウモク</t>
    </rPh>
    <phoneticPr fontId="4"/>
  </si>
  <si>
    <t>入力（数字は全角で）</t>
    <rPh sb="0" eb="2">
      <t>ニュウリョク</t>
    </rPh>
    <rPh sb="3" eb="5">
      <t>スウジ</t>
    </rPh>
    <rPh sb="6" eb="8">
      <t>ゼンカク</t>
    </rPh>
    <phoneticPr fontId="4"/>
  </si>
  <si>
    <t>選挙区</t>
    <rPh sb="0" eb="3">
      <t>センキョク</t>
    </rPh>
    <phoneticPr fontId="4"/>
  </si>
  <si>
    <t>選挙長氏名</t>
    <rPh sb="0" eb="2">
      <t>センキョ</t>
    </rPh>
    <rPh sb="2" eb="3">
      <t>チョウ</t>
    </rPh>
    <rPh sb="3" eb="5">
      <t>シメイ</t>
    </rPh>
    <phoneticPr fontId="4"/>
  </si>
  <si>
    <t>ポスター掲示場数</t>
    <rPh sb="4" eb="6">
      <t>ケイジ</t>
    </rPh>
    <rPh sb="6" eb="7">
      <t>バ</t>
    </rPh>
    <rPh sb="7" eb="8">
      <t>スウ</t>
    </rPh>
    <phoneticPr fontId="4"/>
  </si>
  <si>
    <t>№</t>
    <phoneticPr fontId="4"/>
  </si>
  <si>
    <t>選挙区内№</t>
    <rPh sb="0" eb="3">
      <t>センキョク</t>
    </rPh>
    <rPh sb="3" eb="4">
      <t>ナイ</t>
    </rPh>
    <phoneticPr fontId="4"/>
  </si>
  <si>
    <t>市町村コード</t>
    <rPh sb="0" eb="3">
      <t>シチョウソン</t>
    </rPh>
    <phoneticPr fontId="4"/>
  </si>
  <si>
    <t>市町村名</t>
    <rPh sb="0" eb="4">
      <t>シチョウソンメイ</t>
    </rPh>
    <phoneticPr fontId="4"/>
  </si>
  <si>
    <t>届出先選管名</t>
    <rPh sb="0" eb="2">
      <t>トドケデ</t>
    </rPh>
    <rPh sb="2" eb="3">
      <t>サキ</t>
    </rPh>
    <rPh sb="3" eb="5">
      <t>センカン</t>
    </rPh>
    <rPh sb="5" eb="6">
      <t>メイ</t>
    </rPh>
    <phoneticPr fontId="4"/>
  </si>
  <si>
    <t>開票区名</t>
    <rPh sb="0" eb="2">
      <t>カイヒョウ</t>
    </rPh>
    <rPh sb="2" eb="3">
      <t>ク</t>
    </rPh>
    <rPh sb="3" eb="4">
      <t>ナ</t>
    </rPh>
    <phoneticPr fontId="4"/>
  </si>
  <si>
    <t>シート№</t>
    <phoneticPr fontId="4"/>
  </si>
  <si>
    <t>様式名称</t>
    <rPh sb="0" eb="2">
      <t>ヨウシキ</t>
    </rPh>
    <rPh sb="2" eb="4">
      <t>メイショウ</t>
    </rPh>
    <phoneticPr fontId="4"/>
  </si>
  <si>
    <t>内容</t>
    <rPh sb="0" eb="2">
      <t>ナイヨウ</t>
    </rPh>
    <phoneticPr fontId="4"/>
  </si>
  <si>
    <t>sheetName</t>
    <phoneticPr fontId="4"/>
  </si>
  <si>
    <t>stampflag</t>
    <phoneticPr fontId="4"/>
  </si>
  <si>
    <t>選挙の執行日(シリアル値で入れない）</t>
    <rPh sb="0" eb="2">
      <t>センキョ</t>
    </rPh>
    <rPh sb="3" eb="5">
      <t>シッコウ</t>
    </rPh>
    <rPh sb="5" eb="6">
      <t>ビ</t>
    </rPh>
    <rPh sb="11" eb="12">
      <t>チ</t>
    </rPh>
    <rPh sb="13" eb="14">
      <t>イ</t>
    </rPh>
    <phoneticPr fontId="4"/>
  </si>
  <si>
    <t>秋田県</t>
    <rPh sb="0" eb="2">
      <t>アキタ</t>
    </rPh>
    <rPh sb="2" eb="3">
      <t>ケン</t>
    </rPh>
    <phoneticPr fontId="4"/>
  </si>
  <si>
    <t>竹田　勝美</t>
    <rPh sb="0" eb="2">
      <t>タケダ</t>
    </rPh>
    <rPh sb="3" eb="5">
      <t>カツミ</t>
    </rPh>
    <phoneticPr fontId="37"/>
  </si>
  <si>
    <t>秋田市</t>
    <rPh sb="0" eb="3">
      <t>アキタシ</t>
    </rPh>
    <phoneticPr fontId="7"/>
  </si>
  <si>
    <t>目次</t>
    <rPh sb="0" eb="2">
      <t>モクジ</t>
    </rPh>
    <phoneticPr fontId="4"/>
  </si>
  <si>
    <t>目次</t>
  </si>
  <si>
    <t>-</t>
  </si>
  <si>
    <t>能代市</t>
    <rPh sb="0" eb="3">
      <t>ノシロシ</t>
    </rPh>
    <phoneticPr fontId="7"/>
  </si>
  <si>
    <t>入力シート</t>
    <rPh sb="0" eb="2">
      <t>ニュウリョク</t>
    </rPh>
    <phoneticPr fontId="4"/>
  </si>
  <si>
    <t>入力シート</t>
  </si>
  <si>
    <t>選挙の名称</t>
    <rPh sb="0" eb="2">
      <t>センキョ</t>
    </rPh>
    <rPh sb="3" eb="5">
      <t>メイショウ</t>
    </rPh>
    <phoneticPr fontId="4"/>
  </si>
  <si>
    <t>秋田県知事選挙</t>
    <rPh sb="0" eb="3">
      <t>アキタケン</t>
    </rPh>
    <rPh sb="3" eb="5">
      <t>チジ</t>
    </rPh>
    <rPh sb="5" eb="7">
      <t>センキョ</t>
    </rPh>
    <phoneticPr fontId="4"/>
  </si>
  <si>
    <t>横手市</t>
    <rPh sb="0" eb="3">
      <t>ヨコテシ</t>
    </rPh>
    <phoneticPr fontId="7"/>
  </si>
  <si>
    <t>開票立合人入力シート</t>
    <rPh sb="0" eb="2">
      <t>カイヒョウ</t>
    </rPh>
    <rPh sb="2" eb="3">
      <t>タ</t>
    </rPh>
    <rPh sb="3" eb="4">
      <t>ア</t>
    </rPh>
    <rPh sb="4" eb="5">
      <t>ニン</t>
    </rPh>
    <rPh sb="5" eb="7">
      <t>ニュウリョク</t>
    </rPh>
    <phoneticPr fontId="4"/>
  </si>
  <si>
    <t>開票立会人入力シート</t>
  </si>
  <si>
    <t>選挙の名称（日入り）</t>
    <rPh sb="0" eb="2">
      <t>センキョ</t>
    </rPh>
    <rPh sb="3" eb="5">
      <t>メイショウ</t>
    </rPh>
    <rPh sb="6" eb="7">
      <t>ヒ</t>
    </rPh>
    <rPh sb="7" eb="8">
      <t>イ</t>
    </rPh>
    <phoneticPr fontId="4"/>
  </si>
  <si>
    <t>大館市</t>
    <rPh sb="0" eb="3">
      <t>オオダテシ</t>
    </rPh>
    <phoneticPr fontId="7"/>
  </si>
  <si>
    <t>様式1</t>
  </si>
  <si>
    <t>候補者届出書（本人届出）</t>
    <rPh sb="0" eb="3">
      <t>コウホシャ</t>
    </rPh>
    <rPh sb="3" eb="6">
      <t>トドケデショ</t>
    </rPh>
    <rPh sb="7" eb="9">
      <t>ホンニン</t>
    </rPh>
    <rPh sb="9" eb="11">
      <t>トドケデ</t>
    </rPh>
    <phoneticPr fontId="4"/>
  </si>
  <si>
    <t>様式1</t>
    <rPh sb="0" eb="2">
      <t>ヨウシキ</t>
    </rPh>
    <phoneticPr fontId="4"/>
  </si>
  <si>
    <t>選挙の公示日(シリアル値で入れない）</t>
    <rPh sb="0" eb="2">
      <t>センキョ</t>
    </rPh>
    <rPh sb="3" eb="5">
      <t>コウジ</t>
    </rPh>
    <rPh sb="5" eb="6">
      <t>ビ</t>
    </rPh>
    <phoneticPr fontId="4"/>
  </si>
  <si>
    <t>男鹿市</t>
    <rPh sb="0" eb="3">
      <t>オガシ</t>
    </rPh>
    <phoneticPr fontId="7"/>
  </si>
  <si>
    <t>様式2</t>
  </si>
  <si>
    <t>様式2</t>
    <rPh sb="0" eb="2">
      <t>ヨウシキ</t>
    </rPh>
    <phoneticPr fontId="4"/>
  </si>
  <si>
    <t>選挙の期日  「元号」</t>
    <phoneticPr fontId="4"/>
  </si>
  <si>
    <t>R</t>
    <phoneticPr fontId="4"/>
  </si>
  <si>
    <t>湯沢市</t>
    <rPh sb="0" eb="3">
      <t>ユザワシ</t>
    </rPh>
    <phoneticPr fontId="7"/>
  </si>
  <si>
    <t>様式3</t>
  </si>
  <si>
    <t>様式3</t>
    <rPh sb="0" eb="2">
      <t>ヨウシキ</t>
    </rPh>
    <phoneticPr fontId="4"/>
  </si>
  <si>
    <t>選挙の期日  「年」</t>
    <phoneticPr fontId="4"/>
  </si>
  <si>
    <t>鹿角市</t>
    <rPh sb="0" eb="1">
      <t>シカ</t>
    </rPh>
    <rPh sb="1" eb="2">
      <t>ツノ</t>
    </rPh>
    <rPh sb="2" eb="3">
      <t>シ</t>
    </rPh>
    <phoneticPr fontId="7"/>
  </si>
  <si>
    <t>様式4</t>
  </si>
  <si>
    <t>様式4</t>
    <rPh sb="0" eb="2">
      <t>ヨウシキ</t>
    </rPh>
    <phoneticPr fontId="4"/>
  </si>
  <si>
    <t>選挙の期日  「月」</t>
    <phoneticPr fontId="4"/>
  </si>
  <si>
    <t>由利本荘市</t>
    <rPh sb="0" eb="5">
      <t>ユリホンジョウシ</t>
    </rPh>
    <phoneticPr fontId="7"/>
  </si>
  <si>
    <t>様式5</t>
  </si>
  <si>
    <t>通称認定申請書</t>
    <rPh sb="0" eb="2">
      <t>ツウショウ</t>
    </rPh>
    <rPh sb="2" eb="4">
      <t>ニンテイ</t>
    </rPh>
    <rPh sb="4" eb="7">
      <t>シンセイショ</t>
    </rPh>
    <phoneticPr fontId="4"/>
  </si>
  <si>
    <t>様式5</t>
    <rPh sb="0" eb="2">
      <t>ヨウシキ</t>
    </rPh>
    <phoneticPr fontId="4"/>
  </si>
  <si>
    <t>選挙の期日  「日」</t>
    <phoneticPr fontId="4"/>
  </si>
  <si>
    <t>潟上市</t>
    <rPh sb="0" eb="3">
      <t>カタガミシ</t>
    </rPh>
    <phoneticPr fontId="7"/>
  </si>
  <si>
    <t>様式6</t>
  </si>
  <si>
    <t>様式6</t>
    <rPh sb="0" eb="2">
      <t>ヨウシキ</t>
    </rPh>
    <phoneticPr fontId="4"/>
  </si>
  <si>
    <t>秋田県選挙管理委員会委員長氏名</t>
    <rPh sb="13" eb="15">
      <t>シメイ</t>
    </rPh>
    <phoneticPr fontId="4"/>
  </si>
  <si>
    <t>竹　田　勝　美</t>
    <phoneticPr fontId="4"/>
  </si>
  <si>
    <t>大仙市</t>
    <rPh sb="0" eb="3">
      <t>ダイセンシ</t>
    </rPh>
    <phoneticPr fontId="7"/>
  </si>
  <si>
    <t>様式7</t>
  </si>
  <si>
    <t>様式7</t>
    <rPh sb="0" eb="2">
      <t>ヨウシキ</t>
    </rPh>
    <phoneticPr fontId="4"/>
  </si>
  <si>
    <t>届出種別</t>
    <rPh sb="0" eb="2">
      <t>トドケデ</t>
    </rPh>
    <rPh sb="2" eb="4">
      <t>シュベツ</t>
    </rPh>
    <phoneticPr fontId="4"/>
  </si>
  <si>
    <t>北秋田市</t>
    <rPh sb="0" eb="3">
      <t>キタアキタ</t>
    </rPh>
    <rPh sb="3" eb="4">
      <t>シ</t>
    </rPh>
    <phoneticPr fontId="7"/>
  </si>
  <si>
    <t>様式8</t>
  </si>
  <si>
    <t>様式8</t>
    <rPh sb="0" eb="2">
      <t>ヨウシキ</t>
    </rPh>
    <phoneticPr fontId="4"/>
  </si>
  <si>
    <t>にかほ市</t>
    <rPh sb="3" eb="4">
      <t>シ</t>
    </rPh>
    <phoneticPr fontId="7"/>
  </si>
  <si>
    <t>様式9</t>
  </si>
  <si>
    <t>様式9</t>
    <rPh sb="0" eb="2">
      <t>ヨウシキ</t>
    </rPh>
    <phoneticPr fontId="4"/>
  </si>
  <si>
    <t>仙北市</t>
    <rPh sb="0" eb="2">
      <t>センボク</t>
    </rPh>
    <rPh sb="2" eb="3">
      <t>シ</t>
    </rPh>
    <phoneticPr fontId="7"/>
  </si>
  <si>
    <t>様式10</t>
  </si>
  <si>
    <t>様式10</t>
    <rPh sb="0" eb="2">
      <t>ヨウシキ</t>
    </rPh>
    <phoneticPr fontId="4"/>
  </si>
  <si>
    <t>小坂町</t>
    <rPh sb="0" eb="2">
      <t>コサカ</t>
    </rPh>
    <rPh sb="2" eb="3">
      <t>マチ</t>
    </rPh>
    <phoneticPr fontId="7"/>
  </si>
  <si>
    <t>様式11</t>
  </si>
  <si>
    <t>様式11</t>
    <rPh sb="0" eb="2">
      <t>ヨウシキ</t>
    </rPh>
    <phoneticPr fontId="4"/>
  </si>
  <si>
    <t>上小阿仁村</t>
    <rPh sb="0" eb="4">
      <t>カミコアニ</t>
    </rPh>
    <rPh sb="4" eb="5">
      <t>ムラ</t>
    </rPh>
    <phoneticPr fontId="7"/>
  </si>
  <si>
    <t>様式12</t>
  </si>
  <si>
    <t>様式12</t>
    <rPh sb="0" eb="2">
      <t>ヨウシキ</t>
    </rPh>
    <phoneticPr fontId="4"/>
  </si>
  <si>
    <t>藤里町</t>
    <rPh sb="0" eb="2">
      <t>フジサト</t>
    </rPh>
    <rPh sb="2" eb="3">
      <t>マチ</t>
    </rPh>
    <phoneticPr fontId="7"/>
  </si>
  <si>
    <t>様式13</t>
  </si>
  <si>
    <t>様式13</t>
    <rPh sb="0" eb="2">
      <t>ヨウシキ</t>
    </rPh>
    <phoneticPr fontId="4"/>
  </si>
  <si>
    <t>三種町</t>
    <rPh sb="0" eb="3">
      <t>ミタネチョウ</t>
    </rPh>
    <phoneticPr fontId="7"/>
  </si>
  <si>
    <t>様式14</t>
  </si>
  <si>
    <t>様式14</t>
    <rPh sb="0" eb="2">
      <t>ヨウシキ</t>
    </rPh>
    <phoneticPr fontId="4"/>
  </si>
  <si>
    <t>八峰町</t>
    <rPh sb="0" eb="2">
      <t>ハッポウ</t>
    </rPh>
    <rPh sb="2" eb="3">
      <t>マチ</t>
    </rPh>
    <phoneticPr fontId="7"/>
  </si>
  <si>
    <t>様式15</t>
  </si>
  <si>
    <t>五城目町</t>
    <rPh sb="0" eb="3">
      <t>ゴジョウメ</t>
    </rPh>
    <rPh sb="3" eb="4">
      <t>マチ</t>
    </rPh>
    <phoneticPr fontId="7"/>
  </si>
  <si>
    <t>様式16</t>
  </si>
  <si>
    <t>八郎潟町</t>
    <rPh sb="0" eb="4">
      <t>ハチロウガタマチ</t>
    </rPh>
    <phoneticPr fontId="7"/>
  </si>
  <si>
    <t>様式17</t>
  </si>
  <si>
    <t>井川町</t>
    <rPh sb="0" eb="2">
      <t>イカワ</t>
    </rPh>
    <rPh sb="2" eb="3">
      <t>マチ</t>
    </rPh>
    <phoneticPr fontId="7"/>
  </si>
  <si>
    <t>様式18</t>
  </si>
  <si>
    <t>大潟村</t>
    <rPh sb="0" eb="3">
      <t>オオガタムラ</t>
    </rPh>
    <phoneticPr fontId="7"/>
  </si>
  <si>
    <t>様式19</t>
  </si>
  <si>
    <t>美郷町</t>
    <rPh sb="0" eb="2">
      <t>ミサト</t>
    </rPh>
    <rPh sb="2" eb="3">
      <t>マチ</t>
    </rPh>
    <phoneticPr fontId="7"/>
  </si>
  <si>
    <t>羽後町</t>
    <rPh sb="0" eb="3">
      <t>ウゴマチ</t>
    </rPh>
    <phoneticPr fontId="7"/>
  </si>
  <si>
    <t>個人演説会開催申出書</t>
    <rPh sb="0" eb="2">
      <t>コジン</t>
    </rPh>
    <rPh sb="2" eb="4">
      <t>エンゼツ</t>
    </rPh>
    <rPh sb="4" eb="5">
      <t>カイ</t>
    </rPh>
    <rPh sb="5" eb="7">
      <t>カイサイ</t>
    </rPh>
    <rPh sb="7" eb="10">
      <t>モウシデショ</t>
    </rPh>
    <phoneticPr fontId="4"/>
  </si>
  <si>
    <t>東成瀬村</t>
    <rPh sb="0" eb="1">
      <t>ヒガシ</t>
    </rPh>
    <rPh sb="1" eb="3">
      <t>ナルセ</t>
    </rPh>
    <rPh sb="3" eb="4">
      <t>ムラ</t>
    </rPh>
    <phoneticPr fontId="7"/>
  </si>
  <si>
    <t>推薦1</t>
    <rPh sb="0" eb="2">
      <t>スイセン</t>
    </rPh>
    <phoneticPr fontId="4"/>
  </si>
  <si>
    <t>推薦2</t>
    <rPh sb="0" eb="2">
      <t>スイセン</t>
    </rPh>
    <phoneticPr fontId="4"/>
  </si>
  <si>
    <t>推薦2</t>
  </si>
  <si>
    <t>推薦3</t>
    <rPh sb="0" eb="2">
      <t>スイセン</t>
    </rPh>
    <phoneticPr fontId="4"/>
  </si>
  <si>
    <t>推薦3</t>
  </si>
  <si>
    <t>推薦4</t>
    <rPh sb="0" eb="2">
      <t>スイセン</t>
    </rPh>
    <phoneticPr fontId="4"/>
  </si>
  <si>
    <t>推薦4</t>
  </si>
  <si>
    <t>推薦5</t>
    <rPh sb="0" eb="2">
      <t>スイセン</t>
    </rPh>
    <phoneticPr fontId="4"/>
  </si>
  <si>
    <t>承諾書（出納責任者選任）</t>
    <rPh sb="0" eb="3">
      <t>ショウダクショ</t>
    </rPh>
    <rPh sb="4" eb="9">
      <t>スイトウセキニンシャ</t>
    </rPh>
    <rPh sb="9" eb="11">
      <t>センニン</t>
    </rPh>
    <phoneticPr fontId="4"/>
  </si>
  <si>
    <t>推薦5</t>
  </si>
  <si>
    <t>推薦6</t>
    <rPh sb="0" eb="2">
      <t>スイセン</t>
    </rPh>
    <phoneticPr fontId="4"/>
  </si>
  <si>
    <t>推薦6</t>
  </si>
  <si>
    <t>様式№</t>
    <rPh sb="0" eb="2">
      <t>ヨウシキ</t>
    </rPh>
    <phoneticPr fontId="4"/>
  </si>
  <si>
    <t>タイトル</t>
    <phoneticPr fontId="4"/>
  </si>
  <si>
    <t>推薦</t>
    <rPh sb="0" eb="2">
      <t>スイセン</t>
    </rPh>
    <phoneticPr fontId="4"/>
  </si>
  <si>
    <t>様式の根拠となる法令</t>
    <rPh sb="0" eb="2">
      <t>ヨウシキ</t>
    </rPh>
    <rPh sb="3" eb="5">
      <t>コンキョ</t>
    </rPh>
    <rPh sb="8" eb="10">
      <t>ホウレイ</t>
    </rPh>
    <phoneticPr fontId="4"/>
  </si>
  <si>
    <t>様式1</t>
    <rPh sb="0" eb="2">
      <t>ヨウシキ</t>
    </rPh>
    <phoneticPr fontId="81"/>
  </si>
  <si>
    <t xml:space="preserve">衆議院小選挙区選出議員選挙候補者届出書 (本人・推薦届出) </t>
    <rPh sb="24" eb="26">
      <t>スイセン</t>
    </rPh>
    <phoneticPr fontId="4"/>
  </si>
  <si>
    <t>公職選挙法施規則第１６号様式の８・公職選挙法施規則第１６号様式の９（推薦）</t>
    <rPh sb="0" eb="2">
      <t>コウショク</t>
    </rPh>
    <rPh sb="2" eb="4">
      <t>センキョ</t>
    </rPh>
    <rPh sb="4" eb="5">
      <t>ホウ</t>
    </rPh>
    <rPh sb="5" eb="6">
      <t>セ</t>
    </rPh>
    <rPh sb="6" eb="8">
      <t>キソク</t>
    </rPh>
    <rPh sb="8" eb="9">
      <t>ダイ</t>
    </rPh>
    <rPh sb="11" eb="12">
      <t>ゴウ</t>
    </rPh>
    <rPh sb="12" eb="14">
      <t>ヨウシキ</t>
    </rPh>
    <phoneticPr fontId="3"/>
  </si>
  <si>
    <t>様式2</t>
    <rPh sb="0" eb="2">
      <t>ヨウシキ</t>
    </rPh>
    <phoneticPr fontId="81"/>
  </si>
  <si>
    <t>宣誓書</t>
    <rPh sb="0" eb="1">
      <t>ヨロシ</t>
    </rPh>
    <rPh sb="1" eb="2">
      <t>チカイ</t>
    </rPh>
    <rPh sb="2" eb="3">
      <t>ショ</t>
    </rPh>
    <phoneticPr fontId="82"/>
  </si>
  <si>
    <t>公職選挙法施規則第１６号様式の６</t>
    <rPh sb="0" eb="2">
      <t>コウショク</t>
    </rPh>
    <rPh sb="2" eb="4">
      <t>センキョ</t>
    </rPh>
    <rPh sb="4" eb="5">
      <t>ホウ</t>
    </rPh>
    <rPh sb="5" eb="6">
      <t>セ</t>
    </rPh>
    <rPh sb="6" eb="8">
      <t>キソク</t>
    </rPh>
    <rPh sb="8" eb="9">
      <t>ダイ</t>
    </rPh>
    <rPh sb="11" eb="12">
      <t>ゴウ</t>
    </rPh>
    <rPh sb="12" eb="14">
      <t>ヨウシキ</t>
    </rPh>
    <phoneticPr fontId="3"/>
  </si>
  <si>
    <t>様式3</t>
    <rPh sb="0" eb="2">
      <t>ヨウシキ</t>
    </rPh>
    <phoneticPr fontId="81"/>
  </si>
  <si>
    <t>所属する政党（政治団体）に関する文書</t>
    <rPh sb="0" eb="2">
      <t>ショゾク</t>
    </rPh>
    <rPh sb="4" eb="6">
      <t>セイトウ</t>
    </rPh>
    <rPh sb="7" eb="9">
      <t>セイジ</t>
    </rPh>
    <rPh sb="9" eb="11">
      <t>ダンタイ</t>
    </rPh>
    <rPh sb="13" eb="14">
      <t>カン</t>
    </rPh>
    <rPh sb="16" eb="18">
      <t>ブンショ</t>
    </rPh>
    <phoneticPr fontId="82"/>
  </si>
  <si>
    <t>公職選挙法施規則第１６号様式の１０</t>
    <rPh sb="0" eb="2">
      <t>コウショク</t>
    </rPh>
    <rPh sb="2" eb="4">
      <t>センキョ</t>
    </rPh>
    <rPh sb="4" eb="5">
      <t>ホウ</t>
    </rPh>
    <rPh sb="5" eb="6">
      <t>セ</t>
    </rPh>
    <rPh sb="6" eb="8">
      <t>キソク</t>
    </rPh>
    <rPh sb="8" eb="9">
      <t>ダイ</t>
    </rPh>
    <rPh sb="11" eb="12">
      <t>ゴウ</t>
    </rPh>
    <rPh sb="12" eb="14">
      <t>ヨウシキ</t>
    </rPh>
    <phoneticPr fontId="3"/>
  </si>
  <si>
    <t>様式4</t>
    <rPh sb="0" eb="2">
      <t>ヨウシキ</t>
    </rPh>
    <phoneticPr fontId="81"/>
  </si>
  <si>
    <t>団体所属証明書</t>
    <rPh sb="0" eb="2">
      <t>ダンタイ</t>
    </rPh>
    <rPh sb="2" eb="4">
      <t>ショゾク</t>
    </rPh>
    <rPh sb="4" eb="7">
      <t>ショウメイショ</t>
    </rPh>
    <phoneticPr fontId="82"/>
  </si>
  <si>
    <t>公職選挙法施規則第１６号様式の１１</t>
    <rPh sb="0" eb="2">
      <t>コウショク</t>
    </rPh>
    <rPh sb="2" eb="4">
      <t>センキョ</t>
    </rPh>
    <rPh sb="4" eb="5">
      <t>ホウ</t>
    </rPh>
    <rPh sb="5" eb="6">
      <t>セ</t>
    </rPh>
    <rPh sb="6" eb="8">
      <t>キソク</t>
    </rPh>
    <rPh sb="8" eb="9">
      <t>ダイ</t>
    </rPh>
    <rPh sb="11" eb="12">
      <t>ゴウ</t>
    </rPh>
    <rPh sb="12" eb="14">
      <t>ヨウシキ</t>
    </rPh>
    <phoneticPr fontId="3"/>
  </si>
  <si>
    <t>様式5</t>
    <rPh sb="0" eb="2">
      <t>ヨウシキ</t>
    </rPh>
    <phoneticPr fontId="81"/>
  </si>
  <si>
    <t>通称認定申請書</t>
    <rPh sb="0" eb="2">
      <t>ツウショウ</t>
    </rPh>
    <rPh sb="2" eb="4">
      <t>ニンテイ</t>
    </rPh>
    <rPh sb="4" eb="7">
      <t>シンセイショ</t>
    </rPh>
    <phoneticPr fontId="82"/>
  </si>
  <si>
    <t>公職選挙法施規則第１６号様式の２０</t>
    <rPh sb="0" eb="2">
      <t>コウショク</t>
    </rPh>
    <rPh sb="2" eb="4">
      <t>センキョ</t>
    </rPh>
    <rPh sb="4" eb="5">
      <t>ホウ</t>
    </rPh>
    <rPh sb="5" eb="6">
      <t>セ</t>
    </rPh>
    <rPh sb="6" eb="8">
      <t>キソク</t>
    </rPh>
    <rPh sb="8" eb="9">
      <t>ダイ</t>
    </rPh>
    <rPh sb="11" eb="12">
      <t>ゴウ</t>
    </rPh>
    <rPh sb="12" eb="14">
      <t>ヨウシキ</t>
    </rPh>
    <phoneticPr fontId="3"/>
  </si>
  <si>
    <t>様式6</t>
    <rPh sb="0" eb="2">
      <t>ヨウシキ</t>
    </rPh>
    <phoneticPr fontId="81"/>
  </si>
  <si>
    <t>選挙事務所設置届</t>
    <rPh sb="0" eb="2">
      <t>センキョ</t>
    </rPh>
    <rPh sb="2" eb="4">
      <t>ジム</t>
    </rPh>
    <rPh sb="4" eb="5">
      <t>ショ</t>
    </rPh>
    <rPh sb="5" eb="7">
      <t>セッチ</t>
    </rPh>
    <rPh sb="7" eb="8">
      <t>トドケ</t>
    </rPh>
    <phoneticPr fontId="2"/>
  </si>
  <si>
    <t>秋田県　公職選挙法執行規程第１号様式の２８（第４条の１０関係）</t>
    <rPh sb="0" eb="3">
      <t>アキタケン</t>
    </rPh>
    <rPh sb="4" eb="6">
      <t>コウショク</t>
    </rPh>
    <rPh sb="6" eb="9">
      <t>センキョホウ</t>
    </rPh>
    <rPh sb="9" eb="11">
      <t>シッコウ</t>
    </rPh>
    <rPh sb="11" eb="13">
      <t>キテイ</t>
    </rPh>
    <rPh sb="13" eb="14">
      <t>ダイ</t>
    </rPh>
    <rPh sb="15" eb="16">
      <t>ゴウ</t>
    </rPh>
    <rPh sb="16" eb="18">
      <t>ヨウシキ</t>
    </rPh>
    <rPh sb="22" eb="23">
      <t>ダイ</t>
    </rPh>
    <rPh sb="24" eb="25">
      <t>ジョウ</t>
    </rPh>
    <rPh sb="28" eb="30">
      <t>カンケイ</t>
    </rPh>
    <phoneticPr fontId="3"/>
  </si>
  <si>
    <t>様式7</t>
    <rPh sb="0" eb="2">
      <t>ヨウシキ</t>
    </rPh>
    <phoneticPr fontId="81"/>
  </si>
  <si>
    <t>選挙事務所異動届</t>
    <rPh sb="0" eb="2">
      <t>センキョ</t>
    </rPh>
    <rPh sb="2" eb="4">
      <t>ジム</t>
    </rPh>
    <rPh sb="4" eb="5">
      <t>ショ</t>
    </rPh>
    <rPh sb="5" eb="7">
      <t>イドウ</t>
    </rPh>
    <rPh sb="7" eb="8">
      <t>トドケ</t>
    </rPh>
    <phoneticPr fontId="2"/>
  </si>
  <si>
    <t>様式8</t>
    <rPh sb="0" eb="2">
      <t>ヨウシキ</t>
    </rPh>
    <phoneticPr fontId="81"/>
  </si>
  <si>
    <t>出納責任者選任届</t>
  </si>
  <si>
    <t>秋田県　公職選挙法執行規程第２５号様式の２（第６４条の２関係）</t>
    <rPh sb="0" eb="3">
      <t>アキタケン</t>
    </rPh>
    <rPh sb="4" eb="6">
      <t>コウショク</t>
    </rPh>
    <rPh sb="6" eb="9">
      <t>センキョホウ</t>
    </rPh>
    <rPh sb="9" eb="11">
      <t>シッコウ</t>
    </rPh>
    <rPh sb="11" eb="13">
      <t>キテイ</t>
    </rPh>
    <rPh sb="13" eb="14">
      <t>ダイ</t>
    </rPh>
    <rPh sb="16" eb="17">
      <t>ゴウ</t>
    </rPh>
    <rPh sb="17" eb="19">
      <t>ヨウシキ</t>
    </rPh>
    <rPh sb="22" eb="23">
      <t>ダイ</t>
    </rPh>
    <rPh sb="25" eb="26">
      <t>ジョウ</t>
    </rPh>
    <rPh sb="28" eb="30">
      <t>カンケイ</t>
    </rPh>
    <phoneticPr fontId="3"/>
  </si>
  <si>
    <t>様式9</t>
    <rPh sb="0" eb="2">
      <t>ヨウシキ</t>
    </rPh>
    <phoneticPr fontId="81"/>
  </si>
  <si>
    <t>出納責任者異動届</t>
    <rPh sb="0" eb="2">
      <t>スイトウ</t>
    </rPh>
    <rPh sb="2" eb="5">
      <t>セキニンシャ</t>
    </rPh>
    <rPh sb="5" eb="7">
      <t>イドウ</t>
    </rPh>
    <rPh sb="7" eb="8">
      <t>トドケ</t>
    </rPh>
    <phoneticPr fontId="82"/>
  </si>
  <si>
    <t>秋田県　公職選挙法執行規程第２５号様式の３（第６４条の２関係）</t>
    <rPh sb="0" eb="3">
      <t>アキタケン</t>
    </rPh>
    <rPh sb="4" eb="6">
      <t>コウショク</t>
    </rPh>
    <rPh sb="6" eb="9">
      <t>センキョホウ</t>
    </rPh>
    <rPh sb="9" eb="11">
      <t>シッコウ</t>
    </rPh>
    <rPh sb="11" eb="13">
      <t>キテイ</t>
    </rPh>
    <rPh sb="13" eb="14">
      <t>ダイ</t>
    </rPh>
    <rPh sb="16" eb="17">
      <t>ゴウ</t>
    </rPh>
    <rPh sb="17" eb="19">
      <t>ヨウシキ</t>
    </rPh>
    <rPh sb="22" eb="23">
      <t>ダイ</t>
    </rPh>
    <rPh sb="25" eb="26">
      <t>ジョウ</t>
    </rPh>
    <rPh sb="28" eb="30">
      <t>カンケイ</t>
    </rPh>
    <phoneticPr fontId="3"/>
  </si>
  <si>
    <t>様式10</t>
    <rPh sb="0" eb="2">
      <t>ヨウシキ</t>
    </rPh>
    <phoneticPr fontId="81"/>
  </si>
  <si>
    <t>ビラ届出書（候補者用）</t>
    <rPh sb="2" eb="4">
      <t>とどけで</t>
    </rPh>
    <rPh sb="4" eb="5">
      <t>しょ</t>
    </rPh>
    <rPh sb="6" eb="9">
      <t>こうほしゃ</t>
    </rPh>
    <rPh sb="9" eb="10">
      <t>よう</t>
    </rPh>
    <phoneticPr fontId="2" type="Hiragana"/>
  </si>
  <si>
    <t>秋田県　公職選挙法執行規程第３号様式の２（第１０条の２関係）</t>
    <rPh sb="0" eb="3">
      <t>アキタケン</t>
    </rPh>
    <rPh sb="4" eb="6">
      <t>コウショク</t>
    </rPh>
    <rPh sb="6" eb="9">
      <t>センキョホウ</t>
    </rPh>
    <rPh sb="9" eb="11">
      <t>シッコウ</t>
    </rPh>
    <rPh sb="11" eb="13">
      <t>キテイ</t>
    </rPh>
    <rPh sb="13" eb="14">
      <t>ダイ</t>
    </rPh>
    <rPh sb="15" eb="16">
      <t>ゴウ</t>
    </rPh>
    <rPh sb="16" eb="18">
      <t>ヨウシキ</t>
    </rPh>
    <rPh sb="21" eb="22">
      <t>ダイ</t>
    </rPh>
    <rPh sb="24" eb="25">
      <t>ジョウ</t>
    </rPh>
    <rPh sb="27" eb="29">
      <t>カンケイ</t>
    </rPh>
    <phoneticPr fontId="3"/>
  </si>
  <si>
    <t>様式11</t>
    <rPh sb="0" eb="2">
      <t>ヨウシキ</t>
    </rPh>
    <phoneticPr fontId="81"/>
  </si>
  <si>
    <t>選挙運動事務員等届出書</t>
    <rPh sb="0" eb="2">
      <t>センキョ</t>
    </rPh>
    <rPh sb="2" eb="4">
      <t>ウンドウ</t>
    </rPh>
    <rPh sb="4" eb="6">
      <t>ジム</t>
    </rPh>
    <rPh sb="6" eb="7">
      <t>イン</t>
    </rPh>
    <rPh sb="7" eb="8">
      <t>トウ</t>
    </rPh>
    <rPh sb="8" eb="9">
      <t>トド</t>
    </rPh>
    <rPh sb="9" eb="10">
      <t>デ</t>
    </rPh>
    <rPh sb="10" eb="11">
      <t>ショ</t>
    </rPh>
    <phoneticPr fontId="82"/>
  </si>
  <si>
    <t>公職選挙法施規則第３２号様式の２（２９条の２関係）</t>
    <rPh sb="0" eb="2">
      <t>コウショク</t>
    </rPh>
    <rPh sb="2" eb="4">
      <t>センキョ</t>
    </rPh>
    <rPh sb="4" eb="5">
      <t>ホウ</t>
    </rPh>
    <rPh sb="5" eb="6">
      <t>セ</t>
    </rPh>
    <rPh sb="6" eb="8">
      <t>キソク</t>
    </rPh>
    <rPh sb="8" eb="9">
      <t>ダイ</t>
    </rPh>
    <rPh sb="11" eb="12">
      <t>ゴウ</t>
    </rPh>
    <rPh sb="12" eb="14">
      <t>ヨウシキ</t>
    </rPh>
    <rPh sb="19" eb="20">
      <t>ジョウ</t>
    </rPh>
    <rPh sb="22" eb="24">
      <t>カンケイ</t>
    </rPh>
    <phoneticPr fontId="3"/>
  </si>
  <si>
    <t>様式12</t>
    <rPh sb="0" eb="2">
      <t>ヨウシキ</t>
    </rPh>
    <phoneticPr fontId="81"/>
  </si>
  <si>
    <t>個人演説会開催申出書</t>
    <rPh sb="0" eb="2">
      <t>コジン</t>
    </rPh>
    <rPh sb="2" eb="4">
      <t>エンゼツ</t>
    </rPh>
    <rPh sb="4" eb="5">
      <t>カイ</t>
    </rPh>
    <rPh sb="5" eb="7">
      <t>カイサイ</t>
    </rPh>
    <rPh sb="7" eb="10">
      <t>モウシデショ</t>
    </rPh>
    <phoneticPr fontId="82"/>
  </si>
  <si>
    <t>秋田県　公職選挙法執行規程第１２号様式その１（第３５条関係）</t>
    <rPh sb="0" eb="3">
      <t>アキタケン</t>
    </rPh>
    <rPh sb="4" eb="6">
      <t>コウショク</t>
    </rPh>
    <rPh sb="6" eb="9">
      <t>センキョホウ</t>
    </rPh>
    <rPh sb="9" eb="11">
      <t>シッコウ</t>
    </rPh>
    <rPh sb="11" eb="13">
      <t>キテイ</t>
    </rPh>
    <rPh sb="13" eb="14">
      <t>ダイ</t>
    </rPh>
    <rPh sb="16" eb="17">
      <t>ゴウ</t>
    </rPh>
    <rPh sb="17" eb="19">
      <t>ヨウシキ</t>
    </rPh>
    <rPh sb="23" eb="24">
      <t>ダイ</t>
    </rPh>
    <rPh sb="26" eb="27">
      <t>ジョウ</t>
    </rPh>
    <rPh sb="27" eb="29">
      <t>カンケイ</t>
    </rPh>
    <phoneticPr fontId="3"/>
  </si>
  <si>
    <t>様式13</t>
    <rPh sb="0" eb="2">
      <t>ヨウシキ</t>
    </rPh>
    <phoneticPr fontId="81"/>
  </si>
  <si>
    <t>選挙公報掲載文掲載申請書</t>
    <rPh sb="0" eb="2">
      <t>センキョ</t>
    </rPh>
    <rPh sb="2" eb="4">
      <t>コウホウ</t>
    </rPh>
    <rPh sb="4" eb="6">
      <t>ケイサイ</t>
    </rPh>
    <rPh sb="6" eb="7">
      <t>ブン</t>
    </rPh>
    <rPh sb="7" eb="9">
      <t>ケイサイ</t>
    </rPh>
    <rPh sb="9" eb="11">
      <t>シンセイ</t>
    </rPh>
    <rPh sb="11" eb="12">
      <t>ショ</t>
    </rPh>
    <phoneticPr fontId="82"/>
  </si>
  <si>
    <t>秋田県　公職選挙法執行規程第２０号様式（第４６条関係）</t>
    <rPh sb="0" eb="3">
      <t>アキタケン</t>
    </rPh>
    <rPh sb="4" eb="6">
      <t>コウショク</t>
    </rPh>
    <rPh sb="6" eb="9">
      <t>センキョホウ</t>
    </rPh>
    <rPh sb="9" eb="11">
      <t>シッコウ</t>
    </rPh>
    <rPh sb="11" eb="13">
      <t>キテイ</t>
    </rPh>
    <rPh sb="13" eb="14">
      <t>ダイ</t>
    </rPh>
    <rPh sb="16" eb="17">
      <t>ゴウ</t>
    </rPh>
    <rPh sb="17" eb="19">
      <t>ヨウシキ</t>
    </rPh>
    <rPh sb="20" eb="21">
      <t>ダイ</t>
    </rPh>
    <rPh sb="23" eb="24">
      <t>ジョウ</t>
    </rPh>
    <rPh sb="24" eb="26">
      <t>カンケイ</t>
    </rPh>
    <phoneticPr fontId="3"/>
  </si>
  <si>
    <t>様式14</t>
    <rPh sb="0" eb="2">
      <t>ヨウシキ</t>
    </rPh>
    <phoneticPr fontId="81"/>
  </si>
  <si>
    <t>選挙公報掲載文撤回申請書</t>
    <rPh sb="0" eb="2">
      <t>センキョ</t>
    </rPh>
    <rPh sb="2" eb="4">
      <t>コウホウ</t>
    </rPh>
    <rPh sb="4" eb="6">
      <t>ケイサイ</t>
    </rPh>
    <rPh sb="6" eb="7">
      <t>ブン</t>
    </rPh>
    <rPh sb="7" eb="9">
      <t>テッカイ</t>
    </rPh>
    <rPh sb="9" eb="11">
      <t>シンセイ</t>
    </rPh>
    <rPh sb="11" eb="12">
      <t>ショ</t>
    </rPh>
    <phoneticPr fontId="82"/>
  </si>
  <si>
    <t>秋田県　公職選挙法執行規程第２１号様式（第４９条の３関係）</t>
    <rPh sb="0" eb="3">
      <t>アキタケン</t>
    </rPh>
    <rPh sb="4" eb="6">
      <t>コウショク</t>
    </rPh>
    <rPh sb="6" eb="9">
      <t>センキョホウ</t>
    </rPh>
    <rPh sb="9" eb="11">
      <t>シッコウ</t>
    </rPh>
    <rPh sb="11" eb="13">
      <t>キテイ</t>
    </rPh>
    <rPh sb="13" eb="14">
      <t>ダイ</t>
    </rPh>
    <rPh sb="16" eb="17">
      <t>ゴウ</t>
    </rPh>
    <rPh sb="17" eb="19">
      <t>ヨウシキ</t>
    </rPh>
    <rPh sb="20" eb="21">
      <t>ダイ</t>
    </rPh>
    <rPh sb="23" eb="24">
      <t>ジョウ</t>
    </rPh>
    <rPh sb="26" eb="28">
      <t>カンケイ</t>
    </rPh>
    <phoneticPr fontId="3"/>
  </si>
  <si>
    <t>様式15</t>
    <rPh sb="0" eb="2">
      <t>ヨウシキ</t>
    </rPh>
    <phoneticPr fontId="81"/>
  </si>
  <si>
    <t>選挙公報掲載文修正申請書</t>
    <rPh sb="0" eb="2">
      <t>センキョ</t>
    </rPh>
    <rPh sb="2" eb="4">
      <t>コウホウ</t>
    </rPh>
    <rPh sb="4" eb="6">
      <t>ケイサイ</t>
    </rPh>
    <rPh sb="6" eb="7">
      <t>ブン</t>
    </rPh>
    <rPh sb="7" eb="9">
      <t>シュウセイ</t>
    </rPh>
    <rPh sb="9" eb="11">
      <t>シンセイ</t>
    </rPh>
    <rPh sb="11" eb="12">
      <t>ショ</t>
    </rPh>
    <phoneticPr fontId="2"/>
  </si>
  <si>
    <t>秋田県　公職選挙法執行規程第２２号様式（第４９条の３関係）</t>
    <rPh sb="0" eb="3">
      <t>アキタケン</t>
    </rPh>
    <rPh sb="4" eb="6">
      <t>コウショク</t>
    </rPh>
    <rPh sb="6" eb="9">
      <t>センキョホウ</t>
    </rPh>
    <rPh sb="9" eb="11">
      <t>シッコウ</t>
    </rPh>
    <rPh sb="11" eb="13">
      <t>キテイ</t>
    </rPh>
    <rPh sb="13" eb="14">
      <t>ダイ</t>
    </rPh>
    <rPh sb="16" eb="17">
      <t>ゴウ</t>
    </rPh>
    <rPh sb="17" eb="19">
      <t>ヨウシキ</t>
    </rPh>
    <rPh sb="20" eb="21">
      <t>ダイ</t>
    </rPh>
    <rPh sb="23" eb="24">
      <t>ジョウ</t>
    </rPh>
    <rPh sb="26" eb="28">
      <t>カンケイ</t>
    </rPh>
    <phoneticPr fontId="3"/>
  </si>
  <si>
    <t>様式16</t>
    <rPh sb="0" eb="2">
      <t>ヨウシキ</t>
    </rPh>
    <phoneticPr fontId="81"/>
  </si>
  <si>
    <t>候補者経歴書</t>
    <rPh sb="0" eb="1">
      <t>コウ</t>
    </rPh>
    <rPh sb="1" eb="2">
      <t>タスク</t>
    </rPh>
    <rPh sb="2" eb="3">
      <t>シャ</t>
    </rPh>
    <rPh sb="3" eb="4">
      <t>キョウ</t>
    </rPh>
    <rPh sb="4" eb="5">
      <t>レキ</t>
    </rPh>
    <rPh sb="5" eb="6">
      <t>ショ</t>
    </rPh>
    <phoneticPr fontId="82"/>
  </si>
  <si>
    <t>？？？</t>
    <phoneticPr fontId="4"/>
  </si>
  <si>
    <t>様式17</t>
    <rPh sb="0" eb="2">
      <t>ヨウシキ</t>
    </rPh>
    <phoneticPr fontId="81"/>
  </si>
  <si>
    <t>開票立会人となるべき者の届出書</t>
    <rPh sb="0" eb="2">
      <t>カイヒョウ</t>
    </rPh>
    <rPh sb="2" eb="4">
      <t>タチアイ</t>
    </rPh>
    <rPh sb="4" eb="5">
      <t>ニン</t>
    </rPh>
    <rPh sb="10" eb="11">
      <t>シャ</t>
    </rPh>
    <rPh sb="12" eb="15">
      <t>トドケデショ</t>
    </rPh>
    <phoneticPr fontId="2"/>
  </si>
  <si>
    <t>公職選挙法施規則第１４号様式（１１条関係）</t>
    <rPh sb="0" eb="2">
      <t>コウショク</t>
    </rPh>
    <rPh sb="2" eb="4">
      <t>センキョ</t>
    </rPh>
    <rPh sb="4" eb="5">
      <t>ホウ</t>
    </rPh>
    <rPh sb="5" eb="6">
      <t>セ</t>
    </rPh>
    <rPh sb="6" eb="8">
      <t>キソク</t>
    </rPh>
    <rPh sb="8" eb="9">
      <t>ダイ</t>
    </rPh>
    <rPh sb="11" eb="12">
      <t>ゴウ</t>
    </rPh>
    <rPh sb="12" eb="14">
      <t>ヨウシキ</t>
    </rPh>
    <rPh sb="17" eb="18">
      <t>ジョウ</t>
    </rPh>
    <rPh sb="18" eb="20">
      <t>カンケイ</t>
    </rPh>
    <phoneticPr fontId="3"/>
  </si>
  <si>
    <t>様式18</t>
    <rPh sb="0" eb="2">
      <t>ヨウシキ</t>
    </rPh>
    <phoneticPr fontId="81"/>
  </si>
  <si>
    <t>開票立会人承諾書</t>
    <rPh sb="0" eb="5">
      <t>カイヒョウタチアイニン</t>
    </rPh>
    <rPh sb="5" eb="6">
      <t>ウケタマワ</t>
    </rPh>
    <rPh sb="6" eb="7">
      <t>ダク</t>
    </rPh>
    <rPh sb="7" eb="8">
      <t>ショ</t>
    </rPh>
    <phoneticPr fontId="2"/>
  </si>
  <si>
    <t>公職選挙法施規則第１５号様式（１１条関係）</t>
    <rPh sb="0" eb="2">
      <t>コウショク</t>
    </rPh>
    <rPh sb="2" eb="4">
      <t>センキョ</t>
    </rPh>
    <rPh sb="4" eb="5">
      <t>ホウ</t>
    </rPh>
    <rPh sb="5" eb="6">
      <t>セ</t>
    </rPh>
    <rPh sb="6" eb="8">
      <t>キソク</t>
    </rPh>
    <rPh sb="8" eb="9">
      <t>ダイ</t>
    </rPh>
    <rPh sb="11" eb="12">
      <t>ゴウ</t>
    </rPh>
    <rPh sb="12" eb="14">
      <t>ヨウシキ</t>
    </rPh>
    <rPh sb="17" eb="18">
      <t>ジョウ</t>
    </rPh>
    <rPh sb="18" eb="20">
      <t>カンケイ</t>
    </rPh>
    <phoneticPr fontId="3"/>
  </si>
  <si>
    <t>様式19</t>
    <rPh sb="0" eb="2">
      <t>ヨウシキ</t>
    </rPh>
    <phoneticPr fontId="81"/>
  </si>
  <si>
    <t>選挙立会人となるべき者の届出書</t>
    <rPh sb="0" eb="2">
      <t>センキョ</t>
    </rPh>
    <rPh sb="2" eb="4">
      <t>タチアイ</t>
    </rPh>
    <rPh sb="4" eb="5">
      <t>ニン</t>
    </rPh>
    <rPh sb="10" eb="11">
      <t>シャ</t>
    </rPh>
    <rPh sb="12" eb="15">
      <t>トドケデショ</t>
    </rPh>
    <phoneticPr fontId="2"/>
  </si>
  <si>
    <t>様式20</t>
    <rPh sb="0" eb="2">
      <t>ヨウシキ</t>
    </rPh>
    <phoneticPr fontId="81"/>
  </si>
  <si>
    <t>選挙立会人承諾書</t>
    <rPh sb="0" eb="2">
      <t>センキョ</t>
    </rPh>
    <rPh sb="2" eb="5">
      <t>タチアイニン</t>
    </rPh>
    <rPh sb="5" eb="6">
      <t>ウケタマワ</t>
    </rPh>
    <rPh sb="6" eb="7">
      <t>ダク</t>
    </rPh>
    <rPh sb="7" eb="8">
      <t>ショ</t>
    </rPh>
    <phoneticPr fontId="2"/>
  </si>
  <si>
    <t>様式21</t>
    <rPh sb="0" eb="2">
      <t>ヨウシキ</t>
    </rPh>
    <phoneticPr fontId="81"/>
  </si>
  <si>
    <t>選挙人名簿登録証明書</t>
    <rPh sb="0" eb="2">
      <t>センキョ</t>
    </rPh>
    <rPh sb="2" eb="3">
      <t>ニン</t>
    </rPh>
    <rPh sb="3" eb="5">
      <t>メイボ</t>
    </rPh>
    <rPh sb="5" eb="7">
      <t>トウロク</t>
    </rPh>
    <rPh sb="7" eb="9">
      <t>ショウメイ</t>
    </rPh>
    <rPh sb="9" eb="10">
      <t>ショ</t>
    </rPh>
    <phoneticPr fontId="2"/>
  </si>
  <si>
    <t>公職選挙法施規則第１６号様式の１３（１２条、１７条の６関係）</t>
    <rPh sb="0" eb="2">
      <t>コウショク</t>
    </rPh>
    <rPh sb="2" eb="4">
      <t>センキョ</t>
    </rPh>
    <rPh sb="4" eb="5">
      <t>ホウ</t>
    </rPh>
    <rPh sb="5" eb="6">
      <t>セ</t>
    </rPh>
    <rPh sb="6" eb="8">
      <t>キソク</t>
    </rPh>
    <rPh sb="8" eb="9">
      <t>ダイ</t>
    </rPh>
    <rPh sb="11" eb="12">
      <t>ゴウ</t>
    </rPh>
    <rPh sb="12" eb="14">
      <t>ヨウシキ</t>
    </rPh>
    <rPh sb="20" eb="21">
      <t>ジョウ</t>
    </rPh>
    <rPh sb="24" eb="25">
      <t>ジョウ</t>
    </rPh>
    <rPh sb="27" eb="29">
      <t>カンケイ</t>
    </rPh>
    <phoneticPr fontId="3"/>
  </si>
  <si>
    <t>推薦1</t>
    <rPh sb="0" eb="2">
      <t>スイセン</t>
    </rPh>
    <phoneticPr fontId="81"/>
  </si>
  <si>
    <t>候補者推薦届出承諾書</t>
    <rPh sb="0" eb="3">
      <t>コウホシャ</t>
    </rPh>
    <rPh sb="3" eb="5">
      <t>スイセン</t>
    </rPh>
    <rPh sb="5" eb="7">
      <t>トドケデ</t>
    </rPh>
    <rPh sb="7" eb="10">
      <t>ショウダクショ</t>
    </rPh>
    <phoneticPr fontId="82"/>
  </si>
  <si>
    <t>公職選挙法施規則第１６号様式の１２（１２条、１７条の７関係）</t>
    <rPh sb="0" eb="2">
      <t>コウショク</t>
    </rPh>
    <rPh sb="2" eb="4">
      <t>センキョ</t>
    </rPh>
    <rPh sb="4" eb="5">
      <t>ホウ</t>
    </rPh>
    <rPh sb="5" eb="6">
      <t>セ</t>
    </rPh>
    <rPh sb="6" eb="8">
      <t>キソク</t>
    </rPh>
    <rPh sb="8" eb="9">
      <t>ダイ</t>
    </rPh>
    <rPh sb="11" eb="12">
      <t>ゴウ</t>
    </rPh>
    <rPh sb="12" eb="14">
      <t>ヨウシキ</t>
    </rPh>
    <rPh sb="20" eb="21">
      <t>ジョウ</t>
    </rPh>
    <rPh sb="24" eb="25">
      <t>ジョウ</t>
    </rPh>
    <rPh sb="27" eb="29">
      <t>カンケイ</t>
    </rPh>
    <phoneticPr fontId="3"/>
  </si>
  <si>
    <t>推薦2</t>
    <rPh sb="0" eb="2">
      <t>スイセン</t>
    </rPh>
    <phoneticPr fontId="81"/>
  </si>
  <si>
    <t>推薦届出代表者証明書</t>
    <rPh sb="0" eb="2">
      <t>スイセン</t>
    </rPh>
    <rPh sb="2" eb="4">
      <t>トドケデ</t>
    </rPh>
    <rPh sb="4" eb="7">
      <t>ダイヒョウシャ</t>
    </rPh>
    <rPh sb="7" eb="10">
      <t>ショウメイショ</t>
    </rPh>
    <phoneticPr fontId="82"/>
  </si>
  <si>
    <t>推薦3</t>
    <rPh sb="0" eb="2">
      <t>スイセン</t>
    </rPh>
    <phoneticPr fontId="81"/>
  </si>
  <si>
    <t>選挙事務所設置承諾書（推薦届出）</t>
    <rPh sb="0" eb="2">
      <t>センキョ</t>
    </rPh>
    <rPh sb="2" eb="5">
      <t>ジムショ</t>
    </rPh>
    <rPh sb="5" eb="7">
      <t>セッチ</t>
    </rPh>
    <rPh sb="7" eb="10">
      <t>ショウダクショ</t>
    </rPh>
    <rPh sb="11" eb="13">
      <t>スイセン</t>
    </rPh>
    <rPh sb="13" eb="14">
      <t>トドケ</t>
    </rPh>
    <rPh sb="14" eb="15">
      <t>デ</t>
    </rPh>
    <phoneticPr fontId="82"/>
  </si>
  <si>
    <t>秋田県　公職選挙法執行規程第２５号様式の２（第６４条の２関係）別紙</t>
    <rPh sb="0" eb="3">
      <t>アキタケン</t>
    </rPh>
    <rPh sb="4" eb="6">
      <t>コウショク</t>
    </rPh>
    <rPh sb="6" eb="9">
      <t>センキョホウ</t>
    </rPh>
    <rPh sb="9" eb="11">
      <t>シッコウ</t>
    </rPh>
    <rPh sb="11" eb="13">
      <t>キテイ</t>
    </rPh>
    <rPh sb="13" eb="14">
      <t>ダイ</t>
    </rPh>
    <rPh sb="16" eb="17">
      <t>ゴウ</t>
    </rPh>
    <rPh sb="17" eb="19">
      <t>ヨウシキ</t>
    </rPh>
    <rPh sb="22" eb="23">
      <t>ダイ</t>
    </rPh>
    <rPh sb="25" eb="26">
      <t>ジョウ</t>
    </rPh>
    <rPh sb="28" eb="30">
      <t>カンケイ</t>
    </rPh>
    <rPh sb="31" eb="33">
      <t>ベッシ</t>
    </rPh>
    <phoneticPr fontId="3"/>
  </si>
  <si>
    <t>推薦4</t>
    <rPh sb="0" eb="2">
      <t>スイセン</t>
    </rPh>
    <phoneticPr fontId="81"/>
  </si>
  <si>
    <t>選挙事務所異動承諾書（推薦届出）</t>
    <rPh sb="0" eb="5">
      <t>センキョジムショ</t>
    </rPh>
    <rPh sb="5" eb="7">
      <t>イドウ</t>
    </rPh>
    <rPh sb="7" eb="10">
      <t>ショウダクショ</t>
    </rPh>
    <rPh sb="11" eb="13">
      <t>スイセン</t>
    </rPh>
    <rPh sb="13" eb="14">
      <t>トドケ</t>
    </rPh>
    <rPh sb="14" eb="15">
      <t>デ</t>
    </rPh>
    <phoneticPr fontId="82"/>
  </si>
  <si>
    <t>推薦5</t>
    <rPh sb="0" eb="2">
      <t>スイセン</t>
    </rPh>
    <phoneticPr fontId="81"/>
  </si>
  <si>
    <t>出納責任者選任承諾書（推薦届出)</t>
    <rPh sb="0" eb="5">
      <t>スイトウセキニンシャ</t>
    </rPh>
    <rPh sb="5" eb="7">
      <t>センニン</t>
    </rPh>
    <rPh sb="7" eb="10">
      <t>ショウダクショ</t>
    </rPh>
    <rPh sb="11" eb="13">
      <t>スイセン</t>
    </rPh>
    <rPh sb="13" eb="15">
      <t>トドケデ</t>
    </rPh>
    <phoneticPr fontId="82"/>
  </si>
  <si>
    <t>秋田県　公職選挙法執行規程第１号様式の２８（第４条の１０関係）別紙</t>
    <rPh sb="0" eb="3">
      <t>アキタケン</t>
    </rPh>
    <rPh sb="4" eb="6">
      <t>コウショク</t>
    </rPh>
    <rPh sb="6" eb="9">
      <t>センキョホウ</t>
    </rPh>
    <rPh sb="9" eb="11">
      <t>シッコウ</t>
    </rPh>
    <rPh sb="11" eb="13">
      <t>キテイ</t>
    </rPh>
    <rPh sb="13" eb="14">
      <t>ダイ</t>
    </rPh>
    <rPh sb="15" eb="16">
      <t>ゴウ</t>
    </rPh>
    <rPh sb="16" eb="18">
      <t>ヨウシキ</t>
    </rPh>
    <rPh sb="22" eb="23">
      <t>ダイ</t>
    </rPh>
    <rPh sb="24" eb="25">
      <t>ジョウ</t>
    </rPh>
    <rPh sb="28" eb="30">
      <t>カンケイ</t>
    </rPh>
    <rPh sb="31" eb="33">
      <t>ベッシ</t>
    </rPh>
    <phoneticPr fontId="3"/>
  </si>
  <si>
    <t>推薦6</t>
    <rPh sb="0" eb="2">
      <t>スイセン</t>
    </rPh>
    <phoneticPr fontId="81"/>
  </si>
  <si>
    <t>出納責任者解任承諾書（推薦届出)</t>
    <rPh sb="0" eb="5">
      <t>スイトウセキニンシャ</t>
    </rPh>
    <rPh sb="5" eb="7">
      <t>カイニン</t>
    </rPh>
    <rPh sb="7" eb="10">
      <t>ショウダクショ</t>
    </rPh>
    <rPh sb="11" eb="13">
      <t>スイセン</t>
    </rPh>
    <rPh sb="13" eb="15">
      <t>トドケデ</t>
    </rPh>
    <phoneticPr fontId="82"/>
  </si>
  <si>
    <t>選挙長名</t>
    <rPh sb="0" eb="2">
      <t>センキョ</t>
    </rPh>
    <rPh sb="2" eb="4">
      <t>チョウメイ</t>
    </rPh>
    <phoneticPr fontId="4"/>
  </si>
  <si>
    <t>⇒選挙長名（自動表示）</t>
    <rPh sb="1" eb="3">
      <t>センキョ</t>
    </rPh>
    <rPh sb="3" eb="4">
      <t>チョウ</t>
    </rPh>
    <rPh sb="4" eb="5">
      <t>ナ</t>
    </rPh>
    <rPh sb="6" eb="8">
      <t>ジドウ</t>
    </rPh>
    <rPh sb="8" eb="10">
      <t>ヒョウジ</t>
    </rPh>
    <phoneticPr fontId="4"/>
  </si>
  <si>
    <t>選挙の公示日</t>
    <rPh sb="0" eb="2">
      <t>センキョ</t>
    </rPh>
    <rPh sb="3" eb="5">
      <t>コウジ</t>
    </rPh>
    <rPh sb="5" eb="6">
      <t>ビ</t>
    </rPh>
    <phoneticPr fontId="4"/>
  </si>
  <si>
    <t>選挙の期日</t>
    <rPh sb="0" eb="2">
      <t>センキョ</t>
    </rPh>
    <rPh sb="3" eb="5">
      <t>キジツ</t>
    </rPh>
    <phoneticPr fontId="4"/>
  </si>
  <si>
    <t>元号</t>
    <rPh sb="0" eb="2">
      <t>ゲンゴウ</t>
    </rPh>
    <phoneticPr fontId="4"/>
  </si>
  <si>
    <t>年</t>
    <rPh sb="0" eb="1">
      <t>ネン</t>
    </rPh>
    <phoneticPr fontId="4"/>
  </si>
  <si>
    <t>月</t>
    <rPh sb="0" eb="1">
      <t>ツキ</t>
    </rPh>
    <phoneticPr fontId="4"/>
  </si>
  <si>
    <t>日</t>
    <rPh sb="0" eb="1">
      <t>ニチ</t>
    </rPh>
    <phoneticPr fontId="4"/>
  </si>
  <si>
    <t>⇒西暦へ自動変換</t>
    <rPh sb="1" eb="3">
      <t>セイレキ</t>
    </rPh>
    <rPh sb="4" eb="6">
      <t>ジドウ</t>
    </rPh>
    <rPh sb="6" eb="8">
      <t>ヘンカン</t>
    </rPh>
    <phoneticPr fontId="4"/>
  </si>
  <si>
    <t>黄色のセルのみ入力してください。（以下、同じ）</t>
    <rPh sb="0" eb="2">
      <t>キイロ</t>
    </rPh>
    <rPh sb="7" eb="9">
      <t>ニュウリョク</t>
    </rPh>
    <rPh sb="17" eb="19">
      <t>イカ</t>
    </rPh>
    <rPh sb="20" eb="21">
      <t>オナ</t>
    </rPh>
    <phoneticPr fontId="4"/>
  </si>
  <si>
    <t>代表者の氏名</t>
    <rPh sb="0" eb="3">
      <t>ダイヒョウシャ</t>
    </rPh>
    <rPh sb="4" eb="6">
      <t>シメイ</t>
    </rPh>
    <phoneticPr fontId="4"/>
  </si>
  <si>
    <t>候補者氏</t>
    <rPh sb="0" eb="3">
      <t>コウホシャ</t>
    </rPh>
    <rPh sb="3" eb="4">
      <t>シ</t>
    </rPh>
    <phoneticPr fontId="4"/>
  </si>
  <si>
    <t>（手入力）</t>
    <rPh sb="1" eb="2">
      <t>テ</t>
    </rPh>
    <rPh sb="2" eb="4">
      <t>ニュウリョク</t>
    </rPh>
    <phoneticPr fontId="4"/>
  </si>
  <si>
    <t>候補者氏ふりがな</t>
    <rPh sb="0" eb="3">
      <t>コウホシャ</t>
    </rPh>
    <rPh sb="3" eb="4">
      <t>シ</t>
    </rPh>
    <phoneticPr fontId="4"/>
  </si>
  <si>
    <t>氏名</t>
    <rPh sb="0" eb="2">
      <t>シメイ</t>
    </rPh>
    <phoneticPr fontId="4"/>
  </si>
  <si>
    <t>候補者名</t>
    <rPh sb="0" eb="3">
      <t>コウホシャ</t>
    </rPh>
    <rPh sb="3" eb="4">
      <t>ナ</t>
    </rPh>
    <phoneticPr fontId="4"/>
  </si>
  <si>
    <t>候補者名ふりがな</t>
    <rPh sb="0" eb="3">
      <t>コウホシャ</t>
    </rPh>
    <rPh sb="3" eb="4">
      <t>メイ</t>
    </rPh>
    <phoneticPr fontId="4"/>
  </si>
  <si>
    <t>候補者性別</t>
    <rPh sb="0" eb="3">
      <t>コウホシャ</t>
    </rPh>
    <rPh sb="3" eb="5">
      <t>セイベツ</t>
    </rPh>
    <phoneticPr fontId="4"/>
  </si>
  <si>
    <t>（選択）</t>
    <rPh sb="1" eb="3">
      <t>センタク</t>
    </rPh>
    <phoneticPr fontId="4"/>
  </si>
  <si>
    <t>選挙期日の満年齢</t>
    <rPh sb="0" eb="2">
      <t>センキョ</t>
    </rPh>
    <rPh sb="2" eb="4">
      <t>キジツ</t>
    </rPh>
    <rPh sb="5" eb="6">
      <t>マン</t>
    </rPh>
    <rPh sb="6" eb="8">
      <t>ネンレイ</t>
    </rPh>
    <phoneticPr fontId="4"/>
  </si>
  <si>
    <t>候補者生年月日</t>
    <rPh sb="0" eb="3">
      <t>コウホシャ</t>
    </rPh>
    <rPh sb="3" eb="5">
      <t>セイネン</t>
    </rPh>
    <rPh sb="5" eb="7">
      <t>ガッピ</t>
    </rPh>
    <phoneticPr fontId="4"/>
  </si>
  <si>
    <t>（和暦で入力してください。）</t>
    <rPh sb="1" eb="2">
      <t>ワ</t>
    </rPh>
    <rPh sb="2" eb="3">
      <t>レキ</t>
    </rPh>
    <rPh sb="4" eb="6">
      <t>ニュウリョク</t>
    </rPh>
    <phoneticPr fontId="4"/>
  </si>
  <si>
    <t>候補者本籍（戸籍謄本に記載された本籍を転記してください。）</t>
    <rPh sb="0" eb="3">
      <t>コウホシャ</t>
    </rPh>
    <rPh sb="3" eb="5">
      <t>ホンセキ</t>
    </rPh>
    <rPh sb="6" eb="10">
      <t>コセキトウホン</t>
    </rPh>
    <rPh sb="11" eb="13">
      <t>キサイ</t>
    </rPh>
    <rPh sb="16" eb="18">
      <t>ホンセキ</t>
    </rPh>
    <rPh sb="19" eb="21">
      <t>テンキ</t>
    </rPh>
    <phoneticPr fontId="4"/>
  </si>
  <si>
    <t>候補者住所（住民票に記載された住所を転記してください。）</t>
    <rPh sb="0" eb="3">
      <t>コウホシャ</t>
    </rPh>
    <rPh sb="3" eb="5">
      <t>ジュウショ</t>
    </rPh>
    <rPh sb="6" eb="9">
      <t>ジュウミンヒョウ</t>
    </rPh>
    <rPh sb="10" eb="12">
      <t>キサイ</t>
    </rPh>
    <rPh sb="15" eb="17">
      <t>ジュウショ</t>
    </rPh>
    <rPh sb="18" eb="20">
      <t>テンキ</t>
    </rPh>
    <phoneticPr fontId="4"/>
  </si>
  <si>
    <t>（数字を半角）</t>
    <rPh sb="1" eb="3">
      <t>スウジ</t>
    </rPh>
    <rPh sb="4" eb="6">
      <t>ハンカク</t>
    </rPh>
    <phoneticPr fontId="4"/>
  </si>
  <si>
    <t>（漢数字へその１）</t>
    <rPh sb="1" eb="4">
      <t>カンスウジ</t>
    </rPh>
    <phoneticPr fontId="4"/>
  </si>
  <si>
    <t>（漢数字へその２）</t>
    <rPh sb="1" eb="4">
      <t>カンスウジ</t>
    </rPh>
    <phoneticPr fontId="4"/>
  </si>
  <si>
    <t>候補者電話番号（半角数字で入力してください。）</t>
    <rPh sb="0" eb="3">
      <t>コウホシャ</t>
    </rPh>
    <rPh sb="3" eb="5">
      <t>デンワ</t>
    </rPh>
    <rPh sb="5" eb="7">
      <t>バンゴウ</t>
    </rPh>
    <rPh sb="8" eb="10">
      <t>ハンカク</t>
    </rPh>
    <rPh sb="10" eb="12">
      <t>スウジ</t>
    </rPh>
    <rPh sb="13" eb="15">
      <t>ニュウリョク</t>
    </rPh>
    <phoneticPr fontId="4"/>
  </si>
  <si>
    <t>候補者職業</t>
    <rPh sb="0" eb="3">
      <t>コウホシャ</t>
    </rPh>
    <rPh sb="3" eb="5">
      <t>ショクギョウ</t>
    </rPh>
    <phoneticPr fontId="4"/>
  </si>
  <si>
    <t>一のｳｪﾌﾞｻｲﾄ等のｱﾄﾞﾚｽ（候補者）</t>
  </si>
  <si>
    <t>選挙立会人の氏名</t>
    <rPh sb="0" eb="2">
      <t>センキョ</t>
    </rPh>
    <rPh sb="2" eb="4">
      <t>タチアイ</t>
    </rPh>
    <rPh sb="4" eb="5">
      <t>ニン</t>
    </rPh>
    <rPh sb="6" eb="7">
      <t>ウジ</t>
    </rPh>
    <rPh sb="7" eb="8">
      <t>メイ</t>
    </rPh>
    <phoneticPr fontId="4"/>
  </si>
  <si>
    <t>選挙立会人住所</t>
    <rPh sb="0" eb="2">
      <t>センキョ</t>
    </rPh>
    <rPh sb="2" eb="4">
      <t>タチアイ</t>
    </rPh>
    <rPh sb="4" eb="5">
      <t>ニン</t>
    </rPh>
    <rPh sb="5" eb="7">
      <t>ジュウショ</t>
    </rPh>
    <phoneticPr fontId="4"/>
  </si>
  <si>
    <t>選挙立会人居住市町村</t>
    <rPh sb="0" eb="2">
      <t>センキョ</t>
    </rPh>
    <rPh sb="2" eb="4">
      <t>タチアイ</t>
    </rPh>
    <rPh sb="4" eb="5">
      <t>ニン</t>
    </rPh>
    <rPh sb="5" eb="7">
      <t>キョジュウ</t>
    </rPh>
    <rPh sb="7" eb="10">
      <t>シチョウソン</t>
    </rPh>
    <phoneticPr fontId="4"/>
  </si>
  <si>
    <t>選挙立会人生年月日</t>
    <rPh sb="0" eb="2">
      <t>センキョ</t>
    </rPh>
    <rPh sb="2" eb="4">
      <t>タチアイ</t>
    </rPh>
    <rPh sb="4" eb="5">
      <t>ニン</t>
    </rPh>
    <rPh sb="5" eb="7">
      <t>セイネン</t>
    </rPh>
    <rPh sb="7" eb="9">
      <t>ガッピ</t>
    </rPh>
    <phoneticPr fontId="4"/>
  </si>
  <si>
    <t>候補者用選挙事務所設置市町村</t>
    <rPh sb="0" eb="3">
      <t>コウホシャ</t>
    </rPh>
    <rPh sb="3" eb="4">
      <t>ヨウ</t>
    </rPh>
    <rPh sb="4" eb="6">
      <t>センキョ</t>
    </rPh>
    <rPh sb="6" eb="8">
      <t>ジム</t>
    </rPh>
    <rPh sb="8" eb="9">
      <t>ショ</t>
    </rPh>
    <rPh sb="9" eb="11">
      <t>セッチ</t>
    </rPh>
    <rPh sb="11" eb="14">
      <t>シチョウソン</t>
    </rPh>
    <phoneticPr fontId="4"/>
  </si>
  <si>
    <t>候補者用選挙事務所設置年月日</t>
    <rPh sb="0" eb="4">
      <t>コウホシャヨウ</t>
    </rPh>
    <rPh sb="4" eb="6">
      <t>センキョ</t>
    </rPh>
    <rPh sb="6" eb="8">
      <t>ジム</t>
    </rPh>
    <rPh sb="8" eb="9">
      <t>ショ</t>
    </rPh>
    <rPh sb="9" eb="11">
      <t>セッチ</t>
    </rPh>
    <rPh sb="11" eb="14">
      <t>ネンガッピ</t>
    </rPh>
    <phoneticPr fontId="4"/>
  </si>
  <si>
    <t>候補者用選挙事務所住所</t>
    <rPh sb="6" eb="8">
      <t>ジム</t>
    </rPh>
    <rPh sb="8" eb="9">
      <t>ショ</t>
    </rPh>
    <rPh sb="9" eb="11">
      <t>ジュウショ</t>
    </rPh>
    <phoneticPr fontId="4"/>
  </si>
  <si>
    <t>候補者用選挙事務所建物(部屋番号)の名称</t>
    <rPh sb="6" eb="8">
      <t>ジム</t>
    </rPh>
    <rPh sb="8" eb="9">
      <t>ショ</t>
    </rPh>
    <rPh sb="9" eb="11">
      <t>タテモノ</t>
    </rPh>
    <rPh sb="12" eb="16">
      <t>ヘヤバンゴウ</t>
    </rPh>
    <rPh sb="18" eb="20">
      <t>メイショウ</t>
    </rPh>
    <phoneticPr fontId="4"/>
  </si>
  <si>
    <t>候補者用選挙事務所電話番号</t>
    <rPh sb="6" eb="8">
      <t>ジム</t>
    </rPh>
    <rPh sb="8" eb="9">
      <t>ショ</t>
    </rPh>
    <rPh sb="9" eb="11">
      <t>デンワ</t>
    </rPh>
    <rPh sb="11" eb="13">
      <t>バンゴウ</t>
    </rPh>
    <phoneticPr fontId="4"/>
  </si>
  <si>
    <t>（手入力・半角）</t>
    <rPh sb="1" eb="2">
      <t>テ</t>
    </rPh>
    <rPh sb="2" eb="4">
      <t>ニュウリョク</t>
    </rPh>
    <rPh sb="5" eb="7">
      <t>ハンカク</t>
    </rPh>
    <phoneticPr fontId="4"/>
  </si>
  <si>
    <t>（候補者用選挙事務所の異動があった場合のみ入力）</t>
    <rPh sb="7" eb="9">
      <t>ジム</t>
    </rPh>
    <rPh sb="9" eb="10">
      <t>ショ</t>
    </rPh>
    <rPh sb="11" eb="13">
      <t>イドウ</t>
    </rPh>
    <rPh sb="17" eb="19">
      <t>バアイ</t>
    </rPh>
    <rPh sb="21" eb="23">
      <t>ニュウリョク</t>
    </rPh>
    <phoneticPr fontId="4"/>
  </si>
  <si>
    <t>候補者用選挙事務所異動年月日</t>
    <rPh sb="6" eb="8">
      <t>ジム</t>
    </rPh>
    <rPh sb="8" eb="9">
      <t>ショ</t>
    </rPh>
    <rPh sb="9" eb="11">
      <t>イドウ</t>
    </rPh>
    <rPh sb="11" eb="14">
      <t>ネンガッピ</t>
    </rPh>
    <phoneticPr fontId="4"/>
  </si>
  <si>
    <t>候補者用選挙事務所異動設置市町村</t>
    <rPh sb="6" eb="8">
      <t>ジム</t>
    </rPh>
    <rPh sb="8" eb="9">
      <t>ショ</t>
    </rPh>
    <rPh sb="9" eb="11">
      <t>イドウ</t>
    </rPh>
    <rPh sb="11" eb="13">
      <t>セッチ</t>
    </rPh>
    <rPh sb="13" eb="16">
      <t>シチョウソン</t>
    </rPh>
    <phoneticPr fontId="4"/>
  </si>
  <si>
    <t>候補者用選挙事務所異動後住所</t>
    <rPh sb="6" eb="8">
      <t>ジム</t>
    </rPh>
    <rPh sb="8" eb="9">
      <t>ショ</t>
    </rPh>
    <rPh sb="9" eb="11">
      <t>イドウ</t>
    </rPh>
    <rPh sb="11" eb="12">
      <t>ゴ</t>
    </rPh>
    <rPh sb="12" eb="14">
      <t>ジュウショ</t>
    </rPh>
    <phoneticPr fontId="4"/>
  </si>
  <si>
    <t>候補者用選挙事務所建物(部屋番号)の名称（異動後)</t>
    <rPh sb="6" eb="8">
      <t>ジム</t>
    </rPh>
    <rPh sb="8" eb="9">
      <t>ショ</t>
    </rPh>
    <rPh sb="9" eb="11">
      <t>タテモノ</t>
    </rPh>
    <rPh sb="12" eb="16">
      <t>ヘヤバンゴウ</t>
    </rPh>
    <rPh sb="18" eb="20">
      <t>メイショウ</t>
    </rPh>
    <rPh sb="21" eb="24">
      <t>イドウゴ</t>
    </rPh>
    <phoneticPr fontId="4"/>
  </si>
  <si>
    <t>候補者用選挙事務所電話番号（異動後）</t>
    <rPh sb="6" eb="8">
      <t>ジム</t>
    </rPh>
    <rPh sb="8" eb="9">
      <t>ショ</t>
    </rPh>
    <rPh sb="9" eb="11">
      <t>デンワ</t>
    </rPh>
    <rPh sb="11" eb="13">
      <t>バンゴウ</t>
    </rPh>
    <rPh sb="14" eb="16">
      <t>イドウ</t>
    </rPh>
    <rPh sb="16" eb="17">
      <t>ゴ</t>
    </rPh>
    <phoneticPr fontId="4"/>
  </si>
  <si>
    <t>出納責任者選任年月日</t>
    <rPh sb="0" eb="2">
      <t>スイトウ</t>
    </rPh>
    <rPh sb="2" eb="5">
      <t>セキニンシャ</t>
    </rPh>
    <rPh sb="5" eb="7">
      <t>センニン</t>
    </rPh>
    <rPh sb="7" eb="10">
      <t>ネンガッピ</t>
    </rPh>
    <phoneticPr fontId="4"/>
  </si>
  <si>
    <t>出納責任者の氏名</t>
    <rPh sb="0" eb="2">
      <t>スイトウ</t>
    </rPh>
    <rPh sb="2" eb="5">
      <t>セキニンシャ</t>
    </rPh>
    <rPh sb="6" eb="7">
      <t>ウジ</t>
    </rPh>
    <rPh sb="7" eb="8">
      <t>メイ</t>
    </rPh>
    <phoneticPr fontId="4"/>
  </si>
  <si>
    <t>出納責任者の生年月日</t>
    <rPh sb="0" eb="2">
      <t>スイトウ</t>
    </rPh>
    <rPh sb="2" eb="5">
      <t>セキニンシャ</t>
    </rPh>
    <rPh sb="6" eb="8">
      <t>セイネン</t>
    </rPh>
    <rPh sb="8" eb="10">
      <t>ガッピ</t>
    </rPh>
    <phoneticPr fontId="4"/>
  </si>
  <si>
    <t>出納責任者の住所</t>
    <rPh sb="0" eb="2">
      <t>スイトウ</t>
    </rPh>
    <rPh sb="2" eb="5">
      <t>セキニンシャ</t>
    </rPh>
    <rPh sb="6" eb="8">
      <t>ジュウショ</t>
    </rPh>
    <phoneticPr fontId="4"/>
  </si>
  <si>
    <t>出納責任者の連絡先電話</t>
    <rPh sb="0" eb="2">
      <t>スイトウ</t>
    </rPh>
    <rPh sb="2" eb="5">
      <t>セキニンシャ</t>
    </rPh>
    <rPh sb="6" eb="9">
      <t>レンラクサキ</t>
    </rPh>
    <rPh sb="9" eb="11">
      <t>デンワ</t>
    </rPh>
    <phoneticPr fontId="4"/>
  </si>
  <si>
    <t>出納責任者の職業</t>
    <rPh sb="0" eb="2">
      <t>スイトウ</t>
    </rPh>
    <rPh sb="2" eb="5">
      <t>セキニンシャ</t>
    </rPh>
    <rPh sb="6" eb="8">
      <t>ショクギョウ</t>
    </rPh>
    <phoneticPr fontId="4"/>
  </si>
  <si>
    <t>（出納責任者に異動があった場合）</t>
    <rPh sb="1" eb="3">
      <t>スイトウ</t>
    </rPh>
    <rPh sb="3" eb="6">
      <t>セキニンシャ</t>
    </rPh>
    <rPh sb="7" eb="9">
      <t>イドウ</t>
    </rPh>
    <rPh sb="13" eb="15">
      <t>バアイ</t>
    </rPh>
    <phoneticPr fontId="4"/>
  </si>
  <si>
    <t>新出納責任者選任年月日</t>
    <rPh sb="0" eb="1">
      <t>シン</t>
    </rPh>
    <rPh sb="1" eb="3">
      <t>スイトウ</t>
    </rPh>
    <rPh sb="3" eb="6">
      <t>セキニンシャ</t>
    </rPh>
    <rPh sb="6" eb="8">
      <t>センニン</t>
    </rPh>
    <rPh sb="8" eb="11">
      <t>ネンガッピ</t>
    </rPh>
    <phoneticPr fontId="4"/>
  </si>
  <si>
    <t>新出納責任者の氏名</t>
    <rPh sb="0" eb="1">
      <t>シン</t>
    </rPh>
    <rPh sb="1" eb="3">
      <t>スイトウ</t>
    </rPh>
    <rPh sb="3" eb="6">
      <t>セキニンシャ</t>
    </rPh>
    <rPh sb="7" eb="8">
      <t>ウジ</t>
    </rPh>
    <rPh sb="8" eb="9">
      <t>メイ</t>
    </rPh>
    <phoneticPr fontId="4"/>
  </si>
  <si>
    <t>新出納責任者の生年月日</t>
    <rPh sb="0" eb="1">
      <t>シン</t>
    </rPh>
    <rPh sb="1" eb="3">
      <t>スイトウ</t>
    </rPh>
    <rPh sb="3" eb="6">
      <t>セキニンシャ</t>
    </rPh>
    <rPh sb="7" eb="9">
      <t>セイネン</t>
    </rPh>
    <rPh sb="9" eb="11">
      <t>ガッピ</t>
    </rPh>
    <phoneticPr fontId="4"/>
  </si>
  <si>
    <t>新出納責任者の住所</t>
    <rPh sb="0" eb="1">
      <t>シン</t>
    </rPh>
    <rPh sb="1" eb="3">
      <t>スイトウ</t>
    </rPh>
    <rPh sb="3" eb="6">
      <t>セキニンシャ</t>
    </rPh>
    <rPh sb="7" eb="9">
      <t>ジュウショ</t>
    </rPh>
    <phoneticPr fontId="4"/>
  </si>
  <si>
    <t>新出納責任者の連絡先電話</t>
    <rPh sb="0" eb="1">
      <t>シン</t>
    </rPh>
    <rPh sb="1" eb="3">
      <t>スイトウ</t>
    </rPh>
    <rPh sb="3" eb="6">
      <t>セキニンシャ</t>
    </rPh>
    <rPh sb="7" eb="10">
      <t>レンラクサキ</t>
    </rPh>
    <rPh sb="10" eb="12">
      <t>デンワ</t>
    </rPh>
    <phoneticPr fontId="4"/>
  </si>
  <si>
    <t>新出納責任者の職業</t>
    <rPh sb="0" eb="1">
      <t>シン</t>
    </rPh>
    <rPh sb="1" eb="3">
      <t>スイトウ</t>
    </rPh>
    <rPh sb="3" eb="6">
      <t>セキニンシャ</t>
    </rPh>
    <rPh sb="7" eb="9">
      <t>ショクギョウ</t>
    </rPh>
    <phoneticPr fontId="4"/>
  </si>
  <si>
    <t>個人演説会開催市町村名</t>
    <rPh sb="0" eb="2">
      <t>コジン</t>
    </rPh>
    <rPh sb="2" eb="4">
      <t>エンゼツ</t>
    </rPh>
    <rPh sb="4" eb="5">
      <t>カイ</t>
    </rPh>
    <rPh sb="5" eb="7">
      <t>カイサイ</t>
    </rPh>
    <rPh sb="7" eb="10">
      <t>シチョウソン</t>
    </rPh>
    <rPh sb="10" eb="11">
      <t>メイ</t>
    </rPh>
    <phoneticPr fontId="4"/>
  </si>
  <si>
    <t>推薦届出者の氏（代表者）</t>
    <rPh sb="6" eb="7">
      <t>ウジ</t>
    </rPh>
    <rPh sb="8" eb="11">
      <t>ダイヒョウシャ</t>
    </rPh>
    <phoneticPr fontId="4"/>
  </si>
  <si>
    <t>推薦届出代表者氏名↓</t>
    <rPh sb="0" eb="2">
      <t>スイセン</t>
    </rPh>
    <rPh sb="2" eb="4">
      <t>トドケデ</t>
    </rPh>
    <rPh sb="4" eb="7">
      <t>ダイヒョウシャ</t>
    </rPh>
    <rPh sb="7" eb="9">
      <t>シメイ</t>
    </rPh>
    <phoneticPr fontId="4"/>
  </si>
  <si>
    <t>推薦届出者の名（代表者）</t>
    <rPh sb="6" eb="7">
      <t>ナ</t>
    </rPh>
    <rPh sb="8" eb="11">
      <t>ダイヒョウシャ</t>
    </rPh>
    <phoneticPr fontId="4"/>
  </si>
  <si>
    <t>推薦届出者の生年月日（代表者）</t>
    <rPh sb="6" eb="8">
      <t>セイネン</t>
    </rPh>
    <rPh sb="8" eb="10">
      <t>ガッピ</t>
    </rPh>
    <rPh sb="11" eb="14">
      <t>ダイヒョウシャ</t>
    </rPh>
    <phoneticPr fontId="4"/>
  </si>
  <si>
    <t>推薦届出者の住所</t>
    <rPh sb="0" eb="2">
      <t>スイセン</t>
    </rPh>
    <rPh sb="2" eb="4">
      <t>トドケデ</t>
    </rPh>
    <rPh sb="4" eb="5">
      <t>シャ</t>
    </rPh>
    <rPh sb="6" eb="8">
      <t>ジュウショ</t>
    </rPh>
    <phoneticPr fontId="4"/>
  </si>
  <si>
    <t>推薦届出者の連絡先電話</t>
    <rPh sb="6" eb="9">
      <t>レンラクサキ</t>
    </rPh>
    <rPh sb="9" eb="11">
      <t>デンワ</t>
    </rPh>
    <phoneticPr fontId="4"/>
  </si>
  <si>
    <t>秋田県知事選挙立候補届出に係る
提出書類作成支援ファイル（本人・推薦届出用）</t>
    <rPh sb="0" eb="2">
      <t>アキタ</t>
    </rPh>
    <rPh sb="2" eb="5">
      <t>ケンチジ</t>
    </rPh>
    <rPh sb="5" eb="7">
      <t>センキョ</t>
    </rPh>
    <rPh sb="7" eb="10">
      <t>リッコウホ</t>
    </rPh>
    <rPh sb="10" eb="12">
      <t>トドケデ</t>
    </rPh>
    <rPh sb="13" eb="14">
      <t>カカ</t>
    </rPh>
    <rPh sb="16" eb="18">
      <t>テイシュツ</t>
    </rPh>
    <rPh sb="18" eb="20">
      <t>ショルイ</t>
    </rPh>
    <rPh sb="20" eb="22">
      <t>サクセイ</t>
    </rPh>
    <rPh sb="22" eb="24">
      <t>シエン</t>
    </rPh>
    <rPh sb="29" eb="31">
      <t>ホンニン</t>
    </rPh>
    <rPh sb="32" eb="34">
      <t>スイセン</t>
    </rPh>
    <rPh sb="34" eb="36">
      <t>トドケデ</t>
    </rPh>
    <rPh sb="36" eb="37">
      <t>ヨウ</t>
    </rPh>
    <phoneticPr fontId="8"/>
  </si>
  <si>
    <t>◎　入力シート中、黄色で塗りつぶしているセルに候補者の氏名、住所等のデータを入力</t>
    <rPh sb="2" eb="4">
      <t>ニュウリョク</t>
    </rPh>
    <rPh sb="7" eb="8">
      <t>チュウ</t>
    </rPh>
    <rPh sb="9" eb="11">
      <t>キイロ</t>
    </rPh>
    <rPh sb="12" eb="13">
      <t>ヌ</t>
    </rPh>
    <rPh sb="23" eb="26">
      <t>コウホシャ</t>
    </rPh>
    <rPh sb="27" eb="29">
      <t>シメイ</t>
    </rPh>
    <rPh sb="30" eb="32">
      <t>ジュウショ</t>
    </rPh>
    <rPh sb="32" eb="33">
      <t>トウ</t>
    </rPh>
    <rPh sb="38" eb="40">
      <t>ニュウリョク</t>
    </rPh>
    <phoneticPr fontId="8"/>
  </si>
  <si>
    <t>　すると、各様式に入力した事項が自動表示されます（使用は任意です。）。各候補者の</t>
    <phoneticPr fontId="4"/>
  </si>
  <si>
    <t>　届出内容により、提出する様式のみ作成・印刷し、提出してくださるようお願いします。</t>
    <rPh sb="9" eb="11">
      <t>テイシュツ</t>
    </rPh>
    <rPh sb="13" eb="15">
      <t>ヨウシキ</t>
    </rPh>
    <rPh sb="17" eb="19">
      <t>サクセイ</t>
    </rPh>
    <rPh sb="20" eb="21">
      <t>イン</t>
    </rPh>
    <rPh sb="24" eb="26">
      <t>テイシュツ</t>
    </rPh>
    <rPh sb="35" eb="36">
      <t>ネガ</t>
    </rPh>
    <phoneticPr fontId="4"/>
  </si>
  <si>
    <t>◎　提出に当たっては、「立候補の手引」をよくお読みくださるようお願いします。御不</t>
    <rPh sb="2" eb="4">
      <t>テイシュツ</t>
    </rPh>
    <rPh sb="5" eb="6">
      <t>ア</t>
    </rPh>
    <rPh sb="12" eb="15">
      <t>リッコウホ</t>
    </rPh>
    <rPh sb="16" eb="18">
      <t>テビ</t>
    </rPh>
    <rPh sb="23" eb="24">
      <t>ヨ</t>
    </rPh>
    <rPh sb="38" eb="39">
      <t>ゴ</t>
    </rPh>
    <rPh sb="39" eb="40">
      <t>フ</t>
    </rPh>
    <phoneticPr fontId="4"/>
  </si>
  <si>
    <t>　明な点や御要望がありましたら、当委員会まで御連絡くださるようお願いします。</t>
    <phoneticPr fontId="4"/>
  </si>
  <si>
    <t>◎　様式に住所等がすべて表示されない場合は、印刷前に、様式中の文字の大きさを小さ</t>
    <rPh sb="2" eb="4">
      <t>ヨウシキ</t>
    </rPh>
    <rPh sb="5" eb="8">
      <t>ジュウショトウ</t>
    </rPh>
    <rPh sb="12" eb="14">
      <t>ヒョウジ</t>
    </rPh>
    <rPh sb="18" eb="20">
      <t>バアイ</t>
    </rPh>
    <rPh sb="22" eb="23">
      <t>イン</t>
    </rPh>
    <rPh sb="24" eb="25">
      <t>マエ</t>
    </rPh>
    <rPh sb="27" eb="29">
      <t>ヨウシキ</t>
    </rPh>
    <rPh sb="29" eb="30">
      <t>チュウ</t>
    </rPh>
    <rPh sb="31" eb="33">
      <t>モジ</t>
    </rPh>
    <rPh sb="34" eb="35">
      <t>オオ</t>
    </rPh>
    <rPh sb="38" eb="39">
      <t>チイ</t>
    </rPh>
    <phoneticPr fontId="4"/>
  </si>
  <si>
    <t>　くするなどして対応くださるようお願いします。</t>
    <phoneticPr fontId="4"/>
  </si>
  <si>
    <t>◎　推薦届出の場合は設定シートの「届出種別」を「推薦届出」にしてください。</t>
    <rPh sb="2" eb="4">
      <t>スイセン</t>
    </rPh>
    <rPh sb="4" eb="6">
      <t>トドケデ</t>
    </rPh>
    <rPh sb="7" eb="9">
      <t>バアイ</t>
    </rPh>
    <rPh sb="10" eb="12">
      <t>セッテイ</t>
    </rPh>
    <rPh sb="17" eb="19">
      <t>トドケデ</t>
    </rPh>
    <rPh sb="19" eb="21">
      <t>シュベツ</t>
    </rPh>
    <rPh sb="24" eb="26">
      <t>スイセン</t>
    </rPh>
    <rPh sb="26" eb="28">
      <t>トドケデ</t>
    </rPh>
    <phoneticPr fontId="4"/>
  </si>
  <si>
    <t>◎　氏名に関する項目について、印字の場合、押印又は本人確認書類の提示若しくは提出</t>
    <phoneticPr fontId="4"/>
  </si>
  <si>
    <t>　が必要となる箇所があります。署名の場合は、署名のみで受理できますので、署名での</t>
    <phoneticPr fontId="4"/>
  </si>
  <si>
    <t>　提出を希望する場合は当該セルを空欄にして印刷する等の対応をお願いします。</t>
    <phoneticPr fontId="4"/>
  </si>
  <si>
    <t>目　　次　　一　　覧</t>
    <rPh sb="0" eb="1">
      <t>メ</t>
    </rPh>
    <rPh sb="3" eb="4">
      <t>ツギ</t>
    </rPh>
    <rPh sb="6" eb="7">
      <t>イチ</t>
    </rPh>
    <rPh sb="9" eb="10">
      <t>ラン</t>
    </rPh>
    <phoneticPr fontId="8"/>
  </si>
  <si>
    <t>所属党派（政治団体）証明書</t>
    <rPh sb="0" eb="2">
      <t>ショゾク</t>
    </rPh>
    <rPh sb="2" eb="4">
      <t>トウハ</t>
    </rPh>
    <rPh sb="5" eb="7">
      <t>セイジ</t>
    </rPh>
    <rPh sb="7" eb="9">
      <t>ダンタイ</t>
    </rPh>
    <rPh sb="10" eb="13">
      <t>ショウメイショ</t>
    </rPh>
    <phoneticPr fontId="82"/>
  </si>
  <si>
    <t>(ふりがな)</t>
    <phoneticPr fontId="4"/>
  </si>
  <si>
    <t>候 補 者</t>
    <rPh sb="0" eb="1">
      <t>コウ</t>
    </rPh>
    <rPh sb="2" eb="3">
      <t>タスク</t>
    </rPh>
    <rPh sb="4" eb="5">
      <t>シャ</t>
    </rPh>
    <phoneticPr fontId="4"/>
  </si>
  <si>
    <t>性別</t>
    <rPh sb="0" eb="2">
      <t>セイベツ</t>
    </rPh>
    <phoneticPr fontId="4"/>
  </si>
  <si>
    <t>本　　籍</t>
    <rPh sb="0" eb="1">
      <t>ホン</t>
    </rPh>
    <rPh sb="3" eb="4">
      <t>セキ</t>
    </rPh>
    <phoneticPr fontId="4"/>
  </si>
  <si>
    <t>住　　所</t>
    <rPh sb="0" eb="1">
      <t>ジュウ</t>
    </rPh>
    <rPh sb="3" eb="4">
      <t>ショ</t>
    </rPh>
    <phoneticPr fontId="4"/>
  </si>
  <si>
    <t>生年月日</t>
    <rPh sb="0" eb="2">
      <t>セイネン</t>
    </rPh>
    <rPh sb="2" eb="4">
      <t>ガッピ</t>
    </rPh>
    <phoneticPr fontId="4"/>
  </si>
  <si>
    <t>（満</t>
    <rPh sb="1" eb="2">
      <t>マン</t>
    </rPh>
    <phoneticPr fontId="4"/>
  </si>
  <si>
    <t>歳）</t>
    <rPh sb="0" eb="1">
      <t>サイ</t>
    </rPh>
    <phoneticPr fontId="4"/>
  </si>
  <si>
    <t>職　　業</t>
    <rPh sb="0" eb="1">
      <t>ショク</t>
    </rPh>
    <rPh sb="3" eb="4">
      <t>ギョウ</t>
    </rPh>
    <phoneticPr fontId="4"/>
  </si>
  <si>
    <t>一のｳｪﾌﾞｻｲﾄ等のｱﾄﾞﾚｽ</t>
    <rPh sb="0" eb="1">
      <t>イチ</t>
    </rPh>
    <rPh sb="9" eb="10">
      <t>トウ</t>
    </rPh>
    <phoneticPr fontId="4"/>
  </si>
  <si>
    <t>選　　挙</t>
    <rPh sb="0" eb="1">
      <t>セン</t>
    </rPh>
    <rPh sb="3" eb="4">
      <t>キョ</t>
    </rPh>
    <phoneticPr fontId="4"/>
  </si>
  <si>
    <t>添付書類</t>
    <rPh sb="0" eb="2">
      <t>テンプ</t>
    </rPh>
    <rPh sb="2" eb="4">
      <t>ショルイ</t>
    </rPh>
    <phoneticPr fontId="4"/>
  </si>
  <si>
    <t>候補者となることができない者でない旨の宣誓書</t>
    <rPh sb="0" eb="2">
      <t>コウホ</t>
    </rPh>
    <rPh sb="2" eb="3">
      <t>シャ</t>
    </rPh>
    <rPh sb="13" eb="14">
      <t>モノ</t>
    </rPh>
    <rPh sb="17" eb="18">
      <t>ムネ</t>
    </rPh>
    <rPh sb="19" eb="22">
      <t>センセイショ</t>
    </rPh>
    <phoneticPr fontId="4"/>
  </si>
  <si>
    <t>供託証明書</t>
    <phoneticPr fontId="4"/>
  </si>
  <si>
    <t>候補者の戸籍の謄本（全部事項証明書）又は抄本（個別事項証明書）</t>
    <rPh sb="0" eb="3">
      <t>コウホシャ</t>
    </rPh>
    <rPh sb="4" eb="6">
      <t>コセキ</t>
    </rPh>
    <rPh sb="7" eb="9">
      <t>トウホン</t>
    </rPh>
    <rPh sb="10" eb="17">
      <t>ゼンブジコウショウメイショ</t>
    </rPh>
    <phoneticPr fontId="4"/>
  </si>
  <si>
    <t>←印字する場合は、押印又は本人確認書類の提示若しくは提出が必要です。本人の署名の場合は、署名のみで構いません。</t>
  </si>
  <si>
    <t>選挙長</t>
    <rPh sb="0" eb="2">
      <t>センキョ</t>
    </rPh>
    <rPh sb="2" eb="3">
      <t>チョウ</t>
    </rPh>
    <phoneticPr fontId="4"/>
  </si>
  <si>
    <t>様</t>
    <phoneticPr fontId="4"/>
  </si>
  <si>
    <t>備考</t>
    <rPh sb="0" eb="2">
      <t>ビコウ</t>
    </rPh>
    <phoneticPr fontId="4"/>
  </si>
  <si>
    <t>宣　　誓　　書</t>
    <rPh sb="0" eb="1">
      <t>ヨロシ</t>
    </rPh>
    <rPh sb="3" eb="4">
      <t>チカイ</t>
    </rPh>
    <rPh sb="6" eb="7">
      <t>ショ</t>
    </rPh>
    <phoneticPr fontId="4"/>
  </si>
  <si>
    <t>住　所</t>
    <rPh sb="0" eb="1">
      <t>ジュウ</t>
    </rPh>
    <rPh sb="2" eb="3">
      <t>ショ</t>
    </rPh>
    <phoneticPr fontId="4"/>
  </si>
  <si>
    <t>氏　名</t>
    <rPh sb="0" eb="1">
      <t>シ</t>
    </rPh>
    <rPh sb="2" eb="3">
      <t>メイ</t>
    </rPh>
    <phoneticPr fontId="4"/>
  </si>
  <si>
    <t>住所</t>
    <rPh sb="0" eb="2">
      <t>ジュウショ</t>
    </rPh>
    <phoneticPr fontId="4"/>
  </si>
  <si>
    <t>令和　　年　　月　　日</t>
    <rPh sb="0" eb="2">
      <t>レイワ</t>
    </rPh>
    <rPh sb="4" eb="5">
      <t>ネン</t>
    </rPh>
    <rPh sb="7" eb="8">
      <t>ガツ</t>
    </rPh>
    <rPh sb="10" eb="11">
      <t>ニチ</t>
    </rPh>
    <phoneticPr fontId="4"/>
  </si>
  <si>
    <t>呼　　称</t>
    <rPh sb="0" eb="1">
      <t>コ</t>
    </rPh>
    <rPh sb="3" eb="4">
      <t>ショウ</t>
    </rPh>
    <phoneticPr fontId="4"/>
  </si>
  <si>
    <t>氏　　名</t>
    <rPh sb="0" eb="1">
      <t>シ</t>
    </rPh>
    <rPh sb="3" eb="4">
      <t>メイ</t>
    </rPh>
    <phoneticPr fontId="4"/>
  </si>
  <si>
    <t>選 挙 長</t>
    <rPh sb="0" eb="1">
      <t>セン</t>
    </rPh>
    <rPh sb="2" eb="3">
      <t>キョ</t>
    </rPh>
    <rPh sb="4" eb="5">
      <t>チョウ</t>
    </rPh>
    <phoneticPr fontId="4"/>
  </si>
  <si>
    <t>様</t>
    <rPh sb="0" eb="1">
      <t>サマ</t>
    </rPh>
    <phoneticPr fontId="4"/>
  </si>
  <si>
    <t>　この申請書を提出するときは、併せて当該呼称が戸籍簿に記載された氏名に代わる</t>
    <phoneticPr fontId="4"/>
  </si>
  <si>
    <t>設置市町村選管提出用</t>
    <rPh sb="0" eb="2">
      <t>セッチ</t>
    </rPh>
    <rPh sb="2" eb="5">
      <t>シチョウソン</t>
    </rPh>
    <rPh sb="5" eb="7">
      <t>センカン</t>
    </rPh>
    <rPh sb="7" eb="10">
      <t>テイシュツヨウ</t>
    </rPh>
    <phoneticPr fontId="37"/>
  </si>
  <si>
    <t>選挙</t>
    <rPh sb="0" eb="2">
      <t>せんきょ</t>
    </rPh>
    <phoneticPr fontId="39" type="Hiragana"/>
  </si>
  <si>
    <t>電話番号</t>
    <rPh sb="0" eb="2">
      <t>デンワ</t>
    </rPh>
    <rPh sb="2" eb="4">
      <t>バンゴウ</t>
    </rPh>
    <phoneticPr fontId="37"/>
  </si>
  <si>
    <t>候補者の氏名</t>
    <rPh sb="0" eb="3">
      <t>コウホシャ</t>
    </rPh>
    <rPh sb="4" eb="6">
      <t>シメイ</t>
    </rPh>
    <phoneticPr fontId="37"/>
  </si>
  <si>
    <t>選挙管理委員会委員長　　　　　　　　　　</t>
    <rPh sb="0" eb="2">
      <t>センキョ</t>
    </rPh>
    <rPh sb="2" eb="4">
      <t>カンリ</t>
    </rPh>
    <rPh sb="4" eb="7">
      <t>イインカイ</t>
    </rPh>
    <rPh sb="7" eb="10">
      <t>イインチョウ</t>
    </rPh>
    <phoneticPr fontId="37"/>
  </si>
  <si>
    <t>県選管提出用</t>
    <rPh sb="0" eb="1">
      <t>ケン</t>
    </rPh>
    <rPh sb="1" eb="3">
      <t>センカン</t>
    </rPh>
    <rPh sb="3" eb="6">
      <t>テイシュツヨウ</t>
    </rPh>
    <phoneticPr fontId="37"/>
  </si>
  <si>
    <t>電話番号</t>
    <rPh sb="0" eb="4">
      <t>デンワバンゴウ</t>
    </rPh>
    <phoneticPr fontId="37"/>
  </si>
  <si>
    <t>秋田県</t>
    <phoneticPr fontId="37"/>
  </si>
  <si>
    <t>選挙事務所異動届</t>
    <rPh sb="0" eb="2">
      <t>センキョ</t>
    </rPh>
    <rPh sb="2" eb="4">
      <t>ジム</t>
    </rPh>
    <rPh sb="4" eb="5">
      <t>ショ</t>
    </rPh>
    <rPh sb="5" eb="7">
      <t>イドウ</t>
    </rPh>
    <rPh sb="7" eb="8">
      <t>トドケ</t>
    </rPh>
    <phoneticPr fontId="37"/>
  </si>
  <si>
    <t>←選挙事務所を廃止する場合は、異動後の選挙事務所所在地の欄に「廃止」と入力し、異動届を提出してください。</t>
    <rPh sb="1" eb="3">
      <t>センキョ</t>
    </rPh>
    <rPh sb="3" eb="6">
      <t>ジムショ</t>
    </rPh>
    <rPh sb="7" eb="9">
      <t>ハイシ</t>
    </rPh>
    <rPh sb="11" eb="13">
      <t>バアイ</t>
    </rPh>
    <rPh sb="15" eb="18">
      <t>イドウゴ</t>
    </rPh>
    <rPh sb="19" eb="24">
      <t>センキョジムショ</t>
    </rPh>
    <rPh sb="24" eb="27">
      <t>ショザイチ</t>
    </rPh>
    <rPh sb="28" eb="29">
      <t>ラン</t>
    </rPh>
    <rPh sb="31" eb="33">
      <t>ハイシ</t>
    </rPh>
    <rPh sb="35" eb="37">
      <t>ニュウリョク</t>
    </rPh>
    <rPh sb="39" eb="42">
      <t>イドウトドケ</t>
    </rPh>
    <rPh sb="43" eb="45">
      <t>テイシュツ</t>
    </rPh>
    <phoneticPr fontId="4"/>
  </si>
  <si>
    <t>異動年月日</t>
    <rPh sb="0" eb="5">
      <t>イドウネンガッピ</t>
    </rPh>
    <phoneticPr fontId="37"/>
  </si>
  <si>
    <t>候補者氏名</t>
    <rPh sb="0" eb="3">
      <t>コウホシャ</t>
    </rPh>
    <rPh sb="3" eb="5">
      <t>シメイ</t>
    </rPh>
    <phoneticPr fontId="37"/>
  </si>
  <si>
    <t>令和　　年　　月　　日</t>
    <rPh sb="0" eb="2">
      <t>レイワ</t>
    </rPh>
    <rPh sb="4" eb="5">
      <t>ネン</t>
    </rPh>
    <rPh sb="7" eb="8">
      <t>ガツ</t>
    </rPh>
    <rPh sb="10" eb="11">
      <t>ニチ</t>
    </rPh>
    <phoneticPr fontId="8"/>
  </si>
  <si>
    <t>出納責任者の氏名</t>
    <rPh sb="0" eb="2">
      <t>すいとう</t>
    </rPh>
    <rPh sb="2" eb="5">
      <t>せきにんしゃ</t>
    </rPh>
    <rPh sb="6" eb="8">
      <t>しめい</t>
    </rPh>
    <phoneticPr fontId="39" type="Hiragana"/>
  </si>
  <si>
    <t>住所</t>
    <rPh sb="0" eb="2">
      <t>ジュウショ</t>
    </rPh>
    <phoneticPr fontId="37"/>
  </si>
  <si>
    <t>職業</t>
    <rPh sb="0" eb="2">
      <t>ショクギョウ</t>
    </rPh>
    <phoneticPr fontId="37"/>
  </si>
  <si>
    <t>生年月日</t>
    <rPh sb="0" eb="2">
      <t>セイネン</t>
    </rPh>
    <rPh sb="2" eb="4">
      <t>ガッピ</t>
    </rPh>
    <phoneticPr fontId="37"/>
  </si>
  <si>
    <t>選任の年月日</t>
    <rPh sb="0" eb="2">
      <t>センニン</t>
    </rPh>
    <rPh sb="3" eb="6">
      <t>ネンガッピ</t>
    </rPh>
    <phoneticPr fontId="37"/>
  </si>
  <si>
    <t>新</t>
    <rPh sb="0" eb="1">
      <t>シン</t>
    </rPh>
    <phoneticPr fontId="8"/>
  </si>
  <si>
    <t>旧</t>
    <rPh sb="0" eb="1">
      <t>キュウ</t>
    </rPh>
    <phoneticPr fontId="8"/>
  </si>
  <si>
    <t>電話番号</t>
    <rPh sb="0" eb="4">
      <t>デンワバンゴウ</t>
    </rPh>
    <phoneticPr fontId="8"/>
  </si>
  <si>
    <t>令和　　年　　月　　日</t>
    <phoneticPr fontId="8"/>
  </si>
  <si>
    <t>候補者</t>
    <rPh sb="0" eb="3">
      <t>コウホシャ</t>
    </rPh>
    <phoneticPr fontId="4"/>
  </si>
  <si>
    <t>　備考</t>
    <rPh sb="1" eb="3">
      <t>ビコウ</t>
    </rPh>
    <phoneticPr fontId="4"/>
  </si>
  <si>
    <t>　人が届け出る場合にあつては委任状の提示又は提出及び当該代理人の本人確認書類の</t>
    <rPh sb="1" eb="2">
      <t>ニン</t>
    </rPh>
    <phoneticPr fontId="4"/>
  </si>
  <si>
    <t xml:space="preserve">  </t>
    <phoneticPr fontId="4"/>
  </si>
  <si>
    <t>年齢</t>
    <rPh sb="0" eb="2">
      <t>ネンレイ</t>
    </rPh>
    <phoneticPr fontId="4"/>
  </si>
  <si>
    <t>使用する者の別</t>
    <rPh sb="0" eb="2">
      <t>シヨウ</t>
    </rPh>
    <rPh sb="4" eb="5">
      <t>シャ</t>
    </rPh>
    <rPh sb="6" eb="7">
      <t>ベツ</t>
    </rPh>
    <phoneticPr fontId="4"/>
  </si>
  <si>
    <t>令和　年　月　日から</t>
    <rPh sb="5" eb="6">
      <t>ツキ</t>
    </rPh>
    <rPh sb="7" eb="8">
      <t>ヒ</t>
    </rPh>
    <phoneticPr fontId="4"/>
  </si>
  <si>
    <t>令和　年　月　日まで</t>
    <rPh sb="5" eb="6">
      <t>ツキ</t>
    </rPh>
    <rPh sb="7" eb="8">
      <t>ヒ</t>
    </rPh>
    <phoneticPr fontId="4"/>
  </si>
  <si>
    <t>　</t>
  </si>
  <si>
    <t>電話</t>
    <rPh sb="0" eb="2">
      <t>でんわ</t>
    </rPh>
    <phoneticPr fontId="39" type="Hiragana"/>
  </si>
  <si>
    <t>したいから、公職選挙法第１６３条の規定により申し出ます。</t>
    <rPh sb="6" eb="11">
      <t>こうしょくせんきょほう</t>
    </rPh>
    <rPh sb="11" eb="12">
      <t>だい</t>
    </rPh>
    <rPh sb="15" eb="16">
      <t>じょう</t>
    </rPh>
    <rPh sb="17" eb="19">
      <t>きてい</t>
    </rPh>
    <rPh sb="22" eb="23">
      <t>もう</t>
    </rPh>
    <rPh sb="24" eb="25">
      <t>で</t>
    </rPh>
    <phoneticPr fontId="52" type="Hiragana"/>
  </si>
  <si>
    <t>様式12</t>
    <rPh sb="0" eb="2">
      <t>ヨウシキ</t>
    </rPh>
    <phoneticPr fontId="37"/>
  </si>
  <si>
    <t>選挙公報掲載文掲載申請書</t>
    <rPh sb="0" eb="2">
      <t>センキョ</t>
    </rPh>
    <rPh sb="2" eb="4">
      <t>コウホウ</t>
    </rPh>
    <rPh sb="4" eb="6">
      <t>ケイサイ</t>
    </rPh>
    <rPh sb="6" eb="7">
      <t>ブン</t>
    </rPh>
    <rPh sb="7" eb="9">
      <t>ケイサイ</t>
    </rPh>
    <rPh sb="9" eb="11">
      <t>シンセイ</t>
    </rPh>
    <rPh sb="11" eb="12">
      <t>ショ</t>
    </rPh>
    <phoneticPr fontId="4"/>
  </si>
  <si>
    <t>記</t>
    <rPh sb="0" eb="1">
      <t>キ</t>
    </rPh>
    <phoneticPr fontId="37"/>
  </si>
  <si>
    <t>選挙公報掲載文撤回申請書</t>
    <rPh sb="0" eb="2">
      <t>センキョ</t>
    </rPh>
    <rPh sb="2" eb="4">
      <t>コウホウ</t>
    </rPh>
    <rPh sb="4" eb="6">
      <t>ケイサイ</t>
    </rPh>
    <rPh sb="6" eb="7">
      <t>ブン</t>
    </rPh>
    <rPh sb="7" eb="9">
      <t>テッカイ</t>
    </rPh>
    <rPh sb="9" eb="11">
      <t>シンセイ</t>
    </rPh>
    <rPh sb="11" eb="12">
      <t>ショ</t>
    </rPh>
    <phoneticPr fontId="4"/>
  </si>
  <si>
    <t>ます。</t>
    <phoneticPr fontId="4"/>
  </si>
  <si>
    <t>様式14</t>
    <rPh sb="0" eb="2">
      <t>ヨウシキ</t>
    </rPh>
    <phoneticPr fontId="37"/>
  </si>
  <si>
    <t>選挙公報掲載文修正申請書</t>
    <rPh sb="0" eb="2">
      <t>センキョ</t>
    </rPh>
    <rPh sb="2" eb="4">
      <t>コウホウ</t>
    </rPh>
    <rPh sb="4" eb="6">
      <t>ケイサイ</t>
    </rPh>
    <rPh sb="6" eb="7">
      <t>ブン</t>
    </rPh>
    <rPh sb="7" eb="9">
      <t>シュウセイ</t>
    </rPh>
    <rPh sb="9" eb="11">
      <t>シンセイ</t>
    </rPh>
    <rPh sb="11" eb="12">
      <t>ショ</t>
    </rPh>
    <phoneticPr fontId="37"/>
  </si>
  <si>
    <t>令和　　年　　月　　日</t>
    <rPh sb="0" eb="2">
      <t>レイワ</t>
    </rPh>
    <rPh sb="4" eb="5">
      <t>ネン</t>
    </rPh>
    <rPh sb="7" eb="8">
      <t>ガツ</t>
    </rPh>
    <rPh sb="10" eb="11">
      <t>ニチ</t>
    </rPh>
    <phoneticPr fontId="37"/>
  </si>
  <si>
    <t>開票立会人となるべき者の届出書</t>
    <rPh sb="0" eb="2">
      <t>カイヒョウ</t>
    </rPh>
    <rPh sb="2" eb="4">
      <t>タチアイ</t>
    </rPh>
    <rPh sb="4" eb="5">
      <t>ニン</t>
    </rPh>
    <rPh sb="10" eb="11">
      <t>シャ</t>
    </rPh>
    <rPh sb="12" eb="15">
      <t>トドケデショ</t>
    </rPh>
    <phoneticPr fontId="37"/>
  </si>
  <si>
    <t>←このボタンで下記に入力した開票立会人情報の表示を切り替えることができます。</t>
    <rPh sb="7" eb="9">
      <t>カキ</t>
    </rPh>
    <rPh sb="10" eb="12">
      <t>ニュウリョク</t>
    </rPh>
    <rPh sb="14" eb="16">
      <t>カイヒョウ</t>
    </rPh>
    <rPh sb="16" eb="18">
      <t>タチアイ</t>
    </rPh>
    <rPh sb="18" eb="19">
      <t>ニン</t>
    </rPh>
    <rPh sb="19" eb="21">
      <t>ジョウホウ</t>
    </rPh>
    <rPh sb="22" eb="24">
      <t>ヒョウジ</t>
    </rPh>
    <rPh sb="25" eb="26">
      <t>キ</t>
    </rPh>
    <rPh sb="27" eb="28">
      <t>カ</t>
    </rPh>
    <phoneticPr fontId="8"/>
  </si>
  <si>
    <t>↓消さないでください↓</t>
    <rPh sb="1" eb="2">
      <t>ケ</t>
    </rPh>
    <phoneticPr fontId="8"/>
  </si>
  <si>
    <t>番号</t>
    <rPh sb="0" eb="2">
      <t>バンゴウ</t>
    </rPh>
    <phoneticPr fontId="37"/>
  </si>
  <si>
    <t>開票区名</t>
    <phoneticPr fontId="37"/>
  </si>
  <si>
    <t>委員長名</t>
    <rPh sb="0" eb="3">
      <t>イインチョウ</t>
    </rPh>
    <rPh sb="3" eb="4">
      <t>メイ</t>
    </rPh>
    <phoneticPr fontId="37"/>
  </si>
  <si>
    <t>開票立会人
住所</t>
    <rPh sb="0" eb="2">
      <t>カイヒョウ</t>
    </rPh>
    <rPh sb="2" eb="4">
      <t>タチアイ</t>
    </rPh>
    <rPh sb="4" eb="5">
      <t>ニン</t>
    </rPh>
    <rPh sb="6" eb="8">
      <t>ジュウショ</t>
    </rPh>
    <phoneticPr fontId="37"/>
  </si>
  <si>
    <t>開票立会人の
氏名</t>
    <rPh sb="0" eb="2">
      <t>カイヒョウ</t>
    </rPh>
    <rPh sb="2" eb="4">
      <t>タチアイ</t>
    </rPh>
    <rPh sb="4" eb="5">
      <t>ニン</t>
    </rPh>
    <rPh sb="7" eb="8">
      <t>ウジ</t>
    </rPh>
    <rPh sb="8" eb="9">
      <t>メイ</t>
    </rPh>
    <phoneticPr fontId="37"/>
  </si>
  <si>
    <t>開票立会人
生年月日</t>
    <rPh sb="0" eb="5">
      <t>カイヒョウタチアイニン</t>
    </rPh>
    <rPh sb="6" eb="10">
      <t>セイネンガッピ</t>
    </rPh>
    <phoneticPr fontId="8"/>
  </si>
  <si>
    <t>開票区名</t>
    <rPh sb="0" eb="3">
      <t>カイヒョウク</t>
    </rPh>
    <rPh sb="3" eb="4">
      <t>メイ</t>
    </rPh>
    <phoneticPr fontId="4"/>
  </si>
  <si>
    <t>委員長名</t>
    <rPh sb="0" eb="3">
      <t>イインチョウ</t>
    </rPh>
    <rPh sb="3" eb="4">
      <t>メイ</t>
    </rPh>
    <phoneticPr fontId="4"/>
  </si>
  <si>
    <t>古谷　薫</t>
  </si>
  <si>
    <t>山田　進</t>
    <rPh sb="0" eb="1">
      <t>ヤマ</t>
    </rPh>
    <rPh sb="1" eb="2">
      <t>タ</t>
    </rPh>
    <rPh sb="3" eb="4">
      <t>スス</t>
    </rPh>
    <phoneticPr fontId="1"/>
  </si>
  <si>
    <t>立会人となるべき者</t>
    <rPh sb="0" eb="2">
      <t>タチアイ</t>
    </rPh>
    <rPh sb="2" eb="3">
      <t>ニン</t>
    </rPh>
    <rPh sb="8" eb="9">
      <t>シャ</t>
    </rPh>
    <phoneticPr fontId="37"/>
  </si>
  <si>
    <t>柴田　潤</t>
  </si>
  <si>
    <t>畠澤　良一</t>
  </si>
  <si>
    <t>住　　所</t>
    <rPh sb="0" eb="1">
      <t>ジュウ</t>
    </rPh>
    <rPh sb="3" eb="4">
      <t>トコロ</t>
    </rPh>
    <phoneticPr fontId="37"/>
  </si>
  <si>
    <t>浅野　光男</t>
    <rPh sb="0" eb="1">
      <t>セン</t>
    </rPh>
    <rPh sb="1" eb="2">
      <t>ノ</t>
    </rPh>
    <rPh sb="3" eb="4">
      <t>ヒカリ</t>
    </rPh>
    <rPh sb="4" eb="5">
      <t>オトコ</t>
    </rPh>
    <phoneticPr fontId="1"/>
  </si>
  <si>
    <t>佐藤　新一</t>
    <rPh sb="0" eb="1">
      <t>タスク</t>
    </rPh>
    <rPh sb="1" eb="2">
      <t>フジ</t>
    </rPh>
    <rPh sb="3" eb="4">
      <t>シン</t>
    </rPh>
    <rPh sb="4" eb="5">
      <t>ハジメ</t>
    </rPh>
    <phoneticPr fontId="1"/>
  </si>
  <si>
    <t>氏　　名</t>
    <rPh sb="0" eb="1">
      <t>シ</t>
    </rPh>
    <rPh sb="3" eb="4">
      <t>ナ</t>
    </rPh>
    <phoneticPr fontId="37"/>
  </si>
  <si>
    <t>木村　正</t>
  </si>
  <si>
    <t>生</t>
    <rPh sb="0" eb="1">
      <t>ナマ</t>
    </rPh>
    <phoneticPr fontId="37"/>
  </si>
  <si>
    <t>齋藤　悟</t>
    <rPh sb="0" eb="1">
      <t>イツ</t>
    </rPh>
    <rPh sb="1" eb="2">
      <t>フジ</t>
    </rPh>
    <rPh sb="3" eb="4">
      <t>サトル</t>
    </rPh>
    <phoneticPr fontId="1"/>
  </si>
  <si>
    <t>柏﨑　重嗣</t>
    <rPh sb="0" eb="1">
      <t>カシワ</t>
    </rPh>
    <rPh sb="1" eb="2">
      <t>サキ</t>
    </rPh>
    <rPh sb="3" eb="4">
      <t>ジュウ</t>
    </rPh>
    <rPh sb="4" eb="5">
      <t>シ</t>
    </rPh>
    <phoneticPr fontId="1"/>
  </si>
  <si>
    <t>佐々木　優</t>
  </si>
  <si>
    <t>　選　　挙</t>
    <rPh sb="1" eb="2">
      <t>セン</t>
    </rPh>
    <rPh sb="4" eb="5">
      <t>キョ</t>
    </rPh>
    <phoneticPr fontId="37"/>
  </si>
  <si>
    <t>津谷　憲司</t>
    <rPh sb="0" eb="1">
      <t>ツ</t>
    </rPh>
    <rPh sb="1" eb="2">
      <t>タニ</t>
    </rPh>
    <rPh sb="3" eb="4">
      <t>ケン</t>
    </rPh>
    <rPh sb="4" eb="5">
      <t>ツカサ</t>
    </rPh>
    <phoneticPr fontId="1"/>
  </si>
  <si>
    <t>佐藤　正</t>
  </si>
  <si>
    <t>佐藤　透</t>
  </si>
  <si>
    <t>開票区</t>
    <rPh sb="0" eb="3">
      <t>かいひょうく</t>
    </rPh>
    <phoneticPr fontId="39" type="Hiragana"/>
  </si>
  <si>
    <t>秋本　貞行</t>
  </si>
  <si>
    <t>田中　實</t>
  </si>
  <si>
    <t>淡路　和春</t>
  </si>
  <si>
    <t>木村　信悦</t>
  </si>
  <si>
    <t>小林　金則</t>
  </si>
  <si>
    <t>令和　　年　　月　　日</t>
    <phoneticPr fontId="4"/>
  </si>
  <si>
    <t>新谷　研逸</t>
  </si>
  <si>
    <t>渡邉　滋</t>
  </si>
  <si>
    <t>党　派</t>
    <rPh sb="0" eb="1">
      <t>トウ</t>
    </rPh>
    <rPh sb="2" eb="3">
      <t>ハ</t>
    </rPh>
    <phoneticPr fontId="4"/>
  </si>
  <si>
    <t>三浦　美智男</t>
    <rPh sb="0" eb="1">
      <t>ミ</t>
    </rPh>
    <rPh sb="1" eb="2">
      <t>ウラ</t>
    </rPh>
    <rPh sb="3" eb="6">
      <t>ミチオ</t>
    </rPh>
    <phoneticPr fontId="1"/>
  </si>
  <si>
    <t>柏　雄子</t>
    <rPh sb="0" eb="1">
      <t>カシワ</t>
    </rPh>
    <rPh sb="2" eb="4">
      <t>ユウコ</t>
    </rPh>
    <phoneticPr fontId="1"/>
  </si>
  <si>
    <t>鈴木　喜美夫</t>
  </si>
  <si>
    <t>菅原　信太郎</t>
  </si>
  <si>
    <t>鈴木　秋一</t>
  </si>
  <si>
    <t>選挙管理委員会委員長　　　　　　　　　</t>
    <rPh sb="0" eb="2">
      <t>せんきょ</t>
    </rPh>
    <rPh sb="2" eb="4">
      <t>かんり</t>
    </rPh>
    <rPh sb="4" eb="7">
      <t>いいんかい</t>
    </rPh>
    <rPh sb="7" eb="10">
      <t>いいんちょう</t>
    </rPh>
    <phoneticPr fontId="39" type="Hiragana"/>
  </si>
  <si>
    <t>様</t>
    <rPh sb="0" eb="1">
      <t>さま</t>
    </rPh>
    <phoneticPr fontId="39" type="Hiragana"/>
  </si>
  <si>
    <t>備　考</t>
    <rPh sb="0" eb="1">
      <t>び</t>
    </rPh>
    <rPh sb="2" eb="3">
      <t>こう</t>
    </rPh>
    <phoneticPr fontId="39" type="Hiragana"/>
  </si>
  <si>
    <t>様式17</t>
    <rPh sb="0" eb="2">
      <t>ようしき</t>
    </rPh>
    <phoneticPr fontId="39" type="Hiragana"/>
  </si>
  <si>
    <t>住　所</t>
    <rPh sb="0" eb="1">
      <t>ジュウ</t>
    </rPh>
    <rPh sb="2" eb="3">
      <t>トコロ</t>
    </rPh>
    <phoneticPr fontId="37"/>
  </si>
  <si>
    <t>氏　名</t>
    <rPh sb="0" eb="1">
      <t>シ</t>
    </rPh>
    <rPh sb="2" eb="3">
      <t>ナ</t>
    </rPh>
    <phoneticPr fontId="37"/>
  </si>
  <si>
    <t>様式18</t>
    <rPh sb="0" eb="2">
      <t>ようしき</t>
    </rPh>
    <phoneticPr fontId="39" type="Hiragana"/>
  </si>
  <si>
    <t>選挙立会人となるべき者の届出書</t>
    <rPh sb="0" eb="2">
      <t>センキョ</t>
    </rPh>
    <rPh sb="2" eb="4">
      <t>タチアイ</t>
    </rPh>
    <rPh sb="4" eb="5">
      <t>ニン</t>
    </rPh>
    <rPh sb="10" eb="11">
      <t>シャ</t>
    </rPh>
    <rPh sb="12" eb="15">
      <t>トドケデショ</t>
    </rPh>
    <phoneticPr fontId="37"/>
  </si>
  <si>
    <t>令和　　年　　月　　日</t>
    <rPh sb="0" eb="2">
      <t>れいわ</t>
    </rPh>
    <rPh sb="4" eb="5">
      <t>ねん</t>
    </rPh>
    <rPh sb="7" eb="8">
      <t>がつ</t>
    </rPh>
    <rPh sb="10" eb="11">
      <t>にち</t>
    </rPh>
    <phoneticPr fontId="39" type="Hiragana"/>
  </si>
  <si>
    <t>氏　名</t>
    <rPh sb="0" eb="1">
      <t>シ</t>
    </rPh>
    <rPh sb="2" eb="3">
      <t>ナ</t>
    </rPh>
    <phoneticPr fontId="4"/>
  </si>
  <si>
    <t>様</t>
    <rPh sb="0" eb="1">
      <t>サマ</t>
    </rPh>
    <phoneticPr fontId="37"/>
  </si>
  <si>
    <t>様式19</t>
    <rPh sb="0" eb="2">
      <t>ようしき</t>
    </rPh>
    <phoneticPr fontId="39" type="Hiragana"/>
  </si>
  <si>
    <t>なるべきことを承諾します。</t>
    <phoneticPr fontId="4"/>
  </si>
  <si>
    <t>住　所</t>
    <rPh sb="0" eb="1">
      <t>ジュウ</t>
    </rPh>
    <rPh sb="2" eb="3">
      <t>ショ</t>
    </rPh>
    <phoneticPr fontId="37"/>
  </si>
  <si>
    <t>選挙人名簿登録証明書</t>
    <rPh sb="0" eb="2">
      <t>センキョ</t>
    </rPh>
    <rPh sb="2" eb="3">
      <t>ニン</t>
    </rPh>
    <rPh sb="3" eb="5">
      <t>メイボ</t>
    </rPh>
    <rPh sb="5" eb="7">
      <t>トウロク</t>
    </rPh>
    <rPh sb="7" eb="9">
      <t>ショウメイ</t>
    </rPh>
    <rPh sb="9" eb="10">
      <t>ショ</t>
    </rPh>
    <phoneticPr fontId="37"/>
  </si>
  <si>
    <t>住　所</t>
    <rPh sb="0" eb="1">
      <t>ジュウ</t>
    </rPh>
    <rPh sb="2" eb="3">
      <t>ショ</t>
    </rPh>
    <phoneticPr fontId="8"/>
  </si>
  <si>
    <t>氏　名</t>
    <rPh sb="0" eb="1">
      <t>シ</t>
    </rPh>
    <rPh sb="2" eb="3">
      <t>ナ</t>
    </rPh>
    <phoneticPr fontId="8"/>
  </si>
  <si>
    <t/>
  </si>
  <si>
    <t>名簿に登録されていることを証明する。</t>
    <rPh sb="13" eb="15">
      <t>ショウメイ</t>
    </rPh>
    <phoneticPr fontId="8"/>
  </si>
  <si>
    <t>選挙管理委員会委員長　</t>
    <rPh sb="0" eb="2">
      <t>センキョ</t>
    </rPh>
    <rPh sb="2" eb="4">
      <t>カンリ</t>
    </rPh>
    <rPh sb="4" eb="7">
      <t>イインカイ</t>
    </rPh>
    <rPh sb="7" eb="10">
      <t>イインチョウ</t>
    </rPh>
    <phoneticPr fontId="8"/>
  </si>
  <si>
    <t>印</t>
    <rPh sb="0" eb="1">
      <t>イン</t>
    </rPh>
    <phoneticPr fontId="8"/>
  </si>
  <si>
    <t>候補者推薦届出承諾書</t>
    <rPh sb="0" eb="3">
      <t>コウホシャ</t>
    </rPh>
    <rPh sb="3" eb="5">
      <t>スイセン</t>
    </rPh>
    <rPh sb="5" eb="7">
      <t>トドケデ</t>
    </rPh>
    <rPh sb="7" eb="10">
      <t>ショウダクショ</t>
    </rPh>
    <phoneticPr fontId="4"/>
  </si>
  <si>
    <t>推薦届出者</t>
    <rPh sb="0" eb="2">
      <t>スイセン</t>
    </rPh>
    <rPh sb="2" eb="4">
      <t>トドケデ</t>
    </rPh>
    <rPh sb="4" eb="5">
      <t>シャ</t>
    </rPh>
    <phoneticPr fontId="4"/>
  </si>
  <si>
    <t>推薦届出代表者証明書</t>
    <rPh sb="0" eb="2">
      <t>スイセン</t>
    </rPh>
    <rPh sb="2" eb="4">
      <t>トドケデ</t>
    </rPh>
    <rPh sb="4" eb="7">
      <t>ダイヒョウシャ</t>
    </rPh>
    <rPh sb="7" eb="10">
      <t>ショウメイショ</t>
    </rPh>
    <phoneticPr fontId="4"/>
  </si>
  <si>
    <t>令和    年    月     日</t>
    <phoneticPr fontId="4"/>
  </si>
  <si>
    <t>推薦届出者</t>
    <rPh sb="0" eb="4">
      <t>スイセントドケデ</t>
    </rPh>
    <rPh sb="4" eb="5">
      <t>シャ</t>
    </rPh>
    <phoneticPr fontId="4"/>
  </si>
  <si>
    <t>令和   年   月    日</t>
    <phoneticPr fontId="4"/>
  </si>
  <si>
    <t>記</t>
    <rPh sb="0" eb="1">
      <t>キ</t>
    </rPh>
    <phoneticPr fontId="4"/>
  </si>
  <si>
    <t>推薦届出人</t>
    <rPh sb="0" eb="2">
      <t>スイセン</t>
    </rPh>
    <rPh sb="2" eb="4">
      <t>トドケデ</t>
    </rPh>
    <rPh sb="4" eb="5">
      <t>ニン</t>
    </rPh>
    <phoneticPr fontId="4"/>
  </si>
  <si>
    <t>異 動 年 月 日</t>
    <rPh sb="0" eb="1">
      <t>イ</t>
    </rPh>
    <rPh sb="2" eb="3">
      <t>ドウ</t>
    </rPh>
    <rPh sb="4" eb="5">
      <t>ネン</t>
    </rPh>
    <rPh sb="6" eb="8">
      <t/>
    </rPh>
    <phoneticPr fontId="4"/>
  </si>
  <si>
    <t>党　　派</t>
    <rPh sb="0" eb="1">
      <t>トウ</t>
    </rPh>
    <rPh sb="3" eb="4">
      <t>ハ</t>
    </rPh>
    <phoneticPr fontId="4"/>
  </si>
  <si>
    <t>所属する党派（政治団体）の名称</t>
    <rPh sb="0" eb="2">
      <t>ショゾク</t>
    </rPh>
    <rPh sb="4" eb="6">
      <t>トウハ</t>
    </rPh>
    <rPh sb="7" eb="9">
      <t>セイジ</t>
    </rPh>
    <rPh sb="9" eb="11">
      <t>ダンタイ</t>
    </rPh>
    <rPh sb="13" eb="15">
      <t>メイショウ</t>
    </rPh>
    <phoneticPr fontId="4"/>
  </si>
  <si>
    <t>所属する党派（政治団体）の名称（ふりがな）</t>
    <rPh sb="0" eb="2">
      <t>ショゾク</t>
    </rPh>
    <rPh sb="4" eb="6">
      <t>トウハ</t>
    </rPh>
    <rPh sb="7" eb="9">
      <t>セイジ</t>
    </rPh>
    <rPh sb="9" eb="11">
      <t>ダンタイ</t>
    </rPh>
    <rPh sb="13" eb="15">
      <t>メイショウ</t>
    </rPh>
    <phoneticPr fontId="4"/>
  </si>
  <si>
    <t>所属党派証明書</t>
    <rPh sb="0" eb="2">
      <t>ショゾク</t>
    </rPh>
    <rPh sb="2" eb="4">
      <t>トウハ</t>
    </rPh>
    <rPh sb="4" eb="7">
      <t>ショウメイショ</t>
    </rPh>
    <phoneticPr fontId="4"/>
  </si>
  <si>
    <t>←※政党その他の政治団体の名称が字数二十を超える場合には、字数二十以内の略称を併せて記載。</t>
    <rPh sb="2" eb="4">
      <t>セイトウ</t>
    </rPh>
    <rPh sb="6" eb="7">
      <t>ホカ</t>
    </rPh>
    <rPh sb="8" eb="10">
      <t>セイジ</t>
    </rPh>
    <rPh sb="10" eb="12">
      <t>ダンタイ</t>
    </rPh>
    <rPh sb="13" eb="15">
      <t>メイショウ</t>
    </rPh>
    <rPh sb="16" eb="18">
      <t>ジスウ</t>
    </rPh>
    <rPh sb="18" eb="20">
      <t>ニジュウ</t>
    </rPh>
    <rPh sb="21" eb="22">
      <t>コ</t>
    </rPh>
    <rPh sb="24" eb="26">
      <t>バアイ</t>
    </rPh>
    <rPh sb="29" eb="31">
      <t>ジスウ</t>
    </rPh>
    <rPh sb="31" eb="33">
      <t>ニジュウ</t>
    </rPh>
    <rPh sb="33" eb="35">
      <t>イナイ</t>
    </rPh>
    <rPh sb="36" eb="38">
      <t>リャクショウ</t>
    </rPh>
    <rPh sb="39" eb="40">
      <t>アワ</t>
    </rPh>
    <rPh sb="42" eb="44">
      <t>キサイ</t>
    </rPh>
    <phoneticPr fontId="4"/>
  </si>
  <si>
    <t>２　法第８６条の４第４項に規定する政党その他の政治団体の証明書を有しない者は、「党派」欄に</t>
    <rPh sb="2" eb="3">
      <t>ホウ</t>
    </rPh>
    <rPh sb="3" eb="4">
      <t>ダイ</t>
    </rPh>
    <rPh sb="6" eb="7">
      <t>ジョウ</t>
    </rPh>
    <rPh sb="9" eb="10">
      <t>ダイ</t>
    </rPh>
    <rPh sb="11" eb="12">
      <t>コウ</t>
    </rPh>
    <rPh sb="13" eb="15">
      <t>キテイ</t>
    </rPh>
    <rPh sb="17" eb="19">
      <t>セイトウ</t>
    </rPh>
    <rPh sb="21" eb="22">
      <t>ホカ</t>
    </rPh>
    <rPh sb="23" eb="25">
      <t>セイジ</t>
    </rPh>
    <rPh sb="25" eb="27">
      <t>ダンタイ</t>
    </rPh>
    <rPh sb="28" eb="31">
      <t>ショウメイショ</t>
    </rPh>
    <rPh sb="32" eb="33">
      <t>ユウ</t>
    </rPh>
    <rPh sb="36" eb="37">
      <t>モノ</t>
    </rPh>
    <phoneticPr fontId="4"/>
  </si>
  <si>
    <t>５　「一のウェブサイト等のアドレス」欄には、選挙運動のために使用する文書図画を頒布するため</t>
    <rPh sb="3" eb="4">
      <t>イチ</t>
    </rPh>
    <rPh sb="11" eb="12">
      <t>トウ</t>
    </rPh>
    <rPh sb="18" eb="19">
      <t>ラン</t>
    </rPh>
    <rPh sb="22" eb="24">
      <t>センキョ</t>
    </rPh>
    <rPh sb="24" eb="26">
      <t>ウンドウ</t>
    </rPh>
    <rPh sb="30" eb="32">
      <t>シヨウ</t>
    </rPh>
    <rPh sb="34" eb="36">
      <t>ブンショ</t>
    </rPh>
    <rPh sb="36" eb="37">
      <t>ズ</t>
    </rPh>
    <phoneticPr fontId="4"/>
  </si>
  <si>
    <t>候補者の承諾書</t>
    <rPh sb="0" eb="3">
      <t>コウホシャ</t>
    </rPh>
    <rPh sb="4" eb="7">
      <t>ショウダクショ</t>
    </rPh>
    <phoneticPr fontId="4"/>
  </si>
  <si>
    <t>選挙人名簿登録証明書</t>
    <rPh sb="0" eb="3">
      <t>センキョニン</t>
    </rPh>
    <rPh sb="3" eb="5">
      <t>メイボ</t>
    </rPh>
    <rPh sb="5" eb="7">
      <t>トウロク</t>
    </rPh>
    <rPh sb="7" eb="10">
      <t>ショウメイショ</t>
    </rPh>
    <phoneticPr fontId="4"/>
  </si>
  <si>
    <t>　上のとおり推薦届出をします。</t>
    <phoneticPr fontId="4"/>
  </si>
  <si>
    <t>推薦届出者　住　所</t>
    <rPh sb="0" eb="2">
      <t>スイセン</t>
    </rPh>
    <rPh sb="2" eb="4">
      <t>トドケデ</t>
    </rPh>
    <rPh sb="4" eb="5">
      <t>シャ</t>
    </rPh>
    <rPh sb="6" eb="7">
      <t>ジュウ</t>
    </rPh>
    <rPh sb="8" eb="9">
      <t>ショ</t>
    </rPh>
    <phoneticPr fontId="4"/>
  </si>
  <si>
    <t>　</t>
    <phoneticPr fontId="4"/>
  </si>
  <si>
    <t>　上のとおり関係書類を添えて立候補の届出をします。</t>
    <phoneticPr fontId="4"/>
  </si>
  <si>
    <t>政党（支部）（政治団体名）</t>
    <rPh sb="0" eb="2">
      <t>セイトウ</t>
    </rPh>
    <rPh sb="3" eb="5">
      <t>シブ</t>
    </rPh>
    <rPh sb="7" eb="9">
      <t>セイジ</t>
    </rPh>
    <rPh sb="9" eb="11">
      <t>ダンタイ</t>
    </rPh>
    <rPh sb="11" eb="12">
      <t>メイ</t>
    </rPh>
    <phoneticPr fontId="4"/>
  </si>
  <si>
    <t>おいて準用する第８８条第８項の規定により上の呼称を通称として認定されたく申請します。</t>
    <rPh sb="3" eb="5">
      <t>ジュンヨウ</t>
    </rPh>
    <rPh sb="7" eb="8">
      <t>ダイ</t>
    </rPh>
    <rPh sb="10" eb="11">
      <t>ジョウ</t>
    </rPh>
    <rPh sb="11" eb="12">
      <t>ダイ</t>
    </rPh>
    <rPh sb="13" eb="14">
      <t>コウ</t>
    </rPh>
    <rPh sb="15" eb="17">
      <t>キテイ</t>
    </rPh>
    <phoneticPr fontId="4"/>
  </si>
  <si>
    <t>１　「生年月日」欄の年齢は、選挙の期日現在の満年齢を記載しなければならない。</t>
    <phoneticPr fontId="4"/>
  </si>
  <si>
    <t>　「無所属」と記載しなければならない。</t>
    <phoneticPr fontId="4"/>
  </si>
  <si>
    <t>　に利用する一のウェブサイト等のアドレスを記載することができる。</t>
    <rPh sb="2" eb="4">
      <t>リヨウ</t>
    </rPh>
    <rPh sb="6" eb="7">
      <t>イチ</t>
    </rPh>
    <rPh sb="14" eb="15">
      <t>トウ</t>
    </rPh>
    <rPh sb="21" eb="23">
      <t>キサイ</t>
    </rPh>
    <phoneticPr fontId="4"/>
  </si>
  <si>
    <t>　その略称を「（略称）何々」と記載しなければならない。</t>
    <rPh sb="3" eb="5">
      <t>リャクショウ</t>
    </rPh>
    <rPh sb="8" eb="10">
      <t>リャクショウ</t>
    </rPh>
    <rPh sb="11" eb="13">
      <t>ナニナニ</t>
    </rPh>
    <rPh sb="15" eb="17">
      <t>キサイ</t>
    </rPh>
    <phoneticPr fontId="4"/>
  </si>
  <si>
    <t>　ただし、候補者本人の署名その他の措置がある場合はこの限りではない。</t>
    <phoneticPr fontId="4"/>
  </si>
  <si>
    <t>６　推薦者届出者本人が届け出る場合にあつては本人確認書類の提示又は提出を、その代理人が届け</t>
    <rPh sb="2" eb="5">
      <t>スイセンシャ</t>
    </rPh>
    <rPh sb="5" eb="7">
      <t>トドケデ</t>
    </rPh>
    <phoneticPr fontId="4"/>
  </si>
  <si>
    <t>　出る場合にあつては委任状の提示又は提出及び当該代理人の本人確認書類の提示又は提出を行う</t>
    <phoneticPr fontId="4"/>
  </si>
  <si>
    <t>　　上の者は、本政党（政治団体）に所属する者であることを証明する。</t>
    <phoneticPr fontId="4"/>
  </si>
  <si>
    <t>代表者（支部長、責任者）</t>
    <rPh sb="0" eb="3">
      <t>ダイヒョウシャ</t>
    </rPh>
    <rPh sb="4" eb="7">
      <t>シブチョウ</t>
    </rPh>
    <rPh sb="8" eb="11">
      <t>セキニンシャ</t>
    </rPh>
    <phoneticPr fontId="4"/>
  </si>
  <si>
    <t>ものとして広く通用していることを証するに足りる資料を提示しなければならない。</t>
    <phoneticPr fontId="4"/>
  </si>
  <si>
    <t>選挙</t>
    <phoneticPr fontId="4"/>
  </si>
  <si>
    <t>設置年月日</t>
  </si>
  <si>
    <t>候補者の氏名</t>
  </si>
  <si>
    <t>一</t>
    <rPh sb="0" eb="1">
      <t>イチ</t>
    </rPh>
    <phoneticPr fontId="4"/>
  </si>
  <si>
    <t>二</t>
    <rPh sb="0" eb="1">
      <t>ニ</t>
    </rPh>
    <phoneticPr fontId="4"/>
  </si>
  <si>
    <t>三</t>
    <rPh sb="0" eb="1">
      <t>サン</t>
    </rPh>
    <phoneticPr fontId="4"/>
  </si>
  <si>
    <t>四</t>
    <rPh sb="0" eb="1">
      <t>ヨン</t>
    </rPh>
    <phoneticPr fontId="4"/>
  </si>
  <si>
    <t>選挙事務所</t>
    <phoneticPr fontId="4"/>
  </si>
  <si>
    <t>所在地</t>
    <phoneticPr fontId="4"/>
  </si>
  <si>
    <t>１　推薦届出者が選挙事務所を設置した場合には、届出書に候補者の承諾を得たこと</t>
    <phoneticPr fontId="4"/>
  </si>
  <si>
    <t>　を証する書面、推薦届出者が数人あるときは、その代表者たることを証する書面を</t>
    <phoneticPr fontId="4"/>
  </si>
  <si>
    <t>　添えなければならないこと。</t>
    <phoneticPr fontId="4"/>
  </si>
  <si>
    <t>一</t>
    <rPh sb="0" eb="1">
      <t>いち</t>
    </rPh>
    <phoneticPr fontId="39" type="Hiragana"/>
  </si>
  <si>
    <t>二</t>
    <rPh sb="0" eb="1">
      <t>ニ</t>
    </rPh>
    <phoneticPr fontId="37"/>
  </si>
  <si>
    <t>三</t>
    <rPh sb="0" eb="1">
      <t>サン</t>
    </rPh>
    <phoneticPr fontId="37"/>
  </si>
  <si>
    <t>四</t>
    <rPh sb="0" eb="1">
      <t>ヨン</t>
    </rPh>
    <phoneticPr fontId="37"/>
  </si>
  <si>
    <t xml:space="preserve">
選挙事務所
所在地</t>
    <rPh sb="1" eb="3">
      <t>センキョ</t>
    </rPh>
    <rPh sb="3" eb="5">
      <t>ジム</t>
    </rPh>
    <rPh sb="5" eb="6">
      <t>ショ</t>
    </rPh>
    <rPh sb="7" eb="10">
      <t>ショザイチ</t>
    </rPh>
    <phoneticPr fontId="37"/>
  </si>
  <si>
    <t>異動前</t>
    <rPh sb="0" eb="2">
      <t>イドウ</t>
    </rPh>
    <rPh sb="2" eb="3">
      <t>マエ</t>
    </rPh>
    <phoneticPr fontId="4"/>
  </si>
  <si>
    <t>異動
後</t>
    <rPh sb="0" eb="2">
      <t>イドウ</t>
    </rPh>
    <rPh sb="3" eb="4">
      <t>ゴ</t>
    </rPh>
    <phoneticPr fontId="4"/>
  </si>
  <si>
    <t>推薦届出者の氏名</t>
    <rPh sb="0" eb="5">
      <t>スイセントドケデシャ</t>
    </rPh>
    <rPh sb="6" eb="8">
      <t>シメイ</t>
    </rPh>
    <phoneticPr fontId="37"/>
  </si>
  <si>
    <t>　上のとおり選挙事務所を異動しましたから別紙候補者の承諾書を添えて届出します。</t>
    <phoneticPr fontId="4"/>
  </si>
  <si>
    <t>　　上のとおり選挙事務所を異動しましたから届出します。</t>
    <phoneticPr fontId="4"/>
  </si>
  <si>
    <t>様式6</t>
    <phoneticPr fontId="4"/>
  </si>
  <si>
    <t>様式5</t>
    <phoneticPr fontId="4"/>
  </si>
  <si>
    <t xml:space="preserve"> 　上のとおり選挙事務所を設置しましたから届出します。</t>
  </si>
  <si>
    <t>選挙事務所
所在地</t>
    <rPh sb="0" eb="2">
      <t>センキョ</t>
    </rPh>
    <rPh sb="2" eb="4">
      <t>ジム</t>
    </rPh>
    <rPh sb="4" eb="5">
      <t>ショ</t>
    </rPh>
    <rPh sb="6" eb="9">
      <t>ショザイチ</t>
    </rPh>
    <phoneticPr fontId="37"/>
  </si>
  <si>
    <t>推薦8</t>
    <rPh sb="0" eb="2">
      <t>スイセン</t>
    </rPh>
    <phoneticPr fontId="4"/>
  </si>
  <si>
    <t>推薦届出者</t>
  </si>
  <si>
    <t>　上のとおり選挙事務所を設置しましたから別紙候補者の承諾書を添えて届出します。</t>
    <phoneticPr fontId="4"/>
  </si>
  <si>
    <t xml:space="preserve"> 上のとおり選挙事務所を設置しましたから別紙候補者の承諾書を添えて届出します。</t>
    <phoneticPr fontId="4"/>
  </si>
  <si>
    <t>　上のとおり公職選挙法第１８０条第３項の規定に基づき届出します。</t>
    <rPh sb="1" eb="2">
      <t>ウエ</t>
    </rPh>
    <rPh sb="6" eb="11">
      <t>コウショクセンキョホウ</t>
    </rPh>
    <rPh sb="11" eb="12">
      <t>ダイ</t>
    </rPh>
    <rPh sb="15" eb="16">
      <t>ジョウ</t>
    </rPh>
    <rPh sb="16" eb="17">
      <t>ダイ</t>
    </rPh>
    <rPh sb="18" eb="19">
      <t>コウ</t>
    </rPh>
    <rPh sb="20" eb="22">
      <t>キテイ</t>
    </rPh>
    <rPh sb="23" eb="24">
      <t>モト</t>
    </rPh>
    <rPh sb="26" eb="28">
      <t>トドケデ</t>
    </rPh>
    <phoneticPr fontId="37"/>
  </si>
  <si>
    <t>１　推薦届出者が出納責任者を選任した場合は、候補者の承諾書（別紙）を添付すること。</t>
    <rPh sb="8" eb="10">
      <t>スイトウ</t>
    </rPh>
    <rPh sb="10" eb="13">
      <t>セキニンシャ</t>
    </rPh>
    <rPh sb="14" eb="16">
      <t>センニン</t>
    </rPh>
    <rPh sb="18" eb="20">
      <t>バアイ</t>
    </rPh>
    <rPh sb="22" eb="25">
      <t>コウホシャ</t>
    </rPh>
    <rPh sb="26" eb="29">
      <t>ショウダクショ</t>
    </rPh>
    <rPh sb="30" eb="32">
      <t>ベッシ</t>
    </rPh>
    <rPh sb="34" eb="36">
      <t>テンプ</t>
    </rPh>
    <phoneticPr fontId="4"/>
  </si>
  <si>
    <t>２　推薦届出者が数人あったときは、その代表者たることを証する書面を添付すること。</t>
    <rPh sb="19" eb="22">
      <t>ダイヒョウシャ</t>
    </rPh>
    <rPh sb="27" eb="28">
      <t>ショウ</t>
    </rPh>
    <rPh sb="30" eb="32">
      <t>ショメン</t>
    </rPh>
    <rPh sb="33" eb="35">
      <t>テンプ</t>
    </rPh>
    <phoneticPr fontId="4"/>
  </si>
  <si>
    <t>３　候補者又は推薦届出者本人が届け出る場合にあつては本人確認書類の提示又は提出を、</t>
    <phoneticPr fontId="4"/>
  </si>
  <si>
    <t>　その代理人が届け出る場合にあつては委任状の提示又は提出及び当該代理人の本人確認</t>
    <phoneticPr fontId="4"/>
  </si>
  <si>
    <t>　書類の提示又は提出を行うこと。ただし、候補者又は推薦届出者本人の署名その他の</t>
    <rPh sb="11" eb="12">
      <t>オコナ</t>
    </rPh>
    <phoneticPr fontId="4"/>
  </si>
  <si>
    <t>　措置がある場合はこの限りではない。</t>
    <phoneticPr fontId="4"/>
  </si>
  <si>
    <t>　上のとおり公職選挙法第１８２条の規定に基づき届出します。</t>
    <rPh sb="1" eb="2">
      <t>ウエ</t>
    </rPh>
    <rPh sb="6" eb="11">
      <t>コウショクセンキョホウ</t>
    </rPh>
    <rPh sb="11" eb="12">
      <t>ダイ</t>
    </rPh>
    <rPh sb="15" eb="16">
      <t>ジョウ</t>
    </rPh>
    <rPh sb="17" eb="19">
      <t>キテイ</t>
    </rPh>
    <rPh sb="20" eb="21">
      <t>モト</t>
    </rPh>
    <rPh sb="23" eb="25">
      <t>トドケデ</t>
    </rPh>
    <phoneticPr fontId="37"/>
  </si>
  <si>
    <t>２　推薦届出者が出納責任者を解任した場合には、併せて候補者の承諾書を添付すること。</t>
    <rPh sb="2" eb="4">
      <t>スイセン</t>
    </rPh>
    <rPh sb="4" eb="6">
      <t>トドケデ</t>
    </rPh>
    <rPh sb="6" eb="7">
      <t>シャ</t>
    </rPh>
    <rPh sb="8" eb="10">
      <t>スイトウ</t>
    </rPh>
    <rPh sb="10" eb="13">
      <t>セキニンシャ</t>
    </rPh>
    <rPh sb="14" eb="16">
      <t>カイニン</t>
    </rPh>
    <rPh sb="18" eb="20">
      <t>バアイ</t>
    </rPh>
    <rPh sb="23" eb="24">
      <t>アワ</t>
    </rPh>
    <rPh sb="26" eb="29">
      <t>コウホシャ</t>
    </rPh>
    <rPh sb="30" eb="33">
      <t>ショウダクショ</t>
    </rPh>
    <rPh sb="34" eb="36">
      <t>テンプ</t>
    </rPh>
    <phoneticPr fontId="4"/>
  </si>
  <si>
    <t>　すること。</t>
    <phoneticPr fontId="4"/>
  </si>
  <si>
    <t>　　候補者本人が届け出る場合にあつては本人確認書類の提示又は提出を、その代理人</t>
    <phoneticPr fontId="4"/>
  </si>
  <si>
    <t>　の規定により頒布するビラは、別添見本のとおりでありますから届け出ます。</t>
    <rPh sb="15" eb="17">
      <t>ベッテン</t>
    </rPh>
    <rPh sb="17" eb="19">
      <t>ミホン</t>
    </rPh>
    <phoneticPr fontId="55"/>
  </si>
  <si>
    <t>　限りではない。</t>
    <phoneticPr fontId="4"/>
  </si>
  <si>
    <t>　提示又は提出を行うこと。ただし、候補者本人の署名その他の措置がある場合はこの</t>
    <phoneticPr fontId="4"/>
  </si>
  <si>
    <t>（選挙運動事務員等の届出）</t>
    <rPh sb="1" eb="3">
      <t>センキョ</t>
    </rPh>
    <rPh sb="3" eb="5">
      <t>ウンドウ</t>
    </rPh>
    <rPh sb="5" eb="8">
      <t>ジムイン</t>
    </rPh>
    <rPh sb="8" eb="9">
      <t>トウ</t>
    </rPh>
    <rPh sb="10" eb="12">
      <t>トドケデ</t>
    </rPh>
    <phoneticPr fontId="4"/>
  </si>
  <si>
    <t>届　出　書</t>
    <rPh sb="0" eb="1">
      <t>トド</t>
    </rPh>
    <rPh sb="2" eb="3">
      <t>デ</t>
    </rPh>
    <rPh sb="4" eb="5">
      <t>ショ</t>
    </rPh>
    <phoneticPr fontId="4"/>
  </si>
  <si>
    <t>届　出　書</t>
    <rPh sb="0" eb="1">
      <t>とどけ</t>
    </rPh>
    <rPh sb="2" eb="3">
      <t>で</t>
    </rPh>
    <rPh sb="4" eb="5">
      <t>しょ</t>
    </rPh>
    <phoneticPr fontId="39" type="Hiragana"/>
  </si>
  <si>
    <t>様式9　</t>
    <rPh sb="0" eb="2">
      <t>ヨウシキ</t>
    </rPh>
    <phoneticPr fontId="4"/>
  </si>
  <si>
    <t>様式10　</t>
    <rPh sb="0" eb="2">
      <t>ヨウシキ</t>
    </rPh>
    <phoneticPr fontId="4"/>
  </si>
  <si>
    <t>（ビラの届出）</t>
    <rPh sb="4" eb="6">
      <t>トドケデ</t>
    </rPh>
    <phoneticPr fontId="4"/>
  </si>
  <si>
    <t>４　候補者本人が届け出る場合にあつては本人確認書類の提示又は提出を、その代理人が届け出る場合に</t>
    <phoneticPr fontId="4"/>
  </si>
  <si>
    <t>２　公職選挙法第１５０条第１項第２号イ又はロに掲げる者が同条第２項の政見の放送のための録画をする</t>
    <rPh sb="2" eb="4">
      <t>コウショク</t>
    </rPh>
    <rPh sb="4" eb="7">
      <t>センキョホウ</t>
    </rPh>
    <rPh sb="7" eb="8">
      <t>ダイ</t>
    </rPh>
    <rPh sb="11" eb="12">
      <t>ジョウ</t>
    </rPh>
    <rPh sb="12" eb="13">
      <t>ダイ</t>
    </rPh>
    <rPh sb="14" eb="15">
      <t>コウ</t>
    </rPh>
    <rPh sb="15" eb="16">
      <t>ダイ</t>
    </rPh>
    <rPh sb="17" eb="18">
      <t>ゴウ</t>
    </rPh>
    <rPh sb="19" eb="20">
      <t>マタ</t>
    </rPh>
    <rPh sb="23" eb="24">
      <t>カカ</t>
    </rPh>
    <rPh sb="26" eb="27">
      <t>モノ</t>
    </rPh>
    <rPh sb="28" eb="30">
      <t>ドウジョウ</t>
    </rPh>
    <rPh sb="30" eb="31">
      <t>ダイ</t>
    </rPh>
    <rPh sb="32" eb="33">
      <t>コウ</t>
    </rPh>
    <rPh sb="34" eb="36">
      <t>セイケン</t>
    </rPh>
    <rPh sb="37" eb="39">
      <t>ホウソウ</t>
    </rPh>
    <rPh sb="43" eb="45">
      <t>ロクガ</t>
    </rPh>
    <phoneticPr fontId="4"/>
  </si>
  <si>
    <t>　者本人の署名その他の措置がある場合はこの限りではない。</t>
    <phoneticPr fontId="4"/>
  </si>
  <si>
    <t xml:space="preserve"> 公職選挙法第１９７条の２第２項の規定により報酬を支給する者を次のとおり届け出ます。</t>
    <phoneticPr fontId="4"/>
  </si>
  <si>
    <t>　挙法第１４１条第１項の規定により選挙運動のために使用される自動車又は船舶の上における選挙運動の</t>
    <rPh sb="45" eb="46">
      <t>ウン</t>
    </rPh>
    <phoneticPr fontId="4"/>
  </si>
  <si>
    <t>　者」と、専ら要約筆記（同法第１９７条の２第２項に規定する要約筆記をいう。）のために使用する者に</t>
    <rPh sb="5" eb="6">
      <t>モッパ</t>
    </rPh>
    <rPh sb="7" eb="9">
      <t>ヨウヤク</t>
    </rPh>
    <rPh sb="9" eb="11">
      <t>ヒッキ</t>
    </rPh>
    <rPh sb="12" eb="13">
      <t>ドウ</t>
    </rPh>
    <rPh sb="13" eb="14">
      <t>ホウ</t>
    </rPh>
    <rPh sb="14" eb="15">
      <t>ダイ</t>
    </rPh>
    <rPh sb="18" eb="19">
      <t>ジョウ</t>
    </rPh>
    <rPh sb="21" eb="22">
      <t>ダイ</t>
    </rPh>
    <rPh sb="23" eb="24">
      <t>コウ</t>
    </rPh>
    <rPh sb="25" eb="27">
      <t>キテイ</t>
    </rPh>
    <rPh sb="29" eb="31">
      <t>ヨウヤク</t>
    </rPh>
    <rPh sb="31" eb="33">
      <t>ヒッキ</t>
    </rPh>
    <rPh sb="42" eb="44">
      <t>シヨウ</t>
    </rPh>
    <phoneticPr fontId="4"/>
  </si>
  <si>
    <t>３　既に届け出た者につき、その者に係る使用する期間中、その者に代えて異なる者を届け出る場合におい</t>
    <phoneticPr fontId="4"/>
  </si>
  <si>
    <t>　ては、その旨を「備考」欄に記載するものとする。</t>
    <phoneticPr fontId="4"/>
  </si>
  <si>
    <t>開催日時</t>
    <phoneticPr fontId="4"/>
  </si>
  <si>
    <t>使用する
施設の名称</t>
    <phoneticPr fontId="4"/>
  </si>
  <si>
    <t>使用可否
の通知
の連絡場所</t>
    <rPh sb="0" eb="4">
      <t>しようかひ</t>
    </rPh>
    <rPh sb="6" eb="8">
      <t>つうち</t>
    </rPh>
    <rPh sb="10" eb="12">
      <t>れんらく</t>
    </rPh>
    <rPh sb="12" eb="14">
      <t>ばしょ</t>
    </rPh>
    <phoneticPr fontId="39" type="Hiragana"/>
  </si>
  <si>
    <t>候補者の
氏名</t>
    <rPh sb="0" eb="3">
      <t>こうほしゃ</t>
    </rPh>
    <rPh sb="5" eb="7">
      <t>しめい</t>
    </rPh>
    <phoneticPr fontId="39" type="Hiragana"/>
  </si>
  <si>
    <t>　　候補者本人が申し出る場合にあつては本人確認書類の提示又は提出を、その代理</t>
    <rPh sb="8" eb="9">
      <t>モウ</t>
    </rPh>
    <phoneticPr fontId="4"/>
  </si>
  <si>
    <t>　人が申し出る場合にあつては委任状の提示又は提出及び当該代理人の本人確認書類</t>
    <rPh sb="3" eb="4">
      <t>モウ</t>
    </rPh>
    <phoneticPr fontId="4"/>
  </si>
  <si>
    <t>　この限りではない。</t>
    <phoneticPr fontId="4"/>
  </si>
  <si>
    <t>　の提示又は提出を行うこと。ただし、候補者本人の署名その他の措置がある場合は</t>
    <phoneticPr fontId="4"/>
  </si>
  <si>
    <t xml:space="preserve">一　掲載文　              </t>
    <rPh sb="0" eb="1">
      <t>いち</t>
    </rPh>
    <phoneticPr fontId="39" type="Hiragana"/>
  </si>
  <si>
    <t>一　写　真　</t>
    <rPh sb="0" eb="1">
      <t>いち</t>
    </rPh>
    <rPh sb="2" eb="3">
      <t>しゃ</t>
    </rPh>
    <rPh sb="4" eb="5">
      <t>しん</t>
    </rPh>
    <phoneticPr fontId="39" type="Hiragana"/>
  </si>
  <si>
    <t>一　連絡先及び電話番号</t>
    <rPh sb="0" eb="1">
      <t>いち</t>
    </rPh>
    <rPh sb="2" eb="5">
      <t>れんらくさき</t>
    </rPh>
    <rPh sb="5" eb="6">
      <t>およ</t>
    </rPh>
    <rPh sb="7" eb="11">
      <t>でんわばんごう</t>
    </rPh>
    <phoneticPr fontId="39" type="Hiragana"/>
  </si>
  <si>
    <t>連絡先</t>
    <rPh sb="0" eb="3">
      <t>れんらくさき</t>
    </rPh>
    <phoneticPr fontId="39" type="Hiragana"/>
  </si>
  <si>
    <t>電話番号</t>
    <rPh sb="0" eb="4">
      <t>でんわばんごう</t>
    </rPh>
    <phoneticPr fontId="39" type="Hiragana"/>
  </si>
  <si>
    <t>別添のとおり</t>
    <rPh sb="0" eb="2">
      <t>べってん</t>
    </rPh>
    <phoneticPr fontId="39" type="Hiragana"/>
  </si>
  <si>
    <t>　候補者本人が申請する場合にあつては本人確認書類の提示又は提出を、その代理人が申請する場合にあつては委任状の提示又は提出及び当該代理人の本人確認書類の提示又は提出を行うこと。ただし、候補者本人の署名その他の措置がある場合はこの限りではない。</t>
    <rPh sb="7" eb="9">
      <t>シンセイ</t>
    </rPh>
    <rPh sb="11" eb="13">
      <t>バアイ</t>
    </rPh>
    <rPh sb="39" eb="41">
      <t>シンセイ</t>
    </rPh>
    <phoneticPr fontId="4"/>
  </si>
  <si>
    <t>　選挙公報に氏名、経歴、政見等の掲載を受けたいので公職選挙法第第１６８条第１項</t>
    <rPh sb="1" eb="3">
      <t>せんきょ</t>
    </rPh>
    <rPh sb="3" eb="5">
      <t>こうほう</t>
    </rPh>
    <rPh sb="6" eb="8">
      <t>しめい</t>
    </rPh>
    <rPh sb="9" eb="11">
      <t>けいれき</t>
    </rPh>
    <rPh sb="12" eb="14">
      <t>せいけん</t>
    </rPh>
    <rPh sb="14" eb="15">
      <t>とう</t>
    </rPh>
    <rPh sb="16" eb="18">
      <t>けいさい</t>
    </rPh>
    <rPh sb="19" eb="20">
      <t>う</t>
    </rPh>
    <rPh sb="25" eb="31">
      <t>こうしょくせんきょほうだい</t>
    </rPh>
    <rPh sb="31" eb="32">
      <t>だい</t>
    </rPh>
    <rPh sb="35" eb="36">
      <t>じょう</t>
    </rPh>
    <phoneticPr fontId="39" type="Hiragana"/>
  </si>
  <si>
    <t>　令和　　年　　月　　日申請の選挙公報掲載文(写真）は、撤回したいから申請し</t>
    <rPh sb="1" eb="3">
      <t>レイワ</t>
    </rPh>
    <rPh sb="23" eb="25">
      <t>シャシン</t>
    </rPh>
    <phoneticPr fontId="4"/>
  </si>
  <si>
    <t>　令和　　年　　月　　日申請の選挙公報掲載文（写真）を、別添のとおり修正</t>
    <rPh sb="1" eb="3">
      <t>レイワ</t>
    </rPh>
    <rPh sb="23" eb="25">
      <t>シャシン</t>
    </rPh>
    <rPh sb="28" eb="30">
      <t>ベッテン</t>
    </rPh>
    <rPh sb="34" eb="36">
      <t>シュウセイ</t>
    </rPh>
    <phoneticPr fontId="37"/>
  </si>
  <si>
    <t>したい（取り換えたい）から申請します。</t>
    <rPh sb="4" eb="5">
      <t>ト</t>
    </rPh>
    <rPh sb="6" eb="7">
      <t>カ</t>
    </rPh>
    <rPh sb="13" eb="15">
      <t>シンセイ</t>
    </rPh>
    <phoneticPr fontId="4"/>
  </si>
  <si>
    <t>　上のとおり本人の承諾を得て届出をします。</t>
    <rPh sb="1" eb="2">
      <t>ウエ</t>
    </rPh>
    <rPh sb="6" eb="8">
      <t>ホンニン</t>
    </rPh>
    <rPh sb="9" eb="11">
      <t>ショウダク</t>
    </rPh>
    <rPh sb="12" eb="13">
      <t>エ</t>
    </rPh>
    <rPh sb="14" eb="16">
      <t>トドケデ</t>
    </rPh>
    <phoneticPr fontId="37"/>
  </si>
  <si>
    <t>（開票立会人承諾書）</t>
    <rPh sb="1" eb="3">
      <t>カイヒョウ</t>
    </rPh>
    <rPh sb="3" eb="6">
      <t>タチアイニン</t>
    </rPh>
    <rPh sb="6" eb="9">
      <t>ショウダクショ</t>
    </rPh>
    <phoneticPr fontId="4"/>
  </si>
  <si>
    <t>承　諾　書</t>
    <rPh sb="0" eb="1">
      <t>ウケタマワ</t>
    </rPh>
    <rPh sb="2" eb="3">
      <t>ダク</t>
    </rPh>
    <rPh sb="4" eb="5">
      <t>ショ</t>
    </rPh>
    <phoneticPr fontId="37"/>
  </si>
  <si>
    <t>承諾します。</t>
    <rPh sb="0" eb="2">
      <t>ショウダク</t>
    </rPh>
    <phoneticPr fontId="4"/>
  </si>
  <si>
    <t>　上の者は、本　　　　　において令和　　年　　月　　日現在における選挙人</t>
    <rPh sb="1" eb="2">
      <t>ウエ</t>
    </rPh>
    <rPh sb="3" eb="4">
      <t>モノ</t>
    </rPh>
    <rPh sb="6" eb="7">
      <t>ホン</t>
    </rPh>
    <rPh sb="16" eb="18">
      <t>レイワ</t>
    </rPh>
    <rPh sb="20" eb="21">
      <t>ネン</t>
    </rPh>
    <rPh sb="23" eb="24">
      <t>ガツ</t>
    </rPh>
    <rPh sb="26" eb="27">
      <t>ニチ</t>
    </rPh>
    <rPh sb="27" eb="29">
      <t>ゲンザイ</t>
    </rPh>
    <rPh sb="33" eb="36">
      <t>センキョニン</t>
    </rPh>
    <phoneticPr fontId="8"/>
  </si>
  <si>
    <t>候補者</t>
  </si>
  <si>
    <t>一　</t>
    <rPh sb="0" eb="1">
      <t>イチ</t>
    </rPh>
    <phoneticPr fontId="4"/>
  </si>
  <si>
    <t>選挙事務所
所在地</t>
    <phoneticPr fontId="4"/>
  </si>
  <si>
    <t>異動
後</t>
    <rPh sb="0" eb="2">
      <t>イドウ</t>
    </rPh>
    <rPh sb="3" eb="4">
      <t>アト</t>
    </rPh>
    <phoneticPr fontId="4"/>
  </si>
  <si>
    <t>異動
前</t>
    <rPh sb="0" eb="2">
      <t>イドウ</t>
    </rPh>
    <rPh sb="3" eb="4">
      <t>マエ</t>
    </rPh>
    <phoneticPr fontId="4"/>
  </si>
  <si>
    <t>選挙事務所
所在地</t>
    <rPh sb="0" eb="2">
      <t>センキョ</t>
    </rPh>
    <rPh sb="2" eb="4">
      <t>ジム</t>
    </rPh>
    <rPh sb="4" eb="5">
      <t>ショ</t>
    </rPh>
    <rPh sb="6" eb="9">
      <t>ショザイチ</t>
    </rPh>
    <phoneticPr fontId="4"/>
  </si>
  <si>
    <t>承　諾　書</t>
    <rPh sb="0" eb="1">
      <t>ショウ</t>
    </rPh>
    <rPh sb="2" eb="3">
      <t>ダク</t>
    </rPh>
    <rPh sb="4" eb="5">
      <t>ショ</t>
    </rPh>
    <phoneticPr fontId="4"/>
  </si>
  <si>
    <t>異動することを承諾します。</t>
    <rPh sb="0" eb="2">
      <t>イドウ</t>
    </rPh>
    <rPh sb="7" eb="9">
      <t>ショウダク</t>
    </rPh>
    <phoneticPr fontId="4"/>
  </si>
  <si>
    <t>設置することを承諾します。</t>
    <rPh sb="0" eb="2">
      <t>セッチ</t>
    </rPh>
    <rPh sb="7" eb="9">
      <t>ショウダク</t>
    </rPh>
    <phoneticPr fontId="4"/>
  </si>
  <si>
    <t>設置年月日</t>
    <rPh sb="0" eb="1">
      <t>セツ</t>
    </rPh>
    <rPh sb="1" eb="2">
      <t>チ</t>
    </rPh>
    <rPh sb="2" eb="3">
      <t>ネン</t>
    </rPh>
    <rPh sb="3" eb="5">
      <t>ガッピ</t>
    </rPh>
    <phoneticPr fontId="4"/>
  </si>
  <si>
    <t>（選挙事務所異動）</t>
    <rPh sb="1" eb="3">
      <t>センキョ</t>
    </rPh>
    <rPh sb="3" eb="6">
      <t>ジムショ</t>
    </rPh>
    <rPh sb="6" eb="8">
      <t>イドウ</t>
    </rPh>
    <phoneticPr fontId="4"/>
  </si>
  <si>
    <t>（事務所設置）</t>
    <rPh sb="1" eb="4">
      <t>ジムショ</t>
    </rPh>
    <rPh sb="4" eb="6">
      <t>セッチ</t>
    </rPh>
    <phoneticPr fontId="4"/>
  </si>
  <si>
    <t>(出納責任者)</t>
    <rPh sb="1" eb="3">
      <t>スイトウ</t>
    </rPh>
    <rPh sb="3" eb="6">
      <t>セキニンシャ</t>
    </rPh>
    <phoneticPr fontId="4"/>
  </si>
  <si>
    <t>（出納責任者解任）</t>
    <rPh sb="1" eb="3">
      <t>スイトウ</t>
    </rPh>
    <rPh sb="3" eb="6">
      <t>セキニンシャ</t>
    </rPh>
    <rPh sb="6" eb="8">
      <t>カイニン</t>
    </rPh>
    <phoneticPr fontId="4"/>
  </si>
  <si>
    <t>推薦7</t>
    <rPh sb="0" eb="2">
      <t>スイセン</t>
    </rPh>
    <phoneticPr fontId="81"/>
  </si>
  <si>
    <t>推薦8</t>
    <rPh sb="0" eb="2">
      <t>スイセン</t>
    </rPh>
    <phoneticPr fontId="81"/>
  </si>
  <si>
    <t>推薦9</t>
    <rPh sb="0" eb="2">
      <t>スイセン</t>
    </rPh>
    <phoneticPr fontId="81"/>
  </si>
  <si>
    <t>推薦7</t>
    <rPh sb="0" eb="2">
      <t>スイセン</t>
    </rPh>
    <phoneticPr fontId="4"/>
  </si>
  <si>
    <t>推薦9</t>
    <rPh sb="0" eb="2">
      <t>スイセン</t>
    </rPh>
    <phoneticPr fontId="4"/>
  </si>
  <si>
    <t>承諾書（出納責任者解任）</t>
  </si>
  <si>
    <t>推薦7</t>
  </si>
  <si>
    <t>推薦8</t>
  </si>
  <si>
    <t>推薦9</t>
  </si>
  <si>
    <t>承諾書（選挙事務所異動）</t>
  </si>
  <si>
    <t>選挙事務所異動届</t>
  </si>
  <si>
    <t>承諾書（選挙事務所）</t>
  </si>
  <si>
    <t>選挙事務所設置届</t>
    <rPh sb="5" eb="7">
      <t>セッチ</t>
    </rPh>
    <phoneticPr fontId="4"/>
  </si>
  <si>
    <t>推薦届出代表者証明</t>
    <rPh sb="7" eb="9">
      <t>ショウメイ</t>
    </rPh>
    <phoneticPr fontId="4"/>
  </si>
  <si>
    <t>候補者届出承諾書</t>
  </si>
  <si>
    <t>候補者届出書（推薦届出）</t>
    <rPh sb="7" eb="9">
      <t>スイセン</t>
    </rPh>
    <phoneticPr fontId="4"/>
  </si>
  <si>
    <t>推薦7</t>
    <phoneticPr fontId="4"/>
  </si>
  <si>
    <t>　めに利用する一のウェブサイト等のアドレスを記載することができる。</t>
    <rPh sb="3" eb="5">
      <t>リヨウ</t>
    </rPh>
    <rPh sb="7" eb="8">
      <t>イチ</t>
    </rPh>
    <rPh sb="15" eb="16">
      <t>トウ</t>
    </rPh>
    <rPh sb="22" eb="24">
      <t>キサイ</t>
    </rPh>
    <phoneticPr fontId="4"/>
  </si>
  <si>
    <t>５　「一のウェブサイト等のアドレス」欄には、選挙運動のために使用する文書図画を頒布するた</t>
    <rPh sb="3" eb="4">
      <t>イチ</t>
    </rPh>
    <rPh sb="11" eb="12">
      <t>トウ</t>
    </rPh>
    <rPh sb="18" eb="19">
      <t>ラン</t>
    </rPh>
    <rPh sb="22" eb="24">
      <t>センキョ</t>
    </rPh>
    <rPh sb="24" eb="26">
      <t>ウンドウ</t>
    </rPh>
    <rPh sb="30" eb="32">
      <t>シヨウ</t>
    </rPh>
    <rPh sb="34" eb="36">
      <t>ブンショ</t>
    </rPh>
    <rPh sb="36" eb="37">
      <t>ズ</t>
    </rPh>
    <phoneticPr fontId="4"/>
  </si>
  <si>
    <t>６　候補者本人が届け出る場合にあつては本人確認書類の提示又は提出を、その代理人が届け出る</t>
    <phoneticPr fontId="4"/>
  </si>
  <si>
    <t>　場合にあつては委任状の提示又は提出及び当該代理人の本人確認書類の提示又は提出を行うこと。</t>
    <phoneticPr fontId="4"/>
  </si>
  <si>
    <t>２　法第８６条の４第４項に規定する政党その他の政治団体の証明書を有しない者は、「党派」欄</t>
    <rPh sb="2" eb="3">
      <t>ホウ</t>
    </rPh>
    <rPh sb="3" eb="4">
      <t>ダイ</t>
    </rPh>
    <rPh sb="6" eb="7">
      <t>ジョウ</t>
    </rPh>
    <rPh sb="9" eb="10">
      <t>ダイ</t>
    </rPh>
    <rPh sb="11" eb="12">
      <t>コウ</t>
    </rPh>
    <rPh sb="13" eb="15">
      <t>キテイ</t>
    </rPh>
    <rPh sb="17" eb="19">
      <t>セイトウ</t>
    </rPh>
    <rPh sb="21" eb="22">
      <t>ホカ</t>
    </rPh>
    <rPh sb="23" eb="25">
      <t>セイジ</t>
    </rPh>
    <rPh sb="25" eb="27">
      <t>ダンタイ</t>
    </rPh>
    <rPh sb="28" eb="31">
      <t>ショウメイショ</t>
    </rPh>
    <rPh sb="32" eb="33">
      <t>ユウ</t>
    </rPh>
    <rPh sb="36" eb="37">
      <t>モノ</t>
    </rPh>
    <phoneticPr fontId="4"/>
  </si>
  <si>
    <t>　に「無所属」と記載しなければならない。</t>
    <phoneticPr fontId="4"/>
  </si>
  <si>
    <t>選　　挙</t>
    <rPh sb="0" eb="1">
      <t>セン</t>
    </rPh>
    <rPh sb="3" eb="4">
      <t>キョ</t>
    </rPh>
    <phoneticPr fontId="37"/>
  </si>
  <si>
    <t>立会いすべき開票区</t>
    <rPh sb="0" eb="2">
      <t>タチア</t>
    </rPh>
    <rPh sb="6" eb="8">
      <t>カイヒョウ</t>
    </rPh>
    <rPh sb="8" eb="9">
      <t>ク</t>
    </rPh>
    <phoneticPr fontId="37"/>
  </si>
  <si>
    <t>上のとおり本人の承諾を得て届出をします。</t>
    <rPh sb="0" eb="1">
      <t>ウエ</t>
    </rPh>
    <rPh sb="5" eb="7">
      <t>ホンニン</t>
    </rPh>
    <rPh sb="8" eb="10">
      <t>ショウダク</t>
    </rPh>
    <rPh sb="11" eb="12">
      <t>エ</t>
    </rPh>
    <rPh sb="13" eb="15">
      <t>トドケデ</t>
    </rPh>
    <phoneticPr fontId="37"/>
  </si>
  <si>
    <t xml:space="preserve">推薦9 </t>
    <rPh sb="0" eb="2">
      <t>スイセン</t>
    </rPh>
    <phoneticPr fontId="4"/>
  </si>
  <si>
    <t>推薦1</t>
  </si>
  <si>
    <t>秋田県知事選挙候補者届出書（推薦届出）</t>
    <rPh sb="14" eb="16">
      <t>スイセン</t>
    </rPh>
    <phoneticPr fontId="4"/>
  </si>
  <si>
    <t xml:space="preserve">秋田県知事選挙候補者届出書 (本人届出) </t>
    <rPh sb="0" eb="3">
      <t>アキタケン</t>
    </rPh>
    <rPh sb="3" eb="5">
      <t>チジ</t>
    </rPh>
    <phoneticPr fontId="4"/>
  </si>
  <si>
    <t>所属党派証明書</t>
    <rPh sb="0" eb="2">
      <t>ショゾク</t>
    </rPh>
    <rPh sb="2" eb="4">
      <t>トウハ</t>
    </rPh>
    <rPh sb="4" eb="7">
      <t>ショウメイショ</t>
    </rPh>
    <phoneticPr fontId="82"/>
  </si>
  <si>
    <t>氏　名</t>
  </si>
  <si>
    <t>住　所</t>
    <phoneticPr fontId="4"/>
  </si>
  <si>
    <t>選挙事務所設置届</t>
    <phoneticPr fontId="4"/>
  </si>
  <si>
    <t>候補者</t>
    <rPh sb="0" eb="2">
      <t>コウホ</t>
    </rPh>
    <rPh sb="2" eb="3">
      <t>シャ</t>
    </rPh>
    <phoneticPr fontId="4"/>
  </si>
  <si>
    <t>届出書（選挙運動事務員等の届出）</t>
    <rPh sb="0" eb="2">
      <t>とどけで</t>
    </rPh>
    <rPh sb="2" eb="3">
      <t>しょ</t>
    </rPh>
    <rPh sb="13" eb="15">
      <t>とどけで</t>
    </rPh>
    <phoneticPr fontId="2" type="Hiragana"/>
  </si>
  <si>
    <t>届出書（ビラの届出書）</t>
    <rPh sb="0" eb="2">
      <t>とどけで</t>
    </rPh>
    <rPh sb="2" eb="3">
      <t>しょ</t>
    </rPh>
    <rPh sb="7" eb="9">
      <t>とどけで</t>
    </rPh>
    <rPh sb="9" eb="10">
      <t>しょ</t>
    </rPh>
    <phoneticPr fontId="2" type="Hiragana"/>
  </si>
  <si>
    <t>　場合において、その者が同法第１９７条の２第２項の規定により専ら手話通訳のために使用する者に対し</t>
    <rPh sb="10" eb="11">
      <t>モノ</t>
    </rPh>
    <rPh sb="12" eb="14">
      <t>ドウホウ</t>
    </rPh>
    <rPh sb="14" eb="15">
      <t>ダイ</t>
    </rPh>
    <rPh sb="18" eb="19">
      <t>ジョウ</t>
    </rPh>
    <rPh sb="21" eb="22">
      <t>ダイ</t>
    </rPh>
    <rPh sb="23" eb="24">
      <t>コウ</t>
    </rPh>
    <rPh sb="25" eb="27">
      <t>キテイ</t>
    </rPh>
    <rPh sb="30" eb="31">
      <t>モッパ</t>
    </rPh>
    <rPh sb="32" eb="34">
      <t>シュワ</t>
    </rPh>
    <rPh sb="34" eb="36">
      <t>ツウヤク</t>
    </rPh>
    <rPh sb="40" eb="42">
      <t>シヨウ</t>
    </rPh>
    <rPh sb="44" eb="45">
      <t>モノ</t>
    </rPh>
    <rPh sb="46" eb="47">
      <t>タイ</t>
    </rPh>
    <phoneticPr fontId="4"/>
  </si>
  <si>
    <t>　て報酬を支給するときは、「使用する期間」の欄に、同法第８６条の４第１項、第２項、第５項の規定に</t>
    <rPh sb="2" eb="4">
      <t>ホウシュウ</t>
    </rPh>
    <rPh sb="5" eb="7">
      <t>シキュウ</t>
    </rPh>
    <rPh sb="14" eb="16">
      <t>シヨウ</t>
    </rPh>
    <rPh sb="18" eb="20">
      <t>キカン</t>
    </rPh>
    <rPh sb="22" eb="23">
      <t>ラン</t>
    </rPh>
    <rPh sb="25" eb="27">
      <t>ドウホウ</t>
    </rPh>
    <rPh sb="27" eb="28">
      <t>ダイ</t>
    </rPh>
    <rPh sb="30" eb="31">
      <t>ジョウ</t>
    </rPh>
    <rPh sb="33" eb="34">
      <t>ダイ</t>
    </rPh>
    <rPh sb="35" eb="36">
      <t>コウ</t>
    </rPh>
    <rPh sb="37" eb="38">
      <t>ダイ</t>
    </rPh>
    <rPh sb="39" eb="40">
      <t>コウ</t>
    </rPh>
    <rPh sb="41" eb="42">
      <t>ダイ</t>
    </rPh>
    <rPh sb="43" eb="44">
      <t>コウ</t>
    </rPh>
    <rPh sb="45" eb="47">
      <t>キテイ</t>
    </rPh>
    <phoneticPr fontId="4"/>
  </si>
  <si>
    <t>　よる届出のあった日から当該選挙の期日の前日までの間のいずれかの日（その日に使用する者が当該専ら</t>
    <phoneticPr fontId="4"/>
  </si>
  <si>
    <t>　手話通訳のために使用する者を含め５０人を超えない日に限る。）を記載し、「備考」の欄に「公職選挙</t>
    <rPh sb="32" eb="34">
      <t>キサイ</t>
    </rPh>
    <rPh sb="37" eb="39">
      <t>ビコウ</t>
    </rPh>
    <rPh sb="41" eb="42">
      <t>ラン</t>
    </rPh>
    <rPh sb="44" eb="46">
      <t>コウショク</t>
    </rPh>
    <rPh sb="46" eb="48">
      <t>センキョ</t>
    </rPh>
    <phoneticPr fontId="4"/>
  </si>
  <si>
    <t>　法施行令第１２９条第７項に規定する場合である」と記載するものとする。</t>
    <phoneticPr fontId="4"/>
  </si>
  <si>
    <t>党　派</t>
    <phoneticPr fontId="4"/>
  </si>
  <si>
    <t>承諾書（開票立会人の承諾書）</t>
    <rPh sb="0" eb="3">
      <t>ショウダクショ</t>
    </rPh>
    <rPh sb="10" eb="13">
      <t>ショウダクショ</t>
    </rPh>
    <phoneticPr fontId="4"/>
  </si>
  <si>
    <t>承諾書（選挙立会人の承諾書）</t>
    <rPh sb="0" eb="1">
      <t>ウケタマワ</t>
    </rPh>
    <rPh sb="1" eb="2">
      <t>ダク</t>
    </rPh>
    <rPh sb="2" eb="3">
      <t>ショ</t>
    </rPh>
    <rPh sb="10" eb="13">
      <t>ショウダクショ</t>
    </rPh>
    <phoneticPr fontId="2"/>
  </si>
  <si>
    <t>表示しない</t>
  </si>
  <si>
    <t>様</t>
  </si>
  <si>
    <t>選挙管理委員会委員長　　　　　　　　　　　　　　　　　　　</t>
    <rPh sb="9" eb="10">
      <t>チョウ</t>
    </rPh>
    <phoneticPr fontId="4"/>
  </si>
  <si>
    <t>令和　 年　  月　 日</t>
    <phoneticPr fontId="4"/>
  </si>
  <si>
    <t>令和　 年　　月　　日</t>
    <rPh sb="0" eb="2">
      <t>レイワ</t>
    </rPh>
    <rPh sb="4" eb="5">
      <t>ネン</t>
    </rPh>
    <rPh sb="7" eb="8">
      <t>ガツ</t>
    </rPh>
    <rPh sb="10" eb="11">
      <t>ニチ</t>
    </rPh>
    <phoneticPr fontId="4"/>
  </si>
  <si>
    <t>令和　年　 月　日</t>
    <rPh sb="0" eb="2">
      <t>レイワ</t>
    </rPh>
    <rPh sb="6" eb="7">
      <t>ツキ</t>
    </rPh>
    <rPh sb="8" eb="9">
      <t>ヒ</t>
    </rPh>
    <phoneticPr fontId="4"/>
  </si>
  <si>
    <t>令和　　年　　月　　日　　時　　分 から 　　時　　分まで</t>
    <rPh sb="10" eb="11">
      <t>ニチ</t>
    </rPh>
    <rPh sb="16" eb="17">
      <t>フン</t>
    </rPh>
    <rPh sb="26" eb="27">
      <t>フン</t>
    </rPh>
    <phoneticPr fontId="4"/>
  </si>
  <si>
    <t>(住所)</t>
    <rPh sb="1" eb="3">
      <t>ジュウショ</t>
    </rPh>
    <phoneticPr fontId="4"/>
  </si>
  <si>
    <t>３　令第８９条第４項の場合においては、「党派」欄に当該政党その他の政治団体の名称のほか、</t>
    <rPh sb="2" eb="3">
      <t>レイ</t>
    </rPh>
    <rPh sb="3" eb="4">
      <t>ダイ</t>
    </rPh>
    <rPh sb="6" eb="7">
      <t>ジョウ</t>
    </rPh>
    <rPh sb="7" eb="8">
      <t>ダイ</t>
    </rPh>
    <rPh sb="9" eb="10">
      <t>コウ</t>
    </rPh>
    <rPh sb="11" eb="13">
      <t>バアイ</t>
    </rPh>
    <rPh sb="20" eb="22">
      <t>トウハ</t>
    </rPh>
    <rPh sb="23" eb="24">
      <t>ラン</t>
    </rPh>
    <rPh sb="25" eb="27">
      <t>トウガイ</t>
    </rPh>
    <rPh sb="27" eb="29">
      <t>セイトウ</t>
    </rPh>
    <rPh sb="31" eb="32">
      <t>ホカ</t>
    </rPh>
    <rPh sb="33" eb="35">
      <t>セイジ</t>
    </rPh>
    <rPh sb="35" eb="37">
      <t>ダンタイ</t>
    </rPh>
    <rPh sb="38" eb="40">
      <t>メイショウ</t>
    </rPh>
    <phoneticPr fontId="4"/>
  </si>
  <si>
    <t>４　「職業」欄には、職業をなるべく詳細に記載し、当該選挙に係る長と兼ねることができない職</t>
    <rPh sb="24" eb="26">
      <t>トウガイ</t>
    </rPh>
    <rPh sb="26" eb="28">
      <t>センキョ</t>
    </rPh>
    <rPh sb="29" eb="30">
      <t>カカ</t>
    </rPh>
    <rPh sb="31" eb="32">
      <t>オサ</t>
    </rPh>
    <phoneticPr fontId="4"/>
  </si>
  <si>
    <t>　にある者についてはその職名を記載しなければならず、地方自治法第９２条又は第１４２条に</t>
    <rPh sb="26" eb="28">
      <t>チホウ</t>
    </rPh>
    <rPh sb="28" eb="31">
      <t>ジチホウ</t>
    </rPh>
    <rPh sb="31" eb="32">
      <t>ダイ</t>
    </rPh>
    <rPh sb="34" eb="35">
      <t>ジョウ</t>
    </rPh>
    <rPh sb="35" eb="36">
      <t>マタ</t>
    </rPh>
    <rPh sb="37" eb="38">
      <t>ダイ</t>
    </rPh>
    <rPh sb="41" eb="42">
      <t>ジョウ</t>
    </rPh>
    <phoneticPr fontId="4"/>
  </si>
  <si>
    <t>　規定する関係にある者についてはその旨を記載しなければならない。</t>
    <rPh sb="18" eb="19">
      <t>ムネ</t>
    </rPh>
    <rPh sb="20" eb="22">
      <t>キサイ</t>
    </rPh>
    <phoneticPr fontId="4"/>
  </si>
  <si>
    <t>　理人が届け出る場合にあつては委任状の提示又は提出及び当該代理人の本人確認</t>
    <phoneticPr fontId="4"/>
  </si>
  <si>
    <t>　る場合はこの限りではない。</t>
    <phoneticPr fontId="4"/>
  </si>
  <si>
    <t>１　解任または辞任による場合は、解任又は辞任の通知のあつたことを証する書面を添付</t>
    <rPh sb="2" eb="4">
      <t>カイニン</t>
    </rPh>
    <rPh sb="7" eb="9">
      <t>ジニン</t>
    </rPh>
    <rPh sb="12" eb="14">
      <t>バアイ</t>
    </rPh>
    <rPh sb="16" eb="18">
      <t>カイニン</t>
    </rPh>
    <rPh sb="18" eb="19">
      <t>マタ</t>
    </rPh>
    <rPh sb="20" eb="22">
      <t>ジニン</t>
    </rPh>
    <rPh sb="23" eb="25">
      <t>ツウチ</t>
    </rPh>
    <rPh sb="32" eb="33">
      <t>ショウ</t>
    </rPh>
    <rPh sb="35" eb="37">
      <t>ショメン</t>
    </rPh>
    <phoneticPr fontId="4"/>
  </si>
  <si>
    <t>１　「使用する者の別」の欄には、選挙運動のために使用する事務員にあつては「事務員」と、専ら公職選</t>
    <phoneticPr fontId="4"/>
  </si>
  <si>
    <t>　ために使用する者にあつては「車上運動員」と、専ら手話通訳のために使用する者にあつては「手話通訳</t>
    <phoneticPr fontId="4"/>
  </si>
  <si>
    <t>　あつては「要約筆記者」と記載するものとする。</t>
    <phoneticPr fontId="4"/>
  </si>
  <si>
    <t>　あつては委任状の提示又は提出及び当該代理人の本人確認書類の提示又は提出を行うこと。ただし、候補</t>
    <phoneticPr fontId="4"/>
  </si>
  <si>
    <t>使用する期間</t>
    <rPh sb="0" eb="2">
      <t>シヨウ</t>
    </rPh>
    <rPh sb="4" eb="6">
      <t>キカン</t>
    </rPh>
    <phoneticPr fontId="4"/>
  </si>
  <si>
    <t>の規定によつて、次のとおり申請します。</t>
    <rPh sb="1" eb="3">
      <t>きてい</t>
    </rPh>
    <rPh sb="8" eb="9">
      <t>つぎ</t>
    </rPh>
    <rPh sb="13" eb="15">
      <t>しんせい</t>
    </rPh>
    <phoneticPr fontId="39" type="Hiragana"/>
  </si>
  <si>
    <t>　代理人が届け出る場合にあつては委任状の提示又は提出及び当該代理人の本人確認</t>
    <phoneticPr fontId="4"/>
  </si>
  <si>
    <t>　　公職の候補者本人が届け出る場合にあつては本人確認書類の提示又は提出を、その</t>
    <rPh sb="2" eb="4">
      <t>コウショク</t>
    </rPh>
    <phoneticPr fontId="4"/>
  </si>
  <si>
    <t>　代理人人が届け出る場合にあつては委任状の提示又は提出及び当該代理人の本人確認</t>
    <rPh sb="4" eb="5">
      <t>ニン</t>
    </rPh>
    <phoneticPr fontId="4"/>
  </si>
  <si>
    <t>　書類の提示又は提出を行うこと。ただし、公職の候補者本人の署名その他の措置があ</t>
    <rPh sb="20" eb="22">
      <t>コウショク</t>
    </rPh>
    <phoneticPr fontId="4"/>
  </si>
  <si>
    <t>※推薦届出者が複数名いる場合は、全員の氏名を記載すること</t>
    <rPh sb="1" eb="3">
      <t>スイセン</t>
    </rPh>
    <rPh sb="3" eb="5">
      <t>トドケデ</t>
    </rPh>
    <rPh sb="5" eb="6">
      <t>シャ</t>
    </rPh>
    <rPh sb="7" eb="9">
      <t>フクスウ</t>
    </rPh>
    <rPh sb="9" eb="10">
      <t>メイ</t>
    </rPh>
    <rPh sb="12" eb="14">
      <t>バアイ</t>
    </rPh>
    <rPh sb="16" eb="18">
      <t>ゼンイン</t>
    </rPh>
    <rPh sb="19" eb="21">
      <t>シメイ</t>
    </rPh>
    <rPh sb="22" eb="24">
      <t>キサイ</t>
    </rPh>
    <phoneticPr fontId="4"/>
  </si>
  <si>
    <t>２　推薦届出者本人が届け出る場合にあつては本人確認書類の提示又は提出を、その</t>
    <phoneticPr fontId="4"/>
  </si>
  <si>
    <t>　書類の提示又は提出を行うこと。ただし、推薦届出者本人の署名その他の措置があ</t>
    <phoneticPr fontId="4"/>
  </si>
  <si>
    <t>　　候補者本人が届け出る場合にあつては本人確認書類の提示又は提出を、その代</t>
    <rPh sb="5" eb="7">
      <t>ホンニン</t>
    </rPh>
    <phoneticPr fontId="4"/>
  </si>
  <si>
    <t>選任（異動）年月日</t>
    <rPh sb="0" eb="2">
      <t>センニン</t>
    </rPh>
    <rPh sb="3" eb="5">
      <t>イドウ</t>
    </rPh>
    <rPh sb="6" eb="9">
      <t>ネンガッピ</t>
    </rPh>
    <phoneticPr fontId="37"/>
  </si>
  <si>
    <t>←このボタンで様式16欄外に入力した開票立会人情報の表示を切り替えることができます。</t>
    <rPh sb="7" eb="9">
      <t>ヨウシキ</t>
    </rPh>
    <rPh sb="11" eb="13">
      <t>ランガイ</t>
    </rPh>
    <rPh sb="14" eb="16">
      <t>ニュウリョク</t>
    </rPh>
    <rPh sb="18" eb="20">
      <t>カイヒョウ</t>
    </rPh>
    <rPh sb="20" eb="22">
      <t>タチアイ</t>
    </rPh>
    <rPh sb="22" eb="23">
      <t>ニン</t>
    </rPh>
    <rPh sb="23" eb="25">
      <t>ジョウホウ</t>
    </rPh>
    <rPh sb="26" eb="28">
      <t>ヒョウジ</t>
    </rPh>
    <rPh sb="29" eb="30">
      <t>キ</t>
    </rPh>
    <rPh sb="31" eb="32">
      <t>カ</t>
    </rPh>
    <phoneticPr fontId="8"/>
  </si>
  <si>
    <t>（選挙立人承諾書）</t>
    <rPh sb="1" eb="3">
      <t>センキョ</t>
    </rPh>
    <rPh sb="3" eb="4">
      <t>リツ</t>
    </rPh>
    <rPh sb="4" eb="5">
      <t>ジン</t>
    </rPh>
    <rPh sb="5" eb="8">
      <t>ショウダクショ</t>
    </rPh>
    <phoneticPr fontId="4"/>
  </si>
  <si>
    <t xml:space="preserve">様式15 </t>
    <phoneticPr fontId="37"/>
  </si>
  <si>
    <t xml:space="preserve">様式16 </t>
    <rPh sb="0" eb="2">
      <t>ようしき</t>
    </rPh>
    <phoneticPr fontId="39" type="Hiragana"/>
  </si>
  <si>
    <t>推薦届出者の氏（代表者以外の者その１）</t>
    <rPh sb="6" eb="7">
      <t>ウジ</t>
    </rPh>
    <rPh sb="8" eb="11">
      <t>ダイヒョウシャ</t>
    </rPh>
    <rPh sb="11" eb="13">
      <t>イガイ</t>
    </rPh>
    <rPh sb="14" eb="15">
      <t>モノ</t>
    </rPh>
    <phoneticPr fontId="4"/>
  </si>
  <si>
    <t>推薦届出者の名（代表者以外の者その１）</t>
    <rPh sb="6" eb="7">
      <t>ナ</t>
    </rPh>
    <phoneticPr fontId="4"/>
  </si>
  <si>
    <t>推薦届出者の氏（代表者以外の者その２）</t>
    <rPh sb="6" eb="7">
      <t>ウジ</t>
    </rPh>
    <phoneticPr fontId="4"/>
  </si>
  <si>
    <t>推薦届出者の名（代表者以外の者その２）</t>
    <rPh sb="6" eb="7">
      <t>ナ</t>
    </rPh>
    <phoneticPr fontId="4"/>
  </si>
  <si>
    <t>推薦届出者（その１）</t>
    <phoneticPr fontId="4"/>
  </si>
  <si>
    <t>推薦届出者（その2）</t>
    <phoneticPr fontId="4"/>
  </si>
  <si>
    <t>　書類の提示又は提出を行うこと。ただし、候補者本人の署名その他の措置がある</t>
    <phoneticPr fontId="4"/>
  </si>
  <si>
    <t>　場合はこの限りではない。</t>
    <phoneticPr fontId="4"/>
  </si>
  <si>
    <t>五</t>
    <rPh sb="0" eb="1">
      <t>ゴ</t>
    </rPh>
    <phoneticPr fontId="4"/>
  </si>
  <si>
    <t>六</t>
    <rPh sb="0" eb="1">
      <t>ロク</t>
    </rPh>
    <phoneticPr fontId="4"/>
  </si>
  <si>
    <t>　こと。ただし、推薦届出者本人の署名その他の措置がある場合はこの限りではない。</t>
    <rPh sb="8" eb="10">
      <t>スイセン</t>
    </rPh>
    <rPh sb="10" eb="12">
      <t>トドケデ</t>
    </rPh>
    <rPh sb="12" eb="13">
      <t>シャ</t>
    </rPh>
    <phoneticPr fontId="4"/>
  </si>
  <si>
    <t>秋田県知事選挙　</t>
    <rPh sb="0" eb="2">
      <t>アキタ</t>
    </rPh>
    <rPh sb="2" eb="5">
      <t>ケンチジ</t>
    </rPh>
    <rPh sb="3" eb="5">
      <t>チジ</t>
    </rPh>
    <rPh sb="5" eb="7">
      <t>センキョ</t>
    </rPh>
    <phoneticPr fontId="4"/>
  </si>
  <si>
    <t>出納責任者選任届</t>
    <phoneticPr fontId="4"/>
  </si>
  <si>
    <t>出納責任者異動届</t>
    <phoneticPr fontId="4"/>
  </si>
  <si>
    <t xml:space="preserve">                                                                                                                                                                                                                                                                                                               </t>
    <phoneticPr fontId="4"/>
  </si>
  <si>
    <t xml:space="preserve">                                        </t>
    <phoneticPr fontId="4"/>
  </si>
  <si>
    <t xml:space="preserve">        </t>
    <phoneticPr fontId="4"/>
  </si>
  <si>
    <t xml:space="preserve">   </t>
    <phoneticPr fontId="4"/>
  </si>
  <si>
    <t>本人届出</t>
  </si>
  <si>
    <t>◎　様式中に黄色で塗りつぶしているセルがある場合は、適宜必要事項を御入力ください。</t>
    <rPh sb="9" eb="10">
      <t>ヌ</t>
    </rPh>
    <rPh sb="22" eb="24">
      <t>バアイ</t>
    </rPh>
    <rPh sb="26" eb="28">
      <t>テキギ</t>
    </rPh>
    <rPh sb="28" eb="30">
      <t>ヒツヨウ</t>
    </rPh>
    <rPh sb="30" eb="32">
      <t>ジコウ</t>
    </rPh>
    <rPh sb="33" eb="36">
      <t>ゴニュウリョク</t>
    </rPh>
    <phoneticPr fontId="4"/>
  </si>
  <si>
    <t>　印刷後、手書きでご入力いただいてもかまいません。</t>
    <rPh sb="1" eb="4">
      <t>インサツゴ</t>
    </rPh>
    <rPh sb="5" eb="7">
      <t>テガ</t>
    </rPh>
    <rPh sb="10" eb="12">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</si>
</sst>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yyyy/m/d;@"/>
    <numFmt numFmtId="178" formatCode="#,##0_ "/>
    <numFmt numFmtId="179" formatCode="0_ "/>
    <numFmt numFmtId="180" formatCode="[DBNum3]ggge&quot;年&quot;m&quot;月&quot;d&quot;日&quot;"/>
  </numFmts>
  <fonts count="96">
    <font>
      <sz val="11"/>
      <name val="ＭＳ ゴシック"/>
      <family val="3"/>
      <charset val="128"/>
    </font>
    <font>
      <sz val="12"/>
      <color theme="1"/>
      <name val="ＭＳ 明朝"/>
      <family val="2"/>
      <charset val="128"/>
    </font>
    <font>
      <sz val="12"/>
      <color theme="1"/>
      <name val="ＭＳ 明朝"/>
      <family val="2"/>
      <charset val="128"/>
    </font>
    <font>
      <sz val="11"/>
      <name val="ＭＳ ゴシック"/>
      <family val="3"/>
      <charset val="128"/>
    </font>
    <font>
      <sz val="6"/>
      <name val="ＭＳ ゴシック"/>
      <family val="3"/>
      <charset val="128"/>
    </font>
    <font>
      <b/>
      <sz val="11"/>
      <color indexed="18"/>
      <name val="ＭＳ ゴシック"/>
      <family val="3"/>
      <charset val="128"/>
    </font>
    <font>
      <b/>
      <sz val="11"/>
      <name val="ＭＳ ゴシック"/>
      <family val="3"/>
      <charset val="128"/>
    </font>
    <font>
      <b/>
      <sz val="11"/>
      <color indexed="8"/>
      <name val="ＭＳ ゴシック"/>
      <family val="3"/>
      <charset val="128"/>
    </font>
    <font>
      <sz val="6"/>
      <name val="ＭＳ Ｐゴシック"/>
      <family val="3"/>
      <charset val="128"/>
    </font>
    <font>
      <b/>
      <sz val="14"/>
      <color indexed="10"/>
      <name val="ＭＳ Ｐゴシック"/>
      <family val="3"/>
      <charset val="128"/>
    </font>
    <font>
      <sz val="9"/>
      <name val="ＭＳ Ｐゴシック"/>
      <family val="3"/>
      <charset val="128"/>
    </font>
    <font>
      <b/>
      <sz val="9"/>
      <name val="ＭＳ Ｐゴシック"/>
      <family val="3"/>
      <charset val="128"/>
    </font>
    <font>
      <b/>
      <sz val="14"/>
      <color indexed="10"/>
      <name val="ＭＳ ゴシック"/>
      <family val="3"/>
      <charset val="128"/>
    </font>
    <font>
      <sz val="12"/>
      <color indexed="8"/>
      <name val="ＭＳ ゴシック"/>
      <family val="3"/>
      <charset val="128"/>
    </font>
    <font>
      <b/>
      <u val="double"/>
      <sz val="14"/>
      <color indexed="10"/>
      <name val="ＭＳ ゴシック"/>
      <family val="3"/>
      <charset val="128"/>
    </font>
    <font>
      <b/>
      <sz val="11"/>
      <color indexed="10"/>
      <name val="ＭＳ ゴシック"/>
      <family val="3"/>
      <charset val="128"/>
    </font>
    <font>
      <b/>
      <sz val="12"/>
      <name val="ＭＳ Ｐゴシック"/>
      <family val="3"/>
      <charset val="128"/>
    </font>
    <font>
      <sz val="28"/>
      <color indexed="48"/>
      <name val="HG創英角ﾎﾟｯﾌﾟ体"/>
      <family val="3"/>
      <charset val="128"/>
    </font>
    <font>
      <b/>
      <sz val="18"/>
      <color indexed="9"/>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
      <sz val="6"/>
      <name val="ＭＳ ゴシック"/>
      <family val="3"/>
      <charset val="1"/>
    </font>
    <font>
      <b/>
      <sz val="24"/>
      <color indexed="8"/>
      <name val="HGｺﾞｼｯｸM"/>
      <family val="3"/>
      <charset val="128"/>
    </font>
    <font>
      <sz val="6"/>
      <name val="游ゴシック"/>
      <family val="3"/>
      <charset val="1"/>
    </font>
    <font>
      <sz val="12"/>
      <color indexed="8"/>
      <name val="HGｺﾞｼｯｸM"/>
      <family val="3"/>
      <charset val="128"/>
    </font>
    <font>
      <sz val="11"/>
      <name val="HGｺﾞｼｯｸM"/>
      <family val="3"/>
      <charset val="128"/>
    </font>
    <font>
      <u/>
      <sz val="12"/>
      <color indexed="8"/>
      <name val="HGｺﾞｼｯｸM"/>
      <family val="3"/>
      <charset val="128"/>
    </font>
    <font>
      <b/>
      <sz val="16"/>
      <color indexed="8"/>
      <name val="HGｺﾞｼｯｸM"/>
      <family val="3"/>
      <charset val="128"/>
    </font>
    <font>
      <b/>
      <sz val="14"/>
      <color indexed="8"/>
      <name val="HGｺﾞｼｯｸM"/>
      <family val="3"/>
      <charset val="128"/>
    </font>
    <font>
      <sz val="18"/>
      <color indexed="8"/>
      <name val="HGｺﾞｼｯｸM"/>
      <family val="3"/>
      <charset val="128"/>
    </font>
    <font>
      <b/>
      <sz val="12"/>
      <color indexed="8"/>
      <name val="HGｺﾞｼｯｸM"/>
      <family val="3"/>
      <charset val="128"/>
    </font>
    <font>
      <b/>
      <sz val="10"/>
      <color indexed="8"/>
      <name val="HGｺﾞｼｯｸM"/>
      <family val="3"/>
      <charset val="128"/>
    </font>
    <font>
      <sz val="11"/>
      <color indexed="8"/>
      <name val="HGｺﾞｼｯｸM"/>
      <family val="3"/>
      <charset val="128"/>
    </font>
    <font>
      <b/>
      <sz val="11"/>
      <color indexed="8"/>
      <name val="HGｺﾞｼｯｸM"/>
      <family val="3"/>
      <charset val="128"/>
    </font>
    <font>
      <sz val="16"/>
      <color indexed="8"/>
      <name val="HGｺﾞｼｯｸM"/>
      <family val="3"/>
      <charset val="128"/>
    </font>
    <font>
      <b/>
      <sz val="12"/>
      <name val="HGｺﾞｼｯｸM"/>
      <family val="3"/>
      <charset val="128"/>
    </font>
    <font>
      <sz val="24"/>
      <color indexed="8"/>
      <name val="HGｺﾞｼｯｸM"/>
      <family val="3"/>
      <charset val="128"/>
    </font>
    <font>
      <sz val="10"/>
      <color indexed="8"/>
      <name val="HGｺﾞｼｯｸM"/>
      <family val="3"/>
      <charset val="128"/>
    </font>
    <font>
      <sz val="10"/>
      <name val="HGｺﾞｼｯｸM"/>
      <family val="3"/>
      <charset val="128"/>
    </font>
    <font>
      <sz val="12"/>
      <name val="HGｺﾞｼｯｸM"/>
      <family val="3"/>
      <charset val="128"/>
    </font>
    <font>
      <b/>
      <sz val="11"/>
      <name val="HGｺﾞｼｯｸM"/>
      <family val="3"/>
      <charset val="128"/>
    </font>
    <font>
      <sz val="10"/>
      <color rgb="FF000000"/>
      <name val="HGｺﾞｼｯｸM"/>
      <family val="3"/>
      <charset val="128"/>
    </font>
    <font>
      <sz val="11"/>
      <color rgb="FF000000"/>
      <name val="HGｺﾞｼｯｸM"/>
      <family val="3"/>
      <charset val="128"/>
    </font>
    <font>
      <sz val="14"/>
      <color indexed="8"/>
      <name val="HGｺﾞｼｯｸM"/>
      <family val="3"/>
      <charset val="128"/>
    </font>
    <font>
      <sz val="12"/>
      <color indexed="8"/>
      <name val="HGｺﾞｼｯｸM"/>
      <family val="3"/>
      <charset val="1"/>
    </font>
    <font>
      <sz val="16"/>
      <color indexed="8"/>
      <name val="HGPｺﾞｼｯｸE"/>
      <family val="3"/>
      <charset val="128"/>
    </font>
    <font>
      <sz val="11"/>
      <name val="ＭＳ ゴシック"/>
      <family val="3"/>
      <charset val="1"/>
    </font>
    <font>
      <sz val="11"/>
      <name val="HGｺﾞｼｯｸE"/>
      <family val="3"/>
      <charset val="128"/>
    </font>
    <font>
      <b/>
      <sz val="11"/>
      <name val="ＭＳ ゴシック"/>
      <family val="3"/>
      <charset val="1"/>
    </font>
    <font>
      <sz val="9"/>
      <color indexed="8"/>
      <name val="HGｺﾞｼｯｸM"/>
      <family val="3"/>
      <charset val="128"/>
    </font>
    <font>
      <b/>
      <sz val="9"/>
      <name val="ＭＳ Ｐゴシック"/>
      <family val="3"/>
      <charset val="1"/>
    </font>
    <font>
      <sz val="24"/>
      <color indexed="8"/>
      <name val="ＭＳ ゴシック"/>
      <family val="3"/>
      <charset val="128"/>
    </font>
    <font>
      <sz val="9"/>
      <name val="ＭＳ Ｐゴシック"/>
      <family val="3"/>
      <charset val="1"/>
    </font>
    <font>
      <sz val="12"/>
      <color theme="0"/>
      <name val="HGｺﾞｼｯｸM"/>
      <family val="3"/>
      <charset val="1"/>
    </font>
    <font>
      <sz val="12"/>
      <color rgb="FFFFFF00"/>
      <name val="HGｺﾞｼｯｸM"/>
      <family val="3"/>
      <charset val="1"/>
    </font>
    <font>
      <sz val="12"/>
      <color theme="1"/>
      <name val="HGｺﾞｼｯｸM"/>
      <family val="3"/>
    </font>
    <font>
      <sz val="12"/>
      <color theme="1"/>
      <name val="HGｺﾞｼｯｸM"/>
      <family val="3"/>
      <charset val="128"/>
    </font>
    <font>
      <sz val="12"/>
      <color indexed="8"/>
      <name val="HGｺﾞｼｯｸE"/>
      <family val="3"/>
      <charset val="1"/>
    </font>
    <font>
      <b/>
      <sz val="16"/>
      <color indexed="8"/>
      <name val="HGｺﾞｼｯｸM"/>
      <family val="3"/>
      <charset val="1"/>
    </font>
    <font>
      <b/>
      <sz val="12"/>
      <color indexed="8"/>
      <name val="HGｺﾞｼｯｸM"/>
      <family val="3"/>
      <charset val="1"/>
    </font>
    <font>
      <sz val="12"/>
      <color indexed="8"/>
      <name val="ＭＳ ゴシック"/>
      <family val="3"/>
      <charset val="1"/>
    </font>
    <font>
      <sz val="11"/>
      <color indexed="8"/>
      <name val="HGｺﾞｼｯｸM"/>
      <family val="3"/>
      <charset val="1"/>
    </font>
    <font>
      <sz val="11"/>
      <color indexed="8"/>
      <name val="ＭＳ ゴシック"/>
      <family val="3"/>
      <charset val="1"/>
    </font>
    <font>
      <b/>
      <sz val="12"/>
      <color rgb="FFFFFF00"/>
      <name val="HGｺﾞｼｯｸM"/>
      <family val="3"/>
      <charset val="128"/>
    </font>
    <font>
      <b/>
      <sz val="24"/>
      <color indexed="8"/>
      <name val="HGSｺﾞｼｯｸM"/>
      <family val="3"/>
      <charset val="128"/>
    </font>
    <font>
      <sz val="6"/>
      <name val="ＭＳ 明朝"/>
      <family val="2"/>
      <charset val="128"/>
    </font>
    <font>
      <sz val="18"/>
      <color theme="3"/>
      <name val="ＭＳ Ｐゴシック"/>
      <family val="2"/>
      <charset val="128"/>
      <scheme val="major"/>
    </font>
    <font>
      <sz val="18"/>
      <color rgb="FF002060"/>
      <name val="HG創英角ﾎﾟｯﾌﾟ体"/>
      <family val="3"/>
      <charset val="128"/>
    </font>
    <font>
      <strike/>
      <sz val="11"/>
      <name val="HGｺﾞｼｯｸE"/>
      <family val="3"/>
      <charset val="128"/>
    </font>
    <font>
      <sz val="11"/>
      <color rgb="FF0070C0"/>
      <name val="HGｺﾞｼｯｸE"/>
      <family val="3"/>
      <charset val="128"/>
    </font>
    <font>
      <b/>
      <sz val="24"/>
      <color theme="1"/>
      <name val="HGｺﾞｼｯｸM"/>
      <family val="3"/>
      <charset val="128"/>
    </font>
    <font>
      <b/>
      <sz val="6"/>
      <color indexed="8"/>
      <name val="HGｺﾞｼｯｸM"/>
      <family val="3"/>
      <charset val="128"/>
    </font>
    <font>
      <sz val="9"/>
      <color indexed="81"/>
      <name val="MS P ゴシック"/>
      <family val="3"/>
      <charset val="128"/>
    </font>
    <font>
      <b/>
      <sz val="9"/>
      <color indexed="81"/>
      <name val="MS P ゴシック"/>
      <family val="3"/>
      <charset val="128"/>
    </font>
    <font>
      <sz val="11"/>
      <color theme="1"/>
      <name val="HGｺﾞｼｯｸE"/>
      <family val="3"/>
      <charset val="128"/>
    </font>
    <font>
      <b/>
      <sz val="16"/>
      <color rgb="FFFF0000"/>
      <name val="HGｺﾞｼｯｸM"/>
      <family val="3"/>
      <charset val="128"/>
    </font>
    <font>
      <b/>
      <sz val="10"/>
      <color rgb="FFFF0000"/>
      <name val="HGｺﾞｼｯｸM"/>
      <family val="3"/>
      <charset val="128"/>
    </font>
    <font>
      <sz val="11"/>
      <color rgb="FFFF0000"/>
      <name val="HGｺﾞｼｯｸM"/>
      <family val="3"/>
      <charset val="128"/>
    </font>
    <font>
      <b/>
      <sz val="11"/>
      <color theme="1"/>
      <name val="ＭＳ ゴシック"/>
      <family val="3"/>
      <charset val="128"/>
    </font>
    <font>
      <sz val="11"/>
      <color theme="1"/>
      <name val="ＭＳ ゴシック"/>
      <family val="3"/>
      <charset val="128"/>
    </font>
  </fonts>
  <fills count="42">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40"/>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00B0F0"/>
        <bgColor indexed="64"/>
      </patternFill>
    </fill>
    <fill>
      <patternFill patternType="solid">
        <fgColor rgb="FF002060"/>
        <bgColor indexed="64"/>
      </patternFill>
    </fill>
    <fill>
      <patternFill patternType="solid">
        <fgColor rgb="FF92D05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CCFF"/>
        <bgColor indexed="64"/>
      </patternFill>
    </fill>
    <fill>
      <patternFill patternType="solid">
        <fgColor rgb="FFFFC000"/>
        <bgColor indexed="64"/>
      </patternFill>
    </fill>
  </fills>
  <borders count="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style="medium">
        <color indexed="48"/>
      </left>
      <right/>
      <top style="medium">
        <color indexed="48"/>
      </top>
      <bottom/>
      <diagonal/>
    </border>
    <border>
      <left/>
      <right/>
      <top style="medium">
        <color indexed="48"/>
      </top>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hair">
        <color indexed="64"/>
      </left>
      <right style="hair">
        <color indexed="64"/>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45">
    <xf numFmtId="0" fontId="0" fillId="0" borderId="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0" borderId="0" applyNumberFormat="0" applyFill="0" applyBorder="0" applyAlignment="0" applyProtection="0">
      <alignment vertical="center"/>
    </xf>
    <xf numFmtId="0" fontId="22" fillId="30" borderId="35" applyNumberFormat="0" applyAlignment="0" applyProtection="0">
      <alignment vertical="center"/>
    </xf>
    <xf numFmtId="0" fontId="23" fillId="31" borderId="0" applyNumberFormat="0" applyBorder="0" applyAlignment="0" applyProtection="0">
      <alignment vertical="center"/>
    </xf>
    <xf numFmtId="0" fontId="3" fillId="3" borderId="36" applyNumberFormat="0" applyFont="0" applyAlignment="0" applyProtection="0">
      <alignment vertical="center"/>
    </xf>
    <xf numFmtId="0" fontId="24" fillId="0" borderId="37" applyNumberFormat="0" applyFill="0" applyAlignment="0" applyProtection="0">
      <alignment vertical="center"/>
    </xf>
    <xf numFmtId="0" fontId="25" fillId="32" borderId="0" applyNumberFormat="0" applyBorder="0" applyAlignment="0" applyProtection="0">
      <alignment vertical="center"/>
    </xf>
    <xf numFmtId="0" fontId="26" fillId="33" borderId="38" applyNumberFormat="0" applyAlignment="0" applyProtection="0">
      <alignment vertical="center"/>
    </xf>
    <xf numFmtId="0" fontId="27" fillId="0" borderId="0" applyNumberFormat="0" applyFill="0" applyBorder="0" applyAlignment="0" applyProtection="0">
      <alignment vertical="center"/>
    </xf>
    <xf numFmtId="0" fontId="28" fillId="0" borderId="39" applyNumberFormat="0" applyFill="0" applyAlignment="0" applyProtection="0">
      <alignment vertical="center"/>
    </xf>
    <xf numFmtId="0" fontId="29" fillId="0" borderId="40" applyNumberFormat="0" applyFill="0" applyAlignment="0" applyProtection="0">
      <alignment vertical="center"/>
    </xf>
    <xf numFmtId="0" fontId="30" fillId="0" borderId="41" applyNumberFormat="0" applyFill="0" applyAlignment="0" applyProtection="0">
      <alignment vertical="center"/>
    </xf>
    <xf numFmtId="0" fontId="30" fillId="0" borderId="0" applyNumberFormat="0" applyFill="0" applyBorder="0" applyAlignment="0" applyProtection="0">
      <alignment vertical="center"/>
    </xf>
    <xf numFmtId="0" fontId="31" fillId="0" borderId="42" applyNumberFormat="0" applyFill="0" applyAlignment="0" applyProtection="0">
      <alignment vertical="center"/>
    </xf>
    <xf numFmtId="0" fontId="32" fillId="33" borderId="43" applyNumberFormat="0" applyAlignment="0" applyProtection="0">
      <alignment vertical="center"/>
    </xf>
    <xf numFmtId="0" fontId="33" fillId="0" borderId="0" applyNumberFormat="0" applyFill="0" applyBorder="0" applyAlignment="0" applyProtection="0">
      <alignment vertical="center"/>
    </xf>
    <xf numFmtId="0" fontId="34" fillId="2" borderId="38" applyNumberFormat="0" applyAlignment="0" applyProtection="0">
      <alignment vertical="center"/>
    </xf>
    <xf numFmtId="0" fontId="35" fillId="34" borderId="0" applyNumberFormat="0" applyBorder="0" applyAlignment="0" applyProtection="0">
      <alignment vertical="center"/>
    </xf>
    <xf numFmtId="0" fontId="3" fillId="0" borderId="0">
      <alignment vertical="center"/>
    </xf>
    <xf numFmtId="0" fontId="62" fillId="0" borderId="0">
      <alignment vertical="center"/>
    </xf>
    <xf numFmtId="0" fontId="2" fillId="0" borderId="0">
      <alignment vertical="center"/>
    </xf>
  </cellStyleXfs>
  <cellXfs count="663">
    <xf numFmtId="0" fontId="0" fillId="0" borderId="0" xfId="0">
      <alignment vertical="center"/>
    </xf>
    <xf numFmtId="0" fontId="6"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17" fillId="0" borderId="0" xfId="0" applyFont="1" applyAlignment="1">
      <alignment vertical="center" wrapText="1"/>
    </xf>
    <xf numFmtId="0" fontId="0" fillId="38" borderId="0" xfId="0" applyFill="1">
      <alignment vertical="center"/>
    </xf>
    <xf numFmtId="0" fontId="0" fillId="0" borderId="34" xfId="0" applyBorder="1">
      <alignment vertical="center"/>
    </xf>
    <xf numFmtId="0" fontId="6" fillId="0" borderId="34" xfId="0" applyFont="1" applyBorder="1" applyAlignment="1">
      <alignment vertical="center" shrinkToFit="1"/>
    </xf>
    <xf numFmtId="0" fontId="6" fillId="0" borderId="34" xfId="0" applyFont="1" applyBorder="1">
      <alignment vertical="center"/>
    </xf>
    <xf numFmtId="0" fontId="36" fillId="0" borderId="0" xfId="0" applyFont="1">
      <alignment vertical="center"/>
    </xf>
    <xf numFmtId="0" fontId="6" fillId="0" borderId="34" xfId="42" applyFont="1" applyBorder="1">
      <alignment vertical="center"/>
    </xf>
    <xf numFmtId="0" fontId="40" fillId="0" borderId="0" xfId="0" applyFont="1">
      <alignment vertical="center"/>
    </xf>
    <xf numFmtId="0" fontId="38" fillId="0" borderId="0" xfId="0" applyFont="1" applyAlignment="1">
      <alignment horizontal="center" vertical="center"/>
    </xf>
    <xf numFmtId="0" fontId="40" fillId="0" borderId="0" xfId="0" applyFont="1" applyAlignment="1">
      <alignment horizontal="right" vertical="center"/>
    </xf>
    <xf numFmtId="0" fontId="41" fillId="0" borderId="0" xfId="0" applyFont="1">
      <alignment vertical="center"/>
    </xf>
    <xf numFmtId="0" fontId="42" fillId="0" borderId="0" xfId="0" applyFont="1">
      <alignment vertical="center"/>
    </xf>
    <xf numFmtId="0" fontId="43" fillId="0" borderId="0" xfId="0" applyFont="1" applyAlignment="1">
      <alignment horizontal="center" vertical="center"/>
    </xf>
    <xf numFmtId="0" fontId="40" fillId="0" borderId="21" xfId="0" applyFont="1" applyBorder="1">
      <alignment vertical="center"/>
    </xf>
    <xf numFmtId="0" fontId="40" fillId="0" borderId="16" xfId="0" applyFont="1" applyBorder="1">
      <alignment vertical="center"/>
    </xf>
    <xf numFmtId="0" fontId="40" fillId="0" borderId="15" xfId="0" applyFont="1" applyBorder="1">
      <alignment vertical="center"/>
    </xf>
    <xf numFmtId="0" fontId="40" fillId="0" borderId="26" xfId="0" applyFont="1" applyBorder="1">
      <alignment vertical="center"/>
    </xf>
    <xf numFmtId="0" fontId="40" fillId="0" borderId="27" xfId="0" applyFont="1" applyBorder="1">
      <alignment vertical="center"/>
    </xf>
    <xf numFmtId="0" fontId="40" fillId="0" borderId="22" xfId="0" applyFont="1" applyBorder="1">
      <alignment vertical="center"/>
    </xf>
    <xf numFmtId="0" fontId="40" fillId="0" borderId="19" xfId="0" applyFont="1" applyBorder="1">
      <alignment vertical="center"/>
    </xf>
    <xf numFmtId="0" fontId="40" fillId="0" borderId="23" xfId="0" applyFont="1" applyBorder="1">
      <alignment vertical="center"/>
    </xf>
    <xf numFmtId="0" fontId="40" fillId="0" borderId="24" xfId="0" applyFont="1" applyBorder="1" applyAlignment="1">
      <alignment horizontal="center" vertical="center"/>
    </xf>
    <xf numFmtId="0" fontId="40" fillId="0" borderId="25" xfId="0" applyFont="1" applyBorder="1">
      <alignment vertical="center"/>
    </xf>
    <xf numFmtId="0" fontId="40" fillId="0" borderId="17" xfId="0" applyFont="1" applyBorder="1">
      <alignment vertical="center"/>
    </xf>
    <xf numFmtId="0" fontId="46" fillId="0" borderId="0" xfId="0" applyFont="1" applyAlignment="1">
      <alignment horizontal="right" vertical="center"/>
    </xf>
    <xf numFmtId="0" fontId="46" fillId="0" borderId="0" xfId="0" applyFont="1" applyAlignment="1">
      <alignment horizontal="center" vertical="center" shrinkToFit="1"/>
    </xf>
    <xf numFmtId="0" fontId="40" fillId="0" borderId="18" xfId="0" applyFont="1" applyBorder="1">
      <alignment vertical="center"/>
    </xf>
    <xf numFmtId="0" fontId="40" fillId="0" borderId="20" xfId="0" applyFont="1" applyBorder="1">
      <alignment vertical="center"/>
    </xf>
    <xf numFmtId="0" fontId="48" fillId="0" borderId="0" xfId="0" applyFont="1">
      <alignment vertical="center"/>
    </xf>
    <xf numFmtId="176" fontId="48" fillId="0" borderId="0" xfId="0" applyNumberFormat="1" applyFont="1" applyAlignment="1">
      <alignment horizontal="center" vertical="center"/>
    </xf>
    <xf numFmtId="176" fontId="40" fillId="0" borderId="0" xfId="0" applyNumberFormat="1" applyFont="1" applyAlignment="1">
      <alignment horizontal="center" vertical="center"/>
    </xf>
    <xf numFmtId="176" fontId="40" fillId="0" borderId="0" xfId="0" applyNumberFormat="1" applyFont="1" applyAlignment="1">
      <alignment horizontal="right" vertical="center"/>
    </xf>
    <xf numFmtId="0" fontId="40" fillId="0" borderId="0" xfId="0" quotePrefix="1" applyFont="1">
      <alignment vertical="center"/>
    </xf>
    <xf numFmtId="0" fontId="48" fillId="0" borderId="0" xfId="0" applyFont="1" applyAlignment="1">
      <alignment horizontal="right" vertical="center"/>
    </xf>
    <xf numFmtId="0" fontId="46" fillId="0" borderId="0" xfId="0" applyFont="1">
      <alignment vertical="center"/>
    </xf>
    <xf numFmtId="0" fontId="43" fillId="0" borderId="0" xfId="0" applyFont="1">
      <alignment vertical="center"/>
    </xf>
    <xf numFmtId="0" fontId="40" fillId="0" borderId="0" xfId="0" applyFont="1" applyAlignment="1">
      <alignment horizontal="left" vertical="center"/>
    </xf>
    <xf numFmtId="176" fontId="40" fillId="0" borderId="0" xfId="0" applyNumberFormat="1" applyFont="1">
      <alignment vertical="center"/>
    </xf>
    <xf numFmtId="176" fontId="40" fillId="0" borderId="0" xfId="0" applyNumberFormat="1" applyFont="1" applyAlignment="1">
      <alignment horizontal="left" vertical="center"/>
    </xf>
    <xf numFmtId="0" fontId="48" fillId="0" borderId="0" xfId="0" applyFont="1" applyAlignment="1">
      <alignment horizontal="left" vertical="center"/>
    </xf>
    <xf numFmtId="0" fontId="40" fillId="0" borderId="0" xfId="0" applyFont="1" applyAlignment="1">
      <alignment vertical="top" wrapText="1"/>
    </xf>
    <xf numFmtId="0" fontId="41" fillId="0" borderId="0" xfId="0" applyFont="1" applyAlignment="1">
      <alignment vertical="top" wrapText="1"/>
    </xf>
    <xf numFmtId="0" fontId="46" fillId="0" borderId="0" xfId="0" applyFont="1" applyAlignment="1">
      <alignment horizontal="center" vertical="center"/>
    </xf>
    <xf numFmtId="0" fontId="52" fillId="0" borderId="0" xfId="0" applyFont="1" applyAlignment="1">
      <alignment horizontal="center" vertical="center"/>
    </xf>
    <xf numFmtId="0" fontId="40" fillId="0" borderId="0" xfId="0" applyFont="1" applyAlignment="1">
      <alignment horizontal="center" vertical="center"/>
    </xf>
    <xf numFmtId="0" fontId="40" fillId="4" borderId="0" xfId="0" applyFont="1" applyFill="1" applyAlignment="1">
      <alignment horizontal="left" vertical="center"/>
    </xf>
    <xf numFmtId="0" fontId="52" fillId="4" borderId="0" xfId="0" applyFont="1" applyFill="1" applyAlignment="1">
      <alignment horizontal="center" vertical="center"/>
    </xf>
    <xf numFmtId="0" fontId="46" fillId="0" borderId="0" xfId="0" applyFont="1" applyAlignment="1">
      <alignment horizontal="left" vertical="center"/>
    </xf>
    <xf numFmtId="0" fontId="53" fillId="0" borderId="7" xfId="0" applyFont="1" applyBorder="1" applyAlignment="1">
      <alignment horizontal="center" vertical="center"/>
    </xf>
    <xf numFmtId="0" fontId="47" fillId="0" borderId="0" xfId="0" applyFont="1" applyAlignment="1">
      <alignment horizontal="center" vertical="center" wrapText="1"/>
    </xf>
    <xf numFmtId="0" fontId="49" fillId="0" borderId="0" xfId="0" applyFont="1" applyAlignment="1">
      <alignment vertical="center" wrapText="1"/>
    </xf>
    <xf numFmtId="179" fontId="47" fillId="0" borderId="0" xfId="0" applyNumberFormat="1" applyFont="1" applyAlignment="1">
      <alignment horizontal="center" vertical="center"/>
    </xf>
    <xf numFmtId="0" fontId="47" fillId="0" borderId="0" xfId="0" applyFont="1" applyAlignment="1">
      <alignment horizontal="center" vertical="center"/>
    </xf>
    <xf numFmtId="0" fontId="53" fillId="0" borderId="0" xfId="0" applyFont="1">
      <alignment vertical="center"/>
    </xf>
    <xf numFmtId="0" fontId="57" fillId="0" borderId="0" xfId="0" applyFont="1" applyAlignment="1">
      <alignment horizontal="left" vertical="center"/>
    </xf>
    <xf numFmtId="0" fontId="58" fillId="0" borderId="0" xfId="0" applyFont="1" applyAlignment="1">
      <alignment horizontal="left" vertical="center"/>
    </xf>
    <xf numFmtId="0" fontId="58" fillId="0" borderId="0" xfId="0" applyFont="1">
      <alignment vertical="center"/>
    </xf>
    <xf numFmtId="0" fontId="54" fillId="0" borderId="0" xfId="0" applyFont="1" applyAlignment="1">
      <alignment vertical="top"/>
    </xf>
    <xf numFmtId="176" fontId="48" fillId="0" borderId="0" xfId="0" applyNumberFormat="1" applyFont="1" applyAlignment="1">
      <alignment horizontal="left" vertical="center"/>
    </xf>
    <xf numFmtId="176" fontId="48" fillId="0" borderId="0" xfId="0" applyNumberFormat="1" applyFont="1" applyAlignment="1">
      <alignment horizontal="right" vertical="center"/>
    </xf>
    <xf numFmtId="58" fontId="40" fillId="0" borderId="0" xfId="0" applyNumberFormat="1" applyFont="1">
      <alignment vertical="center"/>
    </xf>
    <xf numFmtId="0" fontId="59" fillId="0" borderId="0" xfId="0" applyFont="1">
      <alignment vertical="center"/>
    </xf>
    <xf numFmtId="0" fontId="6" fillId="0" borderId="2" xfId="0" applyFont="1" applyBorder="1">
      <alignment vertical="center"/>
    </xf>
    <xf numFmtId="0" fontId="6" fillId="0" borderId="13" xfId="0" applyFont="1" applyBorder="1">
      <alignment vertical="center"/>
    </xf>
    <xf numFmtId="0" fontId="6" fillId="0" borderId="0" xfId="0" applyFont="1" applyAlignment="1">
      <alignment horizontal="right" vertical="center"/>
    </xf>
    <xf numFmtId="0" fontId="7" fillId="35" borderId="13" xfId="0" applyFont="1" applyFill="1" applyBorder="1">
      <alignment vertical="center"/>
    </xf>
    <xf numFmtId="0" fontId="6" fillId="0" borderId="6" xfId="0" applyFont="1" applyBorder="1">
      <alignment vertical="center"/>
    </xf>
    <xf numFmtId="0" fontId="6" fillId="0" borderId="5" xfId="0" applyFont="1" applyBorder="1">
      <alignment vertical="center"/>
    </xf>
    <xf numFmtId="0" fontId="6" fillId="0" borderId="5" xfId="0" applyFont="1" applyBorder="1" applyAlignment="1">
      <alignment horizontal="right" vertical="center"/>
    </xf>
    <xf numFmtId="176" fontId="6" fillId="5" borderId="5" xfId="0" applyNumberFormat="1" applyFont="1" applyFill="1" applyBorder="1" applyAlignment="1">
      <alignment horizontal="left" vertical="center"/>
    </xf>
    <xf numFmtId="0" fontId="6" fillId="0" borderId="0" xfId="0" applyFont="1" applyAlignment="1">
      <alignment horizontal="right" vertical="center" shrinkToFit="1"/>
    </xf>
    <xf numFmtId="0" fontId="6" fillId="0" borderId="9" xfId="0" applyFont="1" applyBorder="1">
      <alignment vertical="center"/>
    </xf>
    <xf numFmtId="0" fontId="6" fillId="5" borderId="0" xfId="0" applyFont="1" applyFill="1" applyAlignment="1">
      <alignment horizontal="left" vertical="center"/>
    </xf>
    <xf numFmtId="177" fontId="6" fillId="0" borderId="0" xfId="0" applyNumberFormat="1" applyFont="1">
      <alignment vertical="center"/>
    </xf>
    <xf numFmtId="49" fontId="6" fillId="0" borderId="13" xfId="0" applyNumberFormat="1" applyFont="1" applyBorder="1">
      <alignment vertical="center"/>
    </xf>
    <xf numFmtId="0" fontId="6" fillId="0" borderId="10" xfId="0" applyFont="1" applyBorder="1">
      <alignment vertical="center"/>
    </xf>
    <xf numFmtId="0" fontId="6" fillId="35" borderId="0" xfId="0" applyFont="1" applyFill="1">
      <alignment vertical="center"/>
    </xf>
    <xf numFmtId="0" fontId="6" fillId="5" borderId="6" xfId="0" applyFont="1" applyFill="1" applyBorder="1">
      <alignment vertical="center"/>
    </xf>
    <xf numFmtId="0" fontId="14" fillId="0" borderId="10" xfId="0" applyFont="1" applyBorder="1">
      <alignment vertical="center"/>
    </xf>
    <xf numFmtId="0" fontId="15" fillId="35" borderId="12" xfId="0" applyFont="1" applyFill="1" applyBorder="1">
      <alignment vertical="center"/>
    </xf>
    <xf numFmtId="178" fontId="6" fillId="35" borderId="0" xfId="0" applyNumberFormat="1" applyFont="1" applyFill="1">
      <alignment vertical="center"/>
    </xf>
    <xf numFmtId="3" fontId="6" fillId="0" borderId="0" xfId="0" applyNumberFormat="1" applyFont="1">
      <alignment vertical="center"/>
    </xf>
    <xf numFmtId="0" fontId="6" fillId="5" borderId="0" xfId="0" applyFont="1" applyFill="1">
      <alignment vertical="center"/>
    </xf>
    <xf numFmtId="0" fontId="15" fillId="0" borderId="0" xfId="0" applyFont="1" applyAlignment="1">
      <alignment horizontal="right" vertical="center"/>
    </xf>
    <xf numFmtId="0" fontId="15" fillId="0" borderId="0" xfId="0" applyFont="1">
      <alignment vertical="center"/>
    </xf>
    <xf numFmtId="0" fontId="7" fillId="0" borderId="13" xfId="0" applyFont="1" applyBorder="1">
      <alignment vertical="center"/>
    </xf>
    <xf numFmtId="0" fontId="5" fillId="0" borderId="13" xfId="0" applyFont="1" applyBorder="1">
      <alignment vertical="center"/>
    </xf>
    <xf numFmtId="58" fontId="6" fillId="0" borderId="9" xfId="0" applyNumberFormat="1" applyFont="1" applyBorder="1">
      <alignment vertical="center"/>
    </xf>
    <xf numFmtId="58" fontId="6" fillId="0" borderId="13" xfId="0" applyNumberFormat="1" applyFont="1" applyBorder="1">
      <alignment vertical="center"/>
    </xf>
    <xf numFmtId="0" fontId="15" fillId="0" borderId="0" xfId="0" applyFont="1" applyAlignment="1">
      <alignment horizontal="left" vertical="center"/>
    </xf>
    <xf numFmtId="0" fontId="15" fillId="0" borderId="5" xfId="0" applyFont="1" applyBorder="1">
      <alignment vertical="center"/>
    </xf>
    <xf numFmtId="178" fontId="6" fillId="5" borderId="0" xfId="0" applyNumberFormat="1" applyFont="1" applyFill="1">
      <alignment vertical="center"/>
    </xf>
    <xf numFmtId="0" fontId="15" fillId="0" borderId="3" xfId="0" applyFont="1" applyBorder="1">
      <alignment vertical="center"/>
    </xf>
    <xf numFmtId="0" fontId="0" fillId="38" borderId="34" xfId="0" applyFill="1" applyBorder="1" applyProtection="1">
      <alignment vertical="center"/>
      <protection locked="0"/>
    </xf>
    <xf numFmtId="0" fontId="40" fillId="0" borderId="0" xfId="0" applyFont="1" applyAlignment="1">
      <alignment vertical="top"/>
    </xf>
    <xf numFmtId="0" fontId="6" fillId="39" borderId="13" xfId="0" applyFont="1" applyFill="1" applyBorder="1">
      <alignment vertical="center"/>
    </xf>
    <xf numFmtId="0" fontId="59" fillId="0" borderId="0" xfId="0" applyFont="1" applyAlignment="1">
      <alignment horizontal="left" vertical="center" shrinkToFit="1"/>
    </xf>
    <xf numFmtId="0" fontId="46" fillId="0" borderId="21" xfId="0" applyFont="1" applyBorder="1">
      <alignment vertical="center"/>
    </xf>
    <xf numFmtId="0" fontId="46" fillId="0" borderId="16" xfId="0" applyFont="1" applyBorder="1">
      <alignment vertical="center"/>
    </xf>
    <xf numFmtId="0" fontId="46" fillId="0" borderId="17" xfId="0" applyFont="1" applyBorder="1">
      <alignment vertical="center"/>
    </xf>
    <xf numFmtId="0" fontId="46" fillId="0" borderId="15" xfId="0" applyFont="1" applyBorder="1">
      <alignment vertical="center"/>
    </xf>
    <xf numFmtId="0" fontId="46" fillId="0" borderId="22" xfId="0" applyFont="1" applyBorder="1">
      <alignment vertical="center"/>
    </xf>
    <xf numFmtId="0" fontId="46" fillId="0" borderId="19" xfId="0" applyFont="1" applyBorder="1">
      <alignment vertical="center"/>
    </xf>
    <xf numFmtId="0" fontId="46" fillId="0" borderId="20" xfId="0" applyFont="1" applyBorder="1">
      <alignment vertical="center"/>
    </xf>
    <xf numFmtId="0" fontId="48" fillId="0" borderId="0" xfId="0" applyFont="1" applyAlignment="1">
      <alignment vertical="top"/>
    </xf>
    <xf numFmtId="0" fontId="6" fillId="35" borderId="0" xfId="0" applyFont="1" applyFill="1" applyAlignment="1">
      <alignment vertical="center" shrinkToFit="1"/>
    </xf>
    <xf numFmtId="178" fontId="7" fillId="0" borderId="13" xfId="0" applyNumberFormat="1" applyFont="1" applyBorder="1">
      <alignment vertical="center"/>
    </xf>
    <xf numFmtId="0" fontId="63" fillId="0" borderId="1" xfId="0" applyFont="1" applyBorder="1">
      <alignment vertical="center"/>
    </xf>
    <xf numFmtId="0" fontId="63" fillId="0" borderId="12" xfId="0" applyFont="1" applyBorder="1">
      <alignment vertical="center"/>
    </xf>
    <xf numFmtId="0" fontId="63" fillId="0" borderId="4" xfId="0" applyFont="1" applyBorder="1">
      <alignment vertical="center"/>
    </xf>
    <xf numFmtId="0" fontId="63" fillId="0" borderId="11" xfId="0" applyFont="1" applyBorder="1">
      <alignment vertical="center"/>
    </xf>
    <xf numFmtId="0" fontId="63" fillId="0" borderId="0" xfId="0" applyFont="1">
      <alignment vertical="center"/>
    </xf>
    <xf numFmtId="0" fontId="63" fillId="0" borderId="2" xfId="0" applyFont="1" applyBorder="1">
      <alignment vertical="center"/>
    </xf>
    <xf numFmtId="0" fontId="63" fillId="0" borderId="13" xfId="0" applyFont="1" applyBorder="1">
      <alignment vertical="center"/>
    </xf>
    <xf numFmtId="0" fontId="63" fillId="0" borderId="6" xfId="0" applyFont="1" applyBorder="1">
      <alignment vertical="center"/>
    </xf>
    <xf numFmtId="0" fontId="63" fillId="0" borderId="9" xfId="0" applyFont="1" applyBorder="1">
      <alignment vertical="center"/>
    </xf>
    <xf numFmtId="0" fontId="40" fillId="0" borderId="0" xfId="43" applyFont="1">
      <alignment vertical="center"/>
    </xf>
    <xf numFmtId="0" fontId="48" fillId="0" borderId="0" xfId="43" applyFont="1" applyAlignment="1">
      <alignment horizontal="left" vertical="center"/>
    </xf>
    <xf numFmtId="176" fontId="40" fillId="0" borderId="0" xfId="43" applyNumberFormat="1" applyFont="1" applyAlignment="1">
      <alignment horizontal="left" vertical="center"/>
    </xf>
    <xf numFmtId="0" fontId="46" fillId="0" borderId="0" xfId="43" applyFont="1">
      <alignment vertical="center"/>
    </xf>
    <xf numFmtId="0" fontId="48" fillId="0" borderId="0" xfId="43" applyFont="1">
      <alignment vertical="center"/>
    </xf>
    <xf numFmtId="176" fontId="40" fillId="0" borderId="0" xfId="43" applyNumberFormat="1" applyFont="1">
      <alignment vertical="center"/>
    </xf>
    <xf numFmtId="0" fontId="43" fillId="0" borderId="0" xfId="43" applyFont="1">
      <alignment vertical="center"/>
    </xf>
    <xf numFmtId="0" fontId="40" fillId="0" borderId="0" xfId="43" applyFont="1" applyAlignment="1">
      <alignment horizontal="right" vertical="center"/>
    </xf>
    <xf numFmtId="58" fontId="40" fillId="0" borderId="0" xfId="43" applyNumberFormat="1" applyFont="1">
      <alignment vertical="center"/>
    </xf>
    <xf numFmtId="0" fontId="40" fillId="0" borderId="5" xfId="43" applyFont="1" applyBorder="1" applyAlignment="1">
      <alignment horizontal="right" vertical="center"/>
    </xf>
    <xf numFmtId="0" fontId="46" fillId="0" borderId="5" xfId="43" applyFont="1" applyBorder="1">
      <alignment vertical="center"/>
    </xf>
    <xf numFmtId="0" fontId="46" fillId="0" borderId="4" xfId="43" applyFont="1" applyBorder="1">
      <alignment vertical="center"/>
    </xf>
    <xf numFmtId="0" fontId="46" fillId="0" borderId="0" xfId="43" applyFont="1" applyAlignment="1">
      <alignment horizontal="center" vertical="center"/>
    </xf>
    <xf numFmtId="0" fontId="40" fillId="0" borderId="0" xfId="43" applyFont="1" applyAlignment="1">
      <alignment horizontal="center" vertical="center"/>
    </xf>
    <xf numFmtId="0" fontId="40" fillId="0" borderId="5" xfId="0" applyFont="1" applyBorder="1">
      <alignment vertical="center"/>
    </xf>
    <xf numFmtId="0" fontId="46" fillId="0" borderId="5" xfId="0" applyFont="1" applyBorder="1">
      <alignment vertical="center"/>
    </xf>
    <xf numFmtId="0" fontId="46" fillId="0" borderId="4" xfId="0" applyFont="1" applyBorder="1">
      <alignment vertical="center"/>
    </xf>
    <xf numFmtId="0" fontId="65" fillId="0" borderId="4" xfId="0" applyFont="1" applyBorder="1">
      <alignment vertical="center"/>
    </xf>
    <xf numFmtId="0" fontId="48" fillId="0" borderId="5" xfId="0" applyFont="1" applyBorder="1">
      <alignment vertical="center"/>
    </xf>
    <xf numFmtId="0" fontId="40" fillId="0" borderId="0" xfId="0" applyFont="1" applyAlignment="1">
      <alignment horizontal="left" vertical="top"/>
    </xf>
    <xf numFmtId="0" fontId="52" fillId="0" borderId="0" xfId="0" applyFont="1" applyAlignment="1">
      <alignment horizontal="left" vertical="center"/>
    </xf>
    <xf numFmtId="49" fontId="46" fillId="0" borderId="0" xfId="0" applyNumberFormat="1" applyFont="1" applyAlignment="1">
      <alignment horizontal="right" vertical="center"/>
    </xf>
    <xf numFmtId="176" fontId="51" fillId="0" borderId="0" xfId="0" applyNumberFormat="1" applyFont="1" applyAlignment="1">
      <alignment horizontal="right" vertical="center"/>
    </xf>
    <xf numFmtId="0" fontId="46" fillId="4" borderId="11" xfId="0" applyFont="1" applyFill="1" applyBorder="1">
      <alignment vertical="center"/>
    </xf>
    <xf numFmtId="0" fontId="46" fillId="4" borderId="10" xfId="0" applyFont="1" applyFill="1" applyBorder="1">
      <alignment vertical="center"/>
    </xf>
    <xf numFmtId="0" fontId="49" fillId="4" borderId="10" xfId="0" applyFont="1" applyFill="1" applyBorder="1">
      <alignment vertical="center"/>
    </xf>
    <xf numFmtId="0" fontId="49" fillId="4" borderId="9" xfId="0" applyFont="1" applyFill="1" applyBorder="1">
      <alignment vertical="center"/>
    </xf>
    <xf numFmtId="0" fontId="46" fillId="4" borderId="4" xfId="0" applyFont="1" applyFill="1" applyBorder="1" applyAlignment="1">
      <alignment horizontal="left" vertical="center" wrapText="1"/>
    </xf>
    <xf numFmtId="0" fontId="46" fillId="4" borderId="5" xfId="0" applyFont="1" applyFill="1" applyBorder="1" applyAlignment="1">
      <alignment horizontal="left" vertical="center" wrapText="1"/>
    </xf>
    <xf numFmtId="0" fontId="13" fillId="0" borderId="0" xfId="43" applyFont="1">
      <alignment vertical="center"/>
    </xf>
    <xf numFmtId="0" fontId="13" fillId="0" borderId="0" xfId="43" quotePrefix="1" applyFont="1">
      <alignment vertical="center"/>
    </xf>
    <xf numFmtId="0" fontId="13" fillId="0" borderId="0" xfId="43" applyFont="1" applyAlignment="1">
      <alignment horizontal="left" vertical="center"/>
    </xf>
    <xf numFmtId="176" fontId="13" fillId="0" borderId="0" xfId="43" applyNumberFormat="1" applyFont="1" applyAlignment="1">
      <alignment horizontal="left" vertical="center"/>
    </xf>
    <xf numFmtId="0" fontId="40" fillId="0" borderId="0" xfId="43" applyFont="1" applyAlignment="1">
      <alignment horizontal="left" vertical="center"/>
    </xf>
    <xf numFmtId="0" fontId="52" fillId="0" borderId="0" xfId="43" applyFont="1" applyAlignment="1">
      <alignment horizontal="center" vertical="center"/>
    </xf>
    <xf numFmtId="176" fontId="48" fillId="0" borderId="0" xfId="43" applyNumberFormat="1" applyFont="1" applyAlignment="1">
      <alignment horizontal="right" vertical="center"/>
    </xf>
    <xf numFmtId="176" fontId="40" fillId="0" borderId="0" xfId="43" applyNumberFormat="1" applyFont="1" applyAlignment="1">
      <alignment horizontal="right" vertical="center"/>
    </xf>
    <xf numFmtId="176" fontId="40" fillId="0" borderId="0" xfId="43" applyNumberFormat="1" applyFont="1" applyAlignment="1">
      <alignment horizontal="center" vertical="center"/>
    </xf>
    <xf numFmtId="176" fontId="48" fillId="0" borderId="0" xfId="43" applyNumberFormat="1" applyFont="1" applyAlignment="1">
      <alignment horizontal="center" vertical="center"/>
    </xf>
    <xf numFmtId="176" fontId="48" fillId="0" borderId="0" xfId="43" applyNumberFormat="1" applyFont="1" applyAlignment="1">
      <alignment horizontal="left" vertical="center"/>
    </xf>
    <xf numFmtId="0" fontId="46" fillId="0" borderId="0" xfId="43" applyFont="1" applyAlignment="1">
      <alignment horizontal="right" vertical="center"/>
    </xf>
    <xf numFmtId="0" fontId="40" fillId="4" borderId="0" xfId="43" applyFont="1" applyFill="1" applyAlignment="1">
      <alignment horizontal="left" vertical="center"/>
    </xf>
    <xf numFmtId="0" fontId="52" fillId="4" borderId="0" xfId="43" applyFont="1" applyFill="1" applyAlignment="1">
      <alignment horizontal="center" vertical="center"/>
    </xf>
    <xf numFmtId="0" fontId="46" fillId="0" borderId="0" xfId="43" applyFont="1" applyAlignment="1">
      <alignment horizontal="left" vertical="center"/>
    </xf>
    <xf numFmtId="0" fontId="60" fillId="0" borderId="0" xfId="43" applyFont="1">
      <alignment vertical="center"/>
    </xf>
    <xf numFmtId="0" fontId="69" fillId="0" borderId="0" xfId="43" applyFont="1" applyAlignment="1">
      <alignment horizontal="left" vertical="center"/>
    </xf>
    <xf numFmtId="0" fontId="60" fillId="0" borderId="0" xfId="43" applyFont="1" applyAlignment="1">
      <alignment horizontal="right" vertical="center" shrinkToFit="1"/>
    </xf>
    <xf numFmtId="0" fontId="71" fillId="0" borderId="7" xfId="43" applyFont="1" applyBorder="1">
      <alignment vertical="center"/>
    </xf>
    <xf numFmtId="0" fontId="72" fillId="0" borderId="7" xfId="43" applyFont="1" applyBorder="1" applyAlignment="1">
      <alignment vertical="center" wrapText="1"/>
    </xf>
    <xf numFmtId="0" fontId="60" fillId="0" borderId="7" xfId="43" applyFont="1" applyBorder="1">
      <alignment vertical="center"/>
    </xf>
    <xf numFmtId="0" fontId="41" fillId="37" borderId="0" xfId="42" applyFont="1" applyFill="1">
      <alignment vertical="center"/>
    </xf>
    <xf numFmtId="0" fontId="41" fillId="35" borderId="0" xfId="42" applyFont="1" applyFill="1">
      <alignment vertical="center"/>
    </xf>
    <xf numFmtId="0" fontId="60" fillId="0" borderId="0" xfId="43" applyFont="1" applyAlignment="1">
      <alignment horizontal="right" vertical="center"/>
    </xf>
    <xf numFmtId="0" fontId="74" fillId="0" borderId="0" xfId="43" applyFont="1">
      <alignment vertical="center"/>
    </xf>
    <xf numFmtId="0" fontId="75" fillId="0" borderId="0" xfId="43" applyFont="1" applyAlignment="1">
      <alignment horizontal="left" vertical="center"/>
    </xf>
    <xf numFmtId="0" fontId="73" fillId="0" borderId="0" xfId="43" applyFont="1">
      <alignment vertical="center"/>
    </xf>
    <xf numFmtId="0" fontId="60" fillId="0" borderId="0" xfId="43" applyFont="1" applyAlignment="1">
      <alignment horizontal="left" vertical="center"/>
    </xf>
    <xf numFmtId="0" fontId="75" fillId="0" borderId="0" xfId="43" applyFont="1">
      <alignment vertical="center"/>
    </xf>
    <xf numFmtId="0" fontId="73" fillId="0" borderId="0" xfId="43" applyFont="1" applyAlignment="1">
      <alignment horizontal="left" vertical="center"/>
    </xf>
    <xf numFmtId="0" fontId="76" fillId="0" borderId="0" xfId="43" applyFont="1">
      <alignment vertical="center"/>
    </xf>
    <xf numFmtId="176" fontId="77" fillId="0" borderId="0" xfId="43" applyNumberFormat="1" applyFont="1" applyAlignment="1">
      <alignment horizontal="right" vertical="center"/>
    </xf>
    <xf numFmtId="176" fontId="60" fillId="0" borderId="0" xfId="43" applyNumberFormat="1" applyFont="1" applyAlignment="1">
      <alignment horizontal="left" vertical="center"/>
    </xf>
    <xf numFmtId="0" fontId="77" fillId="0" borderId="0" xfId="43" applyFont="1">
      <alignment vertical="center"/>
    </xf>
    <xf numFmtId="176" fontId="60" fillId="0" borderId="0" xfId="43" applyNumberFormat="1" applyFont="1" applyAlignment="1">
      <alignment horizontal="center" vertical="center"/>
    </xf>
    <xf numFmtId="176" fontId="60" fillId="0" borderId="0" xfId="43" applyNumberFormat="1" applyFont="1" applyAlignment="1">
      <alignment horizontal="right" vertical="center"/>
    </xf>
    <xf numFmtId="58" fontId="60" fillId="0" borderId="0" xfId="43" applyNumberFormat="1" applyFont="1">
      <alignment vertical="center"/>
    </xf>
    <xf numFmtId="0" fontId="78" fillId="0" borderId="0" xfId="43" applyFont="1">
      <alignment vertical="center"/>
    </xf>
    <xf numFmtId="0" fontId="77" fillId="0" borderId="0" xfId="43" applyFont="1" applyAlignment="1">
      <alignment horizontal="right" vertical="center" shrinkToFit="1"/>
    </xf>
    <xf numFmtId="0" fontId="77" fillId="0" borderId="0" xfId="43" applyFont="1" applyAlignment="1">
      <alignment horizontal="center" vertical="center"/>
    </xf>
    <xf numFmtId="0" fontId="77" fillId="0" borderId="0" xfId="43" applyFont="1" applyAlignment="1">
      <alignment horizontal="right" vertical="center"/>
    </xf>
    <xf numFmtId="0" fontId="76" fillId="0" borderId="0" xfId="43" applyFont="1" applyAlignment="1">
      <alignment horizontal="right" vertical="center" shrinkToFit="1"/>
    </xf>
    <xf numFmtId="0" fontId="69" fillId="0" borderId="0" xfId="43" applyFont="1">
      <alignment vertical="center"/>
    </xf>
    <xf numFmtId="0" fontId="79" fillId="38" borderId="44" xfId="43" applyFont="1" applyFill="1" applyBorder="1" applyAlignment="1">
      <alignment horizontal="center" vertical="center"/>
    </xf>
    <xf numFmtId="14" fontId="62" fillId="0" borderId="0" xfId="43" applyNumberFormat="1" applyAlignment="1">
      <alignment horizontal="right" vertical="center"/>
    </xf>
    <xf numFmtId="0" fontId="73" fillId="0" borderId="0" xfId="43" applyFont="1" applyAlignment="1">
      <alignment horizontal="left" vertical="center" shrinkToFit="1"/>
    </xf>
    <xf numFmtId="0" fontId="50" fillId="0" borderId="0" xfId="43" applyFont="1">
      <alignment vertical="center"/>
    </xf>
    <xf numFmtId="0" fontId="77" fillId="0" borderId="0" xfId="43" applyFont="1" applyAlignment="1">
      <alignment horizontal="left" vertical="center"/>
    </xf>
    <xf numFmtId="0" fontId="62" fillId="0" borderId="0" xfId="43">
      <alignment vertical="center"/>
    </xf>
    <xf numFmtId="0" fontId="45" fillId="0" borderId="0" xfId="43" applyFont="1" applyAlignment="1">
      <alignment horizontal="left" vertical="center"/>
    </xf>
    <xf numFmtId="0" fontId="45" fillId="0" borderId="0" xfId="43" applyFont="1">
      <alignment vertical="center"/>
    </xf>
    <xf numFmtId="0" fontId="43" fillId="0" borderId="0" xfId="43" applyFont="1" applyAlignment="1">
      <alignment horizontal="center" vertical="center"/>
    </xf>
    <xf numFmtId="0" fontId="43" fillId="0" borderId="0" xfId="43" applyFont="1" applyAlignment="1">
      <alignment horizontal="left" vertical="center"/>
    </xf>
    <xf numFmtId="0" fontId="40" fillId="0" borderId="0" xfId="0" applyFont="1" applyAlignment="1">
      <alignment horizontal="distributed" vertical="center"/>
    </xf>
    <xf numFmtId="0" fontId="46" fillId="0" borderId="4" xfId="43" applyFont="1" applyBorder="1" applyAlignment="1">
      <alignment vertical="center" shrinkToFit="1"/>
    </xf>
    <xf numFmtId="0" fontId="46" fillId="0" borderId="5" xfId="43" applyFont="1" applyBorder="1" applyAlignment="1">
      <alignment vertical="center" shrinkToFit="1"/>
    </xf>
    <xf numFmtId="176" fontId="51" fillId="0" borderId="0" xfId="0" applyNumberFormat="1" applyFont="1" applyAlignment="1">
      <alignment horizontal="left" vertical="center"/>
    </xf>
    <xf numFmtId="0" fontId="0" fillId="0" borderId="0" xfId="0" applyAlignment="1">
      <alignment horizontal="left" vertical="center"/>
    </xf>
    <xf numFmtId="0" fontId="6" fillId="35" borderId="13" xfId="0" applyFont="1" applyFill="1" applyBorder="1">
      <alignment vertical="center"/>
    </xf>
    <xf numFmtId="0" fontId="41" fillId="0" borderId="0" xfId="0" applyFont="1" applyAlignment="1">
      <alignment horizontal="left" vertical="center"/>
    </xf>
    <xf numFmtId="0" fontId="50" fillId="0" borderId="0" xfId="0" applyFont="1">
      <alignment vertical="center"/>
    </xf>
    <xf numFmtId="0" fontId="50" fillId="0" borderId="0" xfId="0" applyFont="1" applyAlignment="1">
      <alignment horizontal="left" vertical="center"/>
    </xf>
    <xf numFmtId="0" fontId="40" fillId="0" borderId="15" xfId="0" applyFont="1" applyBorder="1" applyAlignment="1">
      <alignment horizontal="right" vertical="center"/>
    </xf>
    <xf numFmtId="49" fontId="15" fillId="0" borderId="5" xfId="0" applyNumberFormat="1" applyFont="1" applyBorder="1">
      <alignment vertical="center"/>
    </xf>
    <xf numFmtId="0" fontId="6" fillId="35" borderId="13" xfId="0" applyFont="1" applyFill="1" applyBorder="1" applyAlignment="1">
      <alignment horizontal="left" vertical="center"/>
    </xf>
    <xf numFmtId="0" fontId="2" fillId="0" borderId="0" xfId="44">
      <alignment vertical="center"/>
    </xf>
    <xf numFmtId="0" fontId="2" fillId="0" borderId="34" xfId="44" applyBorder="1">
      <alignment vertical="center"/>
    </xf>
    <xf numFmtId="0" fontId="72" fillId="0" borderId="34" xfId="44" applyFont="1" applyBorder="1">
      <alignment vertical="center"/>
    </xf>
    <xf numFmtId="0" fontId="63" fillId="0" borderId="3" xfId="0" applyFont="1" applyBorder="1">
      <alignment vertical="center"/>
    </xf>
    <xf numFmtId="0" fontId="6" fillId="0" borderId="3" xfId="0" applyFont="1" applyBorder="1">
      <alignment vertical="center"/>
    </xf>
    <xf numFmtId="0" fontId="40" fillId="0" borderId="0" xfId="0" applyFont="1" applyAlignment="1">
      <alignment horizontal="left" vertical="center" shrinkToFit="1"/>
    </xf>
    <xf numFmtId="0" fontId="55" fillId="0" borderId="0" xfId="0" applyFont="1" applyAlignment="1">
      <alignment vertical="top"/>
    </xf>
    <xf numFmtId="0" fontId="1" fillId="0" borderId="34" xfId="44" applyFont="1" applyBorder="1">
      <alignment vertical="center"/>
    </xf>
    <xf numFmtId="0" fontId="55" fillId="0" borderId="0" xfId="0" applyFont="1" applyAlignment="1">
      <alignment horizontal="right" vertical="center"/>
    </xf>
    <xf numFmtId="14" fontId="60" fillId="0" borderId="0" xfId="43" applyNumberFormat="1" applyFont="1" applyAlignment="1">
      <alignment horizontal="left" vertical="center" indent="1"/>
    </xf>
    <xf numFmtId="0" fontId="0" fillId="0" borderId="45" xfId="0" applyBorder="1">
      <alignment vertical="center"/>
    </xf>
    <xf numFmtId="178" fontId="0" fillId="38" borderId="45" xfId="0" applyNumberFormat="1" applyFill="1" applyBorder="1" applyAlignment="1" applyProtection="1">
      <alignment horizontal="center" vertical="center"/>
      <protection locked="0"/>
    </xf>
    <xf numFmtId="0" fontId="0" fillId="0" borderId="0" xfId="42" applyFont="1" applyAlignment="1" applyProtection="1">
      <alignment horizontal="left" vertical="center"/>
      <protection locked="0"/>
    </xf>
    <xf numFmtId="178" fontId="0" fillId="0" borderId="0" xfId="0" applyNumberFormat="1" applyAlignment="1" applyProtection="1">
      <alignment horizontal="center" vertical="center"/>
      <protection locked="0"/>
    </xf>
    <xf numFmtId="0" fontId="6" fillId="40" borderId="0" xfId="0" applyFont="1" applyFill="1" applyProtection="1">
      <alignment vertical="center"/>
      <protection locked="0"/>
    </xf>
    <xf numFmtId="0" fontId="84" fillId="0" borderId="13" xfId="0" applyFont="1" applyBorder="1">
      <alignment vertical="center"/>
    </xf>
    <xf numFmtId="0" fontId="84" fillId="0" borderId="5" xfId="0" applyFont="1" applyBorder="1" applyAlignment="1">
      <alignment horizontal="right" vertical="center"/>
    </xf>
    <xf numFmtId="0" fontId="6" fillId="0" borderId="0" xfId="0" applyFont="1" applyAlignment="1">
      <alignment vertical="center" shrinkToFit="1"/>
    </xf>
    <xf numFmtId="0" fontId="85" fillId="0" borderId="13" xfId="0" applyFont="1" applyBorder="1">
      <alignment vertical="center"/>
    </xf>
    <xf numFmtId="0" fontId="85" fillId="0" borderId="6" xfId="0" applyFont="1" applyBorder="1">
      <alignment vertical="center"/>
    </xf>
    <xf numFmtId="0" fontId="46" fillId="0" borderId="0" xfId="0" applyFont="1" applyAlignment="1">
      <alignment horizontal="centerContinuous" vertical="center"/>
    </xf>
    <xf numFmtId="0" fontId="48" fillId="0" borderId="0" xfId="0" applyFont="1" applyAlignment="1">
      <alignment horizontal="centerContinuous" vertical="center"/>
    </xf>
    <xf numFmtId="0" fontId="40" fillId="0" borderId="0" xfId="0" applyFont="1" applyAlignment="1">
      <alignment horizontal="centerContinuous" vertical="center" shrinkToFit="1"/>
    </xf>
    <xf numFmtId="0" fontId="71" fillId="0" borderId="7" xfId="43" applyFont="1" applyBorder="1" applyProtection="1">
      <alignment vertical="center"/>
      <protection locked="0"/>
    </xf>
    <xf numFmtId="0" fontId="60" fillId="0" borderId="7" xfId="43" applyFont="1" applyBorder="1" applyProtection="1">
      <alignment vertical="center"/>
      <protection locked="0"/>
    </xf>
    <xf numFmtId="0" fontId="76" fillId="0" borderId="7" xfId="43" applyFont="1" applyBorder="1" applyProtection="1">
      <alignment vertical="center"/>
      <protection locked="0"/>
    </xf>
    <xf numFmtId="57" fontId="71" fillId="0" borderId="7" xfId="43" applyNumberFormat="1" applyFont="1" applyBorder="1" applyProtection="1">
      <alignment vertical="center"/>
      <protection locked="0"/>
    </xf>
    <xf numFmtId="0" fontId="60" fillId="0" borderId="0" xfId="43" applyFont="1" applyProtection="1">
      <alignment vertical="center"/>
      <protection locked="0"/>
    </xf>
    <xf numFmtId="0" fontId="70" fillId="0" borderId="44" xfId="43" applyFont="1" applyBorder="1" applyProtection="1">
      <alignment vertical="center"/>
      <protection locked="0"/>
    </xf>
    <xf numFmtId="0" fontId="40" fillId="0" borderId="0" xfId="0" applyFont="1" applyAlignment="1">
      <alignment vertical="center" wrapText="1"/>
    </xf>
    <xf numFmtId="0" fontId="63" fillId="0" borderId="0" xfId="0" applyFont="1" applyAlignment="1">
      <alignment horizontal="right" vertical="center"/>
    </xf>
    <xf numFmtId="0" fontId="7" fillId="0" borderId="6" xfId="0" applyFont="1" applyBorder="1">
      <alignment vertical="center"/>
    </xf>
    <xf numFmtId="0" fontId="0" fillId="38" borderId="34" xfId="0" applyFill="1" applyBorder="1">
      <alignment vertical="center"/>
    </xf>
    <xf numFmtId="0" fontId="6" fillId="38" borderId="34" xfId="0" applyFont="1" applyFill="1" applyBorder="1">
      <alignment vertical="center"/>
    </xf>
    <xf numFmtId="0" fontId="6" fillId="38" borderId="34" xfId="0" applyFont="1" applyFill="1" applyBorder="1" applyAlignment="1">
      <alignment horizontal="left" vertical="center"/>
    </xf>
    <xf numFmtId="0" fontId="0" fillId="38" borderId="45" xfId="42" applyFont="1" applyFill="1" applyBorder="1" applyAlignment="1">
      <alignment horizontal="left" vertical="center"/>
    </xf>
    <xf numFmtId="0" fontId="48" fillId="0" borderId="0" xfId="0" applyFont="1" applyAlignment="1">
      <alignment horizontal="center" vertical="center"/>
    </xf>
    <xf numFmtId="176" fontId="49" fillId="0" borderId="0" xfId="0" applyNumberFormat="1" applyFont="1" applyAlignment="1">
      <alignment horizontal="center" vertical="center"/>
    </xf>
    <xf numFmtId="176" fontId="40" fillId="0" borderId="0" xfId="0" applyNumberFormat="1" applyFont="1" applyAlignment="1">
      <alignment horizontal="right" vertical="center"/>
    </xf>
    <xf numFmtId="0" fontId="43" fillId="0" borderId="0" xfId="0" applyFont="1" applyAlignment="1">
      <alignment horizontal="center" vertical="center"/>
    </xf>
    <xf numFmtId="0" fontId="46" fillId="0" borderId="0" xfId="0" applyFont="1" applyAlignment="1">
      <alignment horizontal="left" vertical="center"/>
    </xf>
    <xf numFmtId="0" fontId="46" fillId="0" borderId="0" xfId="0" applyFont="1" applyAlignment="1">
      <alignment horizontal="right" vertical="center"/>
    </xf>
    <xf numFmtId="0" fontId="43" fillId="0" borderId="21" xfId="0" applyFont="1" applyBorder="1" applyAlignment="1">
      <alignment vertical="center"/>
    </xf>
    <xf numFmtId="0" fontId="43" fillId="0" borderId="17" xfId="0" applyFont="1" applyBorder="1" applyAlignment="1">
      <alignment vertical="center"/>
    </xf>
    <xf numFmtId="0" fontId="43" fillId="0" borderId="22" xfId="0" applyFont="1" applyBorder="1" applyAlignment="1">
      <alignment vertical="center"/>
    </xf>
    <xf numFmtId="0" fontId="43" fillId="0" borderId="20" xfId="0" applyFont="1" applyBorder="1" applyAlignment="1">
      <alignment vertical="center"/>
    </xf>
    <xf numFmtId="0" fontId="40" fillId="0" borderId="0" xfId="0" applyFont="1" applyBorder="1">
      <alignment vertical="center"/>
    </xf>
    <xf numFmtId="0" fontId="65" fillId="0" borderId="0" xfId="0" applyFont="1">
      <alignment vertical="center"/>
    </xf>
    <xf numFmtId="0" fontId="72" fillId="0" borderId="0" xfId="0" applyFont="1">
      <alignment vertical="center"/>
    </xf>
    <xf numFmtId="0" fontId="40" fillId="0" borderId="11" xfId="43" applyFont="1" applyBorder="1" applyAlignment="1">
      <alignment horizontal="center" vertical="center"/>
    </xf>
    <xf numFmtId="0" fontId="40" fillId="0" borderId="1" xfId="43" applyFont="1" applyBorder="1" applyAlignment="1">
      <alignment horizontal="center" vertical="center"/>
    </xf>
    <xf numFmtId="0" fontId="40" fillId="0" borderId="11" xfId="43" applyFont="1" applyBorder="1" applyAlignment="1">
      <alignment horizontal="center" vertical="center"/>
    </xf>
    <xf numFmtId="0" fontId="40" fillId="0" borderId="11" xfId="43" applyFont="1" applyBorder="1" applyAlignment="1">
      <alignment horizontal="center" vertical="center"/>
    </xf>
    <xf numFmtId="0" fontId="40" fillId="0" borderId="0" xfId="43" applyFont="1" applyAlignment="1">
      <alignment horizontal="center" vertical="center"/>
    </xf>
    <xf numFmtId="0" fontId="46" fillId="0" borderId="5" xfId="43" applyFont="1" applyBorder="1" applyAlignment="1">
      <alignment vertical="center" shrinkToFit="1"/>
    </xf>
    <xf numFmtId="0" fontId="40" fillId="0" borderId="0" xfId="43" applyFont="1" applyAlignment="1">
      <alignment horizontal="right" vertical="center"/>
    </xf>
    <xf numFmtId="176" fontId="40" fillId="0" borderId="0" xfId="43" applyNumberFormat="1" applyFont="1" applyAlignment="1">
      <alignment horizontal="left" vertical="center"/>
    </xf>
    <xf numFmtId="0" fontId="40" fillId="0" borderId="0" xfId="43" applyFont="1" applyAlignment="1">
      <alignment vertical="center"/>
    </xf>
    <xf numFmtId="0" fontId="40" fillId="0" borderId="0" xfId="0" applyFont="1" applyAlignment="1">
      <alignment horizontal="left" vertical="center"/>
    </xf>
    <xf numFmtId="0" fontId="40" fillId="0" borderId="0" xfId="0" applyFont="1" applyAlignment="1">
      <alignment horizontal="distributed" vertical="center"/>
    </xf>
    <xf numFmtId="0" fontId="40" fillId="0" borderId="0" xfId="43" applyFont="1" applyAlignment="1">
      <alignment horizontal="right" vertical="center"/>
    </xf>
    <xf numFmtId="0" fontId="46" fillId="0" borderId="0" xfId="0" applyFont="1" applyAlignment="1">
      <alignment horizontal="right" vertical="center"/>
    </xf>
    <xf numFmtId="0" fontId="40" fillId="0" borderId="0" xfId="43" applyFont="1" applyAlignment="1">
      <alignment vertical="top" wrapText="1"/>
    </xf>
    <xf numFmtId="0" fontId="55" fillId="0" borderId="0" xfId="43" applyFont="1" applyAlignment="1">
      <alignment vertical="top" wrapText="1"/>
    </xf>
    <xf numFmtId="0" fontId="40" fillId="0" borderId="1" xfId="0" applyFont="1" applyBorder="1" applyAlignment="1">
      <alignment horizontal="center" vertical="center" wrapText="1"/>
    </xf>
    <xf numFmtId="0" fontId="40" fillId="0" borderId="1" xfId="0" applyFont="1" applyBorder="1" applyAlignment="1">
      <alignment horizontal="center" vertical="center" shrinkToFit="1"/>
    </xf>
    <xf numFmtId="176" fontId="40" fillId="38" borderId="0" xfId="0" applyNumberFormat="1" applyFont="1" applyFill="1" applyAlignment="1">
      <alignment horizontal="left" vertical="center"/>
    </xf>
    <xf numFmtId="0" fontId="40" fillId="38" borderId="0" xfId="0" applyFont="1" applyFill="1">
      <alignment vertical="center"/>
    </xf>
    <xf numFmtId="0" fontId="40" fillId="0" borderId="2" xfId="0" applyFont="1" applyBorder="1" applyAlignment="1">
      <alignment horizontal="distributed" vertical="center" shrinkToFit="1"/>
    </xf>
    <xf numFmtId="0" fontId="46" fillId="0" borderId="1" xfId="0" applyFont="1" applyBorder="1" applyAlignment="1">
      <alignment horizontal="center" vertical="center"/>
    </xf>
    <xf numFmtId="0" fontId="46" fillId="0" borderId="1" xfId="0" applyFont="1" applyBorder="1" applyAlignment="1">
      <alignment horizontal="center" vertical="center" wrapText="1"/>
    </xf>
    <xf numFmtId="176" fontId="40" fillId="0" borderId="0" xfId="0" applyNumberFormat="1" applyFont="1" applyAlignment="1">
      <alignment horizontal="distributed" vertical="center"/>
    </xf>
    <xf numFmtId="0" fontId="40" fillId="0" borderId="7" xfId="0" applyFont="1" applyBorder="1" applyAlignment="1">
      <alignment horizontal="center" vertical="center" wrapText="1"/>
    </xf>
    <xf numFmtId="0" fontId="40" fillId="0" borderId="1" xfId="0" applyFont="1" applyBorder="1">
      <alignment vertical="center"/>
    </xf>
    <xf numFmtId="0" fontId="40" fillId="0" borderId="1" xfId="0" applyFont="1" applyBorder="1" applyAlignment="1">
      <alignment horizontal="center" vertical="center"/>
    </xf>
    <xf numFmtId="0" fontId="0" fillId="0" borderId="2" xfId="0" applyBorder="1" applyAlignment="1">
      <alignment horizontal="distributed" vertical="center" wrapText="1"/>
    </xf>
    <xf numFmtId="0" fontId="40" fillId="0" borderId="22" xfId="0" applyFont="1" applyBorder="1" applyAlignment="1">
      <alignment horizontal="right" vertical="center"/>
    </xf>
    <xf numFmtId="0" fontId="48" fillId="0" borderId="19" xfId="0" applyFont="1" applyBorder="1" applyAlignment="1">
      <alignment vertical="top"/>
    </xf>
    <xf numFmtId="0" fontId="40" fillId="0" borderId="0" xfId="0" applyFont="1" applyFill="1">
      <alignment vertical="center"/>
    </xf>
    <xf numFmtId="0" fontId="40" fillId="38" borderId="0" xfId="0" applyFont="1" applyFill="1" applyAlignment="1">
      <alignment horizontal="left" vertical="center"/>
    </xf>
    <xf numFmtId="0" fontId="0" fillId="0" borderId="49" xfId="0" applyFill="1" applyBorder="1">
      <alignment vertical="center"/>
    </xf>
    <xf numFmtId="0" fontId="40" fillId="38" borderId="0" xfId="43" applyFont="1" applyFill="1">
      <alignment vertical="center"/>
    </xf>
    <xf numFmtId="0" fontId="46" fillId="0" borderId="0" xfId="0" applyFont="1" applyAlignment="1">
      <alignment vertical="center"/>
    </xf>
    <xf numFmtId="0" fontId="72" fillId="0" borderId="45" xfId="44" applyFont="1" applyBorder="1">
      <alignment vertical="center"/>
    </xf>
    <xf numFmtId="0" fontId="41" fillId="0" borderId="50" xfId="0" applyFont="1" applyBorder="1">
      <alignment vertical="center"/>
    </xf>
    <xf numFmtId="0" fontId="60" fillId="0" borderId="0" xfId="43" applyFont="1" applyAlignment="1">
      <alignment horizontal="left" vertical="center"/>
    </xf>
    <xf numFmtId="0" fontId="73" fillId="0" borderId="0" xfId="43" applyFont="1" applyAlignment="1">
      <alignment horizontal="left" vertical="center"/>
    </xf>
    <xf numFmtId="0" fontId="73" fillId="0" borderId="0" xfId="43" applyFont="1" applyAlignment="1">
      <alignment vertical="center"/>
    </xf>
    <xf numFmtId="0" fontId="90" fillId="41" borderId="11" xfId="0" applyFont="1" applyFill="1" applyBorder="1">
      <alignment vertical="center"/>
    </xf>
    <xf numFmtId="0" fontId="90" fillId="39" borderId="12" xfId="0" applyFont="1" applyFill="1" applyBorder="1">
      <alignment vertical="center"/>
    </xf>
    <xf numFmtId="0" fontId="90" fillId="39" borderId="4" xfId="0" applyFont="1" applyFill="1" applyBorder="1">
      <alignment vertical="center"/>
    </xf>
    <xf numFmtId="0" fontId="40" fillId="0" borderId="0" xfId="0" applyFont="1" applyAlignment="1">
      <alignment vertical="center"/>
    </xf>
    <xf numFmtId="0" fontId="40" fillId="0" borderId="11" xfId="43" applyFont="1" applyBorder="1" applyAlignment="1">
      <alignment horizontal="center" vertical="center"/>
    </xf>
    <xf numFmtId="0" fontId="59" fillId="38" borderId="0" xfId="0" applyFont="1" applyFill="1" applyAlignment="1">
      <alignment horizontal="left" vertical="center" shrinkToFit="1"/>
    </xf>
    <xf numFmtId="0" fontId="46" fillId="0" borderId="0" xfId="0" applyFont="1" applyAlignment="1">
      <alignment horizontal="left" vertical="center"/>
    </xf>
    <xf numFmtId="0" fontId="40" fillId="0" borderId="0" xfId="0" applyFont="1" applyAlignment="1">
      <alignment horizontal="center" vertical="center"/>
    </xf>
    <xf numFmtId="176" fontId="40" fillId="0" borderId="0" xfId="0" applyNumberFormat="1" applyFont="1" applyAlignment="1">
      <alignment horizontal="center" vertical="center"/>
    </xf>
    <xf numFmtId="0" fontId="72" fillId="0" borderId="0" xfId="43" applyFont="1" applyAlignment="1">
      <alignment horizontal="right" vertical="center"/>
    </xf>
    <xf numFmtId="0" fontId="6" fillId="0" borderId="0" xfId="0" applyFont="1" applyFill="1" applyAlignment="1">
      <alignment horizontal="right" vertical="center"/>
    </xf>
    <xf numFmtId="176" fontId="46" fillId="38" borderId="0" xfId="0" applyNumberFormat="1" applyFont="1" applyFill="1">
      <alignment vertical="center"/>
    </xf>
    <xf numFmtId="0" fontId="40" fillId="0" borderId="0" xfId="43" applyFont="1" applyFill="1" applyAlignment="1">
      <alignment vertical="center"/>
    </xf>
    <xf numFmtId="0" fontId="40" fillId="0" borderId="0" xfId="43" applyFont="1" applyFill="1">
      <alignment vertical="center"/>
    </xf>
    <xf numFmtId="0" fontId="40" fillId="0" borderId="0" xfId="43" applyFont="1" applyAlignment="1">
      <alignment vertical="center"/>
    </xf>
    <xf numFmtId="176" fontId="40" fillId="0" borderId="0" xfId="0" applyNumberFormat="1" applyFont="1" applyAlignment="1">
      <alignment horizontal="center" vertical="center"/>
    </xf>
    <xf numFmtId="0" fontId="46" fillId="0" borderId="0" xfId="0" applyFont="1" applyAlignment="1">
      <alignment horizontal="center" vertical="center"/>
    </xf>
    <xf numFmtId="0" fontId="40" fillId="0" borderId="0" xfId="43" applyFont="1" applyAlignment="1">
      <alignment horizontal="right" vertical="center"/>
    </xf>
    <xf numFmtId="0" fontId="40" fillId="0" borderId="0" xfId="43" applyFont="1" applyAlignment="1">
      <alignment vertical="center"/>
    </xf>
    <xf numFmtId="0" fontId="53" fillId="0" borderId="0" xfId="0" applyFont="1" applyAlignment="1">
      <alignment horizontal="left" vertical="center"/>
    </xf>
    <xf numFmtId="0" fontId="93" fillId="0" borderId="0" xfId="0" applyFont="1">
      <alignment vertical="center"/>
    </xf>
    <xf numFmtId="0" fontId="40" fillId="0" borderId="0" xfId="0" applyFont="1" applyAlignment="1">
      <alignment horizontal="left" vertical="center"/>
    </xf>
    <xf numFmtId="0" fontId="94" fillId="4" borderId="0" xfId="0" applyFont="1" applyFill="1" applyAlignment="1" applyProtection="1">
      <alignment horizontal="left" vertical="center"/>
      <protection locked="0"/>
    </xf>
    <xf numFmtId="0" fontId="94" fillId="4" borderId="11" xfId="0" applyFont="1" applyFill="1" applyBorder="1" applyProtection="1">
      <alignment vertical="center"/>
      <protection locked="0"/>
    </xf>
    <xf numFmtId="0" fontId="94" fillId="4" borderId="12" xfId="0" applyFont="1" applyFill="1" applyBorder="1" applyProtection="1">
      <alignment vertical="center"/>
      <protection locked="0"/>
    </xf>
    <xf numFmtId="0" fontId="94" fillId="4" borderId="1" xfId="0" applyFont="1" applyFill="1" applyBorder="1" applyProtection="1">
      <alignment vertical="center"/>
      <protection locked="0"/>
    </xf>
    <xf numFmtId="58" fontId="94" fillId="4" borderId="12" xfId="0" applyNumberFormat="1" applyFont="1" applyFill="1" applyBorder="1" applyAlignment="1" applyProtection="1">
      <alignment horizontal="left" vertical="center"/>
      <protection locked="0"/>
    </xf>
    <xf numFmtId="0" fontId="94" fillId="4" borderId="12" xfId="0" applyFont="1" applyFill="1" applyBorder="1" applyAlignment="1" applyProtection="1">
      <alignment vertical="center" wrapText="1"/>
      <protection locked="0"/>
    </xf>
    <xf numFmtId="0" fontId="95" fillId="38" borderId="4" xfId="0" applyFont="1" applyFill="1" applyBorder="1" applyProtection="1">
      <alignment vertical="center"/>
      <protection locked="0"/>
    </xf>
    <xf numFmtId="0" fontId="94" fillId="4" borderId="0" xfId="0" applyFont="1" applyFill="1" applyProtection="1">
      <alignment vertical="center"/>
      <protection locked="0"/>
    </xf>
    <xf numFmtId="58" fontId="94" fillId="4" borderId="0" xfId="0" applyNumberFormat="1" applyFont="1" applyFill="1" applyAlignment="1" applyProtection="1">
      <alignment horizontal="left" vertical="center"/>
      <protection locked="0"/>
    </xf>
    <xf numFmtId="0" fontId="94" fillId="4" borderId="5" xfId="0" applyFont="1" applyFill="1" applyBorder="1" applyProtection="1">
      <alignment vertical="center"/>
      <protection locked="0"/>
    </xf>
    <xf numFmtId="0" fontId="94" fillId="0" borderId="10" xfId="0" applyFont="1" applyBorder="1" applyProtection="1">
      <alignment vertical="center"/>
      <protection locked="0"/>
    </xf>
    <xf numFmtId="58" fontId="94" fillId="4" borderId="11" xfId="0" applyNumberFormat="1" applyFont="1" applyFill="1" applyBorder="1" applyAlignment="1" applyProtection="1">
      <alignment horizontal="left" vertical="center"/>
      <protection locked="0"/>
    </xf>
    <xf numFmtId="0" fontId="94" fillId="4" borderId="4" xfId="0" applyFont="1" applyFill="1" applyBorder="1" applyProtection="1">
      <alignment vertical="center"/>
      <protection locked="0"/>
    </xf>
    <xf numFmtId="0" fontId="94" fillId="0" borderId="11" xfId="0" applyFont="1" applyBorder="1">
      <alignment vertical="center"/>
    </xf>
    <xf numFmtId="0" fontId="46" fillId="0" borderId="0" xfId="0" applyFont="1" applyAlignment="1">
      <alignment horizontal="left" vertical="center"/>
    </xf>
    <xf numFmtId="0" fontId="6" fillId="5" borderId="1" xfId="0" applyFont="1" applyFill="1" applyBorder="1" applyAlignment="1">
      <alignment vertical="center"/>
    </xf>
    <xf numFmtId="0" fontId="6" fillId="5" borderId="3" xfId="0" applyFont="1" applyFill="1" applyBorder="1" applyAlignment="1">
      <alignment vertical="center"/>
    </xf>
    <xf numFmtId="0" fontId="6" fillId="5" borderId="2" xfId="0" applyFont="1" applyFill="1" applyBorder="1" applyAlignment="1">
      <alignment vertical="center"/>
    </xf>
    <xf numFmtId="0" fontId="83" fillId="0" borderId="0" xfId="0" applyFont="1" applyAlignment="1">
      <alignment horizontal="center" vertical="center" wrapText="1"/>
    </xf>
    <xf numFmtId="0" fontId="18" fillId="36" borderId="28" xfId="0" applyFont="1" applyFill="1" applyBorder="1" applyAlignment="1">
      <alignment horizontal="center" vertical="center"/>
    </xf>
    <xf numFmtId="0" fontId="18" fillId="36" borderId="29" xfId="0" applyFont="1" applyFill="1" applyBorder="1" applyAlignment="1">
      <alignment horizontal="center" vertical="center"/>
    </xf>
    <xf numFmtId="0" fontId="15" fillId="0" borderId="0" xfId="0" applyFont="1" applyAlignment="1">
      <alignment horizontal="left" vertical="center" wrapText="1"/>
    </xf>
    <xf numFmtId="0" fontId="40" fillId="0" borderId="0" xfId="0" applyFont="1" applyAlignment="1">
      <alignment vertical="center"/>
    </xf>
    <xf numFmtId="0" fontId="41" fillId="0" borderId="0" xfId="0" applyFont="1" applyAlignment="1">
      <alignment vertical="center"/>
    </xf>
    <xf numFmtId="0" fontId="40" fillId="0" borderId="15" xfId="0" applyFont="1" applyBorder="1" applyAlignment="1">
      <alignment horizontal="center" vertical="center"/>
    </xf>
    <xf numFmtId="0" fontId="40" fillId="0" borderId="18" xfId="0" applyFont="1" applyBorder="1" applyAlignment="1">
      <alignment horizontal="center" vertical="center"/>
    </xf>
    <xf numFmtId="0" fontId="45" fillId="0" borderId="31" xfId="0" applyFont="1" applyBorder="1" applyAlignment="1">
      <alignment horizontal="right" vertical="center"/>
    </xf>
    <xf numFmtId="0" fontId="45" fillId="0" borderId="32" xfId="0" applyFont="1" applyBorder="1" applyAlignment="1">
      <alignment horizontal="right" vertical="center"/>
    </xf>
    <xf numFmtId="0" fontId="45" fillId="0" borderId="15" xfId="0" applyFont="1" applyBorder="1" applyAlignment="1">
      <alignment horizontal="right" vertical="center"/>
    </xf>
    <xf numFmtId="0" fontId="45" fillId="0" borderId="0" xfId="0" applyFont="1" applyAlignment="1">
      <alignment horizontal="right" vertical="center"/>
    </xf>
    <xf numFmtId="0" fontId="45" fillId="0" borderId="22" xfId="0" applyFont="1" applyBorder="1" applyAlignment="1">
      <alignment horizontal="right" vertical="center"/>
    </xf>
    <xf numFmtId="0" fontId="45" fillId="0" borderId="19" xfId="0" applyFont="1" applyBorder="1" applyAlignment="1">
      <alignment horizontal="right" vertical="center"/>
    </xf>
    <xf numFmtId="0" fontId="61" fillId="0" borderId="0" xfId="0" applyFont="1" applyAlignment="1">
      <alignment horizontal="center" vertical="center"/>
    </xf>
    <xf numFmtId="0" fontId="53" fillId="0" borderId="15" xfId="0" applyFont="1" applyBorder="1" applyAlignment="1">
      <alignment horizontal="center" vertical="center"/>
    </xf>
    <xf numFmtId="0" fontId="53" fillId="0" borderId="18" xfId="0" applyFont="1" applyBorder="1" applyAlignment="1">
      <alignment horizontal="center" vertical="center"/>
    </xf>
    <xf numFmtId="0" fontId="49" fillId="0" borderId="21" xfId="0" applyFont="1" applyBorder="1" applyAlignment="1">
      <alignment horizontal="right" vertical="center"/>
    </xf>
    <xf numFmtId="0" fontId="49" fillId="0" borderId="16" xfId="0" applyFont="1" applyBorder="1" applyAlignment="1">
      <alignment horizontal="right" vertical="center"/>
    </xf>
    <xf numFmtId="0" fontId="49" fillId="0" borderId="15" xfId="0" applyFont="1" applyBorder="1" applyAlignment="1">
      <alignment horizontal="right" vertical="center"/>
    </xf>
    <xf numFmtId="0" fontId="49" fillId="0" borderId="0" xfId="0" applyFont="1" applyAlignment="1">
      <alignment horizontal="right" vertical="center"/>
    </xf>
    <xf numFmtId="0" fontId="49" fillId="0" borderId="26" xfId="0" applyFont="1" applyBorder="1" applyAlignment="1">
      <alignment horizontal="right" vertical="center"/>
    </xf>
    <xf numFmtId="0" fontId="49" fillId="0" borderId="27" xfId="0" applyFont="1" applyBorder="1" applyAlignment="1">
      <alignment horizontal="right" vertical="center"/>
    </xf>
    <xf numFmtId="0" fontId="43" fillId="0" borderId="21" xfId="0" applyFont="1" applyBorder="1" applyAlignment="1">
      <alignment horizontal="center" vertical="center"/>
    </xf>
    <xf numFmtId="0" fontId="43" fillId="0" borderId="16" xfId="0" applyFont="1" applyBorder="1" applyAlignment="1">
      <alignment horizontal="center" vertical="center"/>
    </xf>
    <xf numFmtId="0" fontId="43" fillId="0" borderId="17" xfId="0" applyFont="1" applyBorder="1" applyAlignment="1">
      <alignment horizontal="center" vertical="center"/>
    </xf>
    <xf numFmtId="0" fontId="43" fillId="0" borderId="15" xfId="0" applyFont="1" applyBorder="1" applyAlignment="1">
      <alignment horizontal="center" vertical="center"/>
    </xf>
    <xf numFmtId="0" fontId="43" fillId="0" borderId="0" xfId="0" applyFont="1" applyAlignment="1">
      <alignment horizontal="center" vertical="center"/>
    </xf>
    <xf numFmtId="0" fontId="43" fillId="0" borderId="18" xfId="0" applyFont="1" applyBorder="1" applyAlignment="1">
      <alignment horizontal="center" vertical="center"/>
    </xf>
    <xf numFmtId="0" fontId="43" fillId="0" borderId="22" xfId="0" applyFont="1" applyBorder="1" applyAlignment="1">
      <alignment horizontal="center" vertical="center"/>
    </xf>
    <xf numFmtId="0" fontId="43" fillId="0" borderId="19" xfId="0" applyFont="1" applyBorder="1" applyAlignment="1">
      <alignment horizontal="center" vertical="center"/>
    </xf>
    <xf numFmtId="0" fontId="43" fillId="0" borderId="20" xfId="0" applyFont="1" applyBorder="1" applyAlignment="1">
      <alignment horizontal="center" vertical="center"/>
    </xf>
    <xf numFmtId="0" fontId="45" fillId="0" borderId="32" xfId="0" applyFont="1" applyBorder="1" applyAlignment="1">
      <alignment horizontal="left" vertical="center"/>
    </xf>
    <xf numFmtId="0" fontId="45" fillId="0" borderId="33" xfId="0" applyFont="1" applyBorder="1" applyAlignment="1">
      <alignment horizontal="left" vertical="center"/>
    </xf>
    <xf numFmtId="0" fontId="45" fillId="0" borderId="0" xfId="0" applyFont="1" applyAlignment="1">
      <alignment horizontal="left" vertical="center"/>
    </xf>
    <xf numFmtId="0" fontId="45" fillId="0" borderId="18" xfId="0" applyFont="1" applyBorder="1" applyAlignment="1">
      <alignment horizontal="left" vertical="center"/>
    </xf>
    <xf numFmtId="0" fontId="45" fillId="0" borderId="19" xfId="0" applyFont="1" applyBorder="1" applyAlignment="1">
      <alignment horizontal="left" vertical="center"/>
    </xf>
    <xf numFmtId="0" fontId="45" fillId="0" borderId="20" xfId="0" applyFont="1" applyBorder="1" applyAlignment="1">
      <alignment horizontal="left" vertical="center"/>
    </xf>
    <xf numFmtId="0" fontId="46" fillId="0" borderId="21" xfId="0" applyFont="1" applyBorder="1" applyAlignment="1">
      <alignment vertical="center" shrinkToFit="1"/>
    </xf>
    <xf numFmtId="0" fontId="46" fillId="0" borderId="16" xfId="0" applyFont="1" applyBorder="1" applyAlignment="1">
      <alignment vertical="center" shrinkToFit="1"/>
    </xf>
    <xf numFmtId="0" fontId="46" fillId="0" borderId="17" xfId="0" applyFont="1" applyBorder="1" applyAlignment="1">
      <alignment vertical="center" shrinkToFit="1"/>
    </xf>
    <xf numFmtId="0" fontId="46" fillId="0" borderId="15" xfId="0" applyFont="1" applyBorder="1" applyAlignment="1">
      <alignment vertical="center" shrinkToFit="1"/>
    </xf>
    <xf numFmtId="0" fontId="46" fillId="0" borderId="0" xfId="0" applyFont="1" applyAlignment="1">
      <alignment vertical="center" shrinkToFit="1"/>
    </xf>
    <xf numFmtId="0" fontId="46" fillId="0" borderId="18" xfId="0" applyFont="1" applyBorder="1" applyAlignment="1">
      <alignment vertical="center" shrinkToFit="1"/>
    </xf>
    <xf numFmtId="0" fontId="46" fillId="0" borderId="22" xfId="0" applyFont="1" applyBorder="1" applyAlignment="1">
      <alignment vertical="center" shrinkToFit="1"/>
    </xf>
    <xf numFmtId="0" fontId="46" fillId="0" borderId="19" xfId="0" applyFont="1" applyBorder="1" applyAlignment="1">
      <alignment vertical="center" shrinkToFit="1"/>
    </xf>
    <xf numFmtId="0" fontId="46" fillId="0" borderId="20" xfId="0" applyFont="1" applyBorder="1" applyAlignment="1">
      <alignment vertical="center" shrinkToFit="1"/>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0" xfId="0" applyFont="1" applyAlignment="1">
      <alignment horizontal="left" vertical="center"/>
    </xf>
    <xf numFmtId="0" fontId="49" fillId="0" borderId="18" xfId="0" applyFont="1" applyBorder="1" applyAlignment="1">
      <alignment horizontal="left" vertical="center"/>
    </xf>
    <xf numFmtId="0" fontId="49" fillId="0" borderId="27" xfId="0" applyFont="1" applyBorder="1" applyAlignment="1">
      <alignment horizontal="left" vertical="center"/>
    </xf>
    <xf numFmtId="0" fontId="49" fillId="0" borderId="30" xfId="0" applyFont="1" applyBorder="1" applyAlignment="1">
      <alignment horizontal="left" vertical="center"/>
    </xf>
    <xf numFmtId="0" fontId="43" fillId="0" borderId="0" xfId="0" applyFont="1" applyBorder="1" applyAlignment="1">
      <alignment horizontal="center" vertical="center"/>
    </xf>
    <xf numFmtId="0" fontId="43" fillId="0" borderId="21" xfId="0" applyFont="1" applyBorder="1" applyAlignment="1">
      <alignment horizontal="center" vertical="center" shrinkToFit="1"/>
    </xf>
    <xf numFmtId="0" fontId="43" fillId="0" borderId="16" xfId="0" applyFont="1" applyBorder="1" applyAlignment="1">
      <alignment horizontal="center" vertical="center" shrinkToFit="1"/>
    </xf>
    <xf numFmtId="0" fontId="43" fillId="0" borderId="17" xfId="0" applyFont="1" applyBorder="1" applyAlignment="1">
      <alignment horizontal="center" vertical="center" shrinkToFit="1"/>
    </xf>
    <xf numFmtId="0" fontId="43" fillId="0" borderId="15" xfId="0" applyFont="1" applyBorder="1" applyAlignment="1">
      <alignment horizontal="center" vertical="center" shrinkToFit="1"/>
    </xf>
    <xf numFmtId="0" fontId="43" fillId="0" borderId="0" xfId="0" applyFont="1" applyBorder="1" applyAlignment="1">
      <alignment horizontal="center" vertical="center" shrinkToFit="1"/>
    </xf>
    <xf numFmtId="0" fontId="43" fillId="0" borderId="18" xfId="0" applyFont="1" applyBorder="1" applyAlignment="1">
      <alignment horizontal="center" vertical="center" shrinkToFit="1"/>
    </xf>
    <xf numFmtId="0" fontId="43" fillId="0" borderId="22" xfId="0" applyFont="1" applyBorder="1" applyAlignment="1">
      <alignment horizontal="center" vertical="center" shrinkToFit="1"/>
    </xf>
    <xf numFmtId="0" fontId="43" fillId="0" borderId="19" xfId="0" applyFont="1" applyBorder="1" applyAlignment="1">
      <alignment horizontal="center" vertical="center" shrinkToFit="1"/>
    </xf>
    <xf numFmtId="0" fontId="43" fillId="0" borderId="20" xfId="0" applyFont="1" applyBorder="1" applyAlignment="1">
      <alignment horizontal="center" vertical="center" shrinkToFit="1"/>
    </xf>
    <xf numFmtId="0" fontId="40" fillId="0" borderId="21"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0" xfId="0" applyFont="1" applyBorder="1" applyAlignment="1">
      <alignment horizontal="center" vertical="center" wrapText="1"/>
    </xf>
    <xf numFmtId="180" fontId="46" fillId="0" borderId="21" xfId="0" applyNumberFormat="1" applyFont="1" applyBorder="1" applyAlignment="1">
      <alignment horizontal="left" vertical="center"/>
    </xf>
    <xf numFmtId="180" fontId="46" fillId="0" borderId="16" xfId="0" applyNumberFormat="1" applyFont="1" applyBorder="1" applyAlignment="1">
      <alignment horizontal="left" vertical="center"/>
    </xf>
    <xf numFmtId="180" fontId="46" fillId="0" borderId="15" xfId="0" applyNumberFormat="1" applyFont="1" applyBorder="1" applyAlignment="1">
      <alignment horizontal="left" vertical="center"/>
    </xf>
    <xf numFmtId="180" fontId="46" fillId="0" borderId="0" xfId="0" applyNumberFormat="1" applyFont="1" applyAlignment="1">
      <alignment horizontal="left" vertical="center"/>
    </xf>
    <xf numFmtId="180" fontId="46" fillId="0" borderId="22" xfId="0" applyNumberFormat="1" applyFont="1" applyBorder="1" applyAlignment="1">
      <alignment horizontal="left" vertical="center"/>
    </xf>
    <xf numFmtId="180" fontId="46" fillId="0" borderId="19" xfId="0" applyNumberFormat="1" applyFont="1" applyBorder="1" applyAlignment="1">
      <alignment horizontal="left" vertical="center"/>
    </xf>
    <xf numFmtId="0" fontId="48" fillId="0" borderId="0" xfId="0" applyFont="1" applyAlignment="1">
      <alignment horizontal="center" vertical="center"/>
    </xf>
    <xf numFmtId="0" fontId="47" fillId="0" borderId="21" xfId="0" applyFont="1" applyBorder="1" applyAlignment="1">
      <alignment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5" xfId="0" applyFont="1" applyBorder="1" applyAlignment="1">
      <alignment vertical="center"/>
    </xf>
    <xf numFmtId="0" fontId="47" fillId="0" borderId="0" xfId="0" applyFont="1" applyAlignment="1">
      <alignment vertical="center"/>
    </xf>
    <xf numFmtId="0" fontId="47" fillId="0" borderId="18" xfId="0" applyFont="1" applyBorder="1" applyAlignment="1">
      <alignment vertical="center"/>
    </xf>
    <xf numFmtId="0" fontId="47" fillId="0" borderId="22" xfId="0" applyFont="1" applyBorder="1" applyAlignment="1">
      <alignment vertical="center"/>
    </xf>
    <xf numFmtId="0" fontId="47" fillId="0" borderId="19" xfId="0" applyFont="1" applyBorder="1" applyAlignment="1">
      <alignment vertical="center"/>
    </xf>
    <xf numFmtId="0" fontId="47" fillId="0" borderId="20" xfId="0" applyFont="1" applyBorder="1" applyAlignment="1">
      <alignment vertical="center"/>
    </xf>
    <xf numFmtId="176" fontId="49" fillId="0" borderId="0" xfId="0" applyNumberFormat="1" applyFont="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72" fillId="0" borderId="0" xfId="0" applyFont="1" applyAlignment="1">
      <alignment horizontal="left" vertical="center" wrapText="1"/>
    </xf>
    <xf numFmtId="0" fontId="46" fillId="0" borderId="0" xfId="0" applyFont="1" applyAlignment="1">
      <alignment horizontal="left" vertical="center"/>
    </xf>
    <xf numFmtId="0" fontId="86" fillId="0" borderId="0" xfId="0" applyFont="1" applyAlignment="1">
      <alignment horizontal="center" vertical="center"/>
    </xf>
    <xf numFmtId="180" fontId="51" fillId="4" borderId="0" xfId="0" applyNumberFormat="1" applyFont="1" applyFill="1" applyAlignment="1">
      <alignment horizontal="left" vertical="center"/>
    </xf>
    <xf numFmtId="0" fontId="40" fillId="0" borderId="0" xfId="0" applyFont="1" applyAlignment="1">
      <alignment horizontal="left" vertical="center"/>
    </xf>
    <xf numFmtId="0" fontId="40" fillId="0" borderId="0" xfId="0" applyFont="1" applyAlignment="1">
      <alignment horizontal="left" vertical="center" shrinkToFit="1"/>
    </xf>
    <xf numFmtId="0" fontId="92" fillId="4" borderId="0" xfId="0" applyFont="1" applyFill="1" applyAlignment="1">
      <alignment horizontal="center" vertical="center"/>
    </xf>
    <xf numFmtId="0" fontId="91" fillId="4" borderId="0" xfId="0" applyFont="1" applyFill="1" applyAlignment="1">
      <alignment horizontal="center" vertical="center"/>
    </xf>
    <xf numFmtId="0" fontId="40" fillId="0" borderId="0" xfId="0" applyFont="1" applyAlignment="1">
      <alignment horizontal="distributed" vertical="center"/>
    </xf>
    <xf numFmtId="0" fontId="0" fillId="0" borderId="0" xfId="0" applyAlignment="1">
      <alignment horizontal="distributed" vertical="center"/>
    </xf>
    <xf numFmtId="0" fontId="49" fillId="0" borderId="0" xfId="0" applyFont="1" applyAlignment="1">
      <alignment horizontal="center" vertical="center" shrinkToFit="1"/>
    </xf>
    <xf numFmtId="0" fontId="44" fillId="0" borderId="0" xfId="0" applyFont="1" applyAlignment="1">
      <alignment horizontal="center" vertical="center"/>
    </xf>
    <xf numFmtId="0" fontId="49" fillId="0" borderId="0" xfId="0" applyFont="1" applyAlignment="1">
      <alignment horizontal="center" vertical="center"/>
    </xf>
    <xf numFmtId="176" fontId="46" fillId="0" borderId="0" xfId="0" applyNumberFormat="1" applyFont="1" applyAlignment="1">
      <alignment horizontal="center" vertical="center" shrinkToFit="1"/>
    </xf>
    <xf numFmtId="0" fontId="48" fillId="0" borderId="0" xfId="0" applyFont="1" applyAlignment="1">
      <alignment horizontal="distributed" vertical="center"/>
    </xf>
    <xf numFmtId="0" fontId="46" fillId="0" borderId="1" xfId="43" applyFont="1" applyBorder="1" applyAlignment="1">
      <alignment horizontal="left" vertical="center"/>
    </xf>
    <xf numFmtId="0" fontId="46" fillId="0" borderId="3" xfId="43" applyFont="1" applyBorder="1" applyAlignment="1">
      <alignment horizontal="left" vertical="center"/>
    </xf>
    <xf numFmtId="0" fontId="62" fillId="0" borderId="3" xfId="43" applyBorder="1" applyAlignment="1">
      <alignment vertical="center"/>
    </xf>
    <xf numFmtId="0" fontId="62" fillId="0" borderId="2" xfId="43" applyBorder="1" applyAlignment="1">
      <alignment vertical="center"/>
    </xf>
    <xf numFmtId="176" fontId="46" fillId="0" borderId="0" xfId="43" applyNumberFormat="1" applyFont="1" applyAlignment="1">
      <alignment horizontal="center" vertical="center"/>
    </xf>
    <xf numFmtId="0" fontId="46" fillId="0" borderId="0" xfId="43" applyFont="1" applyAlignment="1">
      <alignment horizontal="right" vertical="center"/>
    </xf>
    <xf numFmtId="0" fontId="46" fillId="0" borderId="11" xfId="43" applyFont="1" applyBorder="1" applyAlignment="1">
      <alignment vertical="center"/>
    </xf>
    <xf numFmtId="0" fontId="46" fillId="0" borderId="10" xfId="43" applyFont="1" applyBorder="1" applyAlignment="1">
      <alignment vertical="center"/>
    </xf>
    <xf numFmtId="0" fontId="46" fillId="0" borderId="9" xfId="43" applyFont="1" applyBorder="1" applyAlignment="1">
      <alignment vertical="center"/>
    </xf>
    <xf numFmtId="0" fontId="46" fillId="0" borderId="5" xfId="43" applyFont="1" applyBorder="1" applyAlignment="1">
      <alignment vertical="center"/>
    </xf>
    <xf numFmtId="0" fontId="46" fillId="0" borderId="6" xfId="43" applyFont="1" applyBorder="1" applyAlignment="1">
      <alignment vertical="center"/>
    </xf>
    <xf numFmtId="180" fontId="46" fillId="0" borderId="1" xfId="43" applyNumberFormat="1" applyFont="1" applyBorder="1" applyAlignment="1">
      <alignment horizontal="left" vertical="center"/>
    </xf>
    <xf numFmtId="180" fontId="46" fillId="0" borderId="3" xfId="43" applyNumberFormat="1" applyFont="1" applyBorder="1" applyAlignment="1">
      <alignment horizontal="left" vertical="center"/>
    </xf>
    <xf numFmtId="180" fontId="46" fillId="0" borderId="2" xfId="43" applyNumberFormat="1" applyFont="1" applyBorder="1" applyAlignment="1">
      <alignment horizontal="left" vertical="center"/>
    </xf>
    <xf numFmtId="180" fontId="40" fillId="0" borderId="0" xfId="43" applyNumberFormat="1" applyFont="1" applyAlignment="1">
      <alignment horizontal="left" vertical="center"/>
    </xf>
    <xf numFmtId="0" fontId="40" fillId="0" borderId="10" xfId="43" applyFont="1" applyBorder="1" applyAlignment="1">
      <alignment horizontal="distributed" vertical="center"/>
    </xf>
    <xf numFmtId="0" fontId="40" fillId="0" borderId="9" xfId="43" applyFont="1" applyBorder="1" applyAlignment="1">
      <alignment horizontal="distributed" vertical="center"/>
    </xf>
    <xf numFmtId="0" fontId="40" fillId="0" borderId="3" xfId="43" applyFont="1" applyBorder="1" applyAlignment="1">
      <alignment horizontal="distributed" vertical="center"/>
    </xf>
    <xf numFmtId="0" fontId="40" fillId="0" borderId="2" xfId="43" applyFont="1" applyBorder="1" applyAlignment="1">
      <alignment horizontal="distributed" vertical="center"/>
    </xf>
    <xf numFmtId="0" fontId="40" fillId="0" borderId="11" xfId="43" applyFont="1" applyBorder="1" applyAlignment="1">
      <alignment horizontal="center" vertical="center"/>
    </xf>
    <xf numFmtId="0" fontId="40" fillId="0" borderId="4" xfId="43" applyFont="1" applyBorder="1" applyAlignment="1">
      <alignment horizontal="center" vertical="center"/>
    </xf>
    <xf numFmtId="0" fontId="40" fillId="0" borderId="5" xfId="43" applyFont="1" applyBorder="1" applyAlignment="1">
      <alignment horizontal="distributed" vertical="center"/>
    </xf>
    <xf numFmtId="0" fontId="40" fillId="0" borderId="6" xfId="43" applyFont="1" applyBorder="1" applyAlignment="1">
      <alignment horizontal="distributed" vertical="center"/>
    </xf>
    <xf numFmtId="0" fontId="38" fillId="0" borderId="0" xfId="43" applyFont="1" applyAlignment="1">
      <alignment horizontal="center" vertical="center"/>
    </xf>
    <xf numFmtId="0" fontId="40" fillId="0" borderId="0" xfId="43" applyFont="1" applyAlignment="1">
      <alignment horizontal="center" vertical="center"/>
    </xf>
    <xf numFmtId="0" fontId="40" fillId="38" borderId="0" xfId="43" applyFont="1" applyFill="1" applyAlignment="1">
      <alignment horizontal="left" vertical="center"/>
    </xf>
    <xf numFmtId="0" fontId="46" fillId="0" borderId="11" xfId="43" applyFont="1" applyBorder="1" applyAlignment="1">
      <alignment vertical="center" shrinkToFit="1"/>
    </xf>
    <xf numFmtId="0" fontId="46" fillId="0" borderId="10" xfId="43" applyFont="1" applyBorder="1" applyAlignment="1">
      <alignment vertical="center" shrinkToFit="1"/>
    </xf>
    <xf numFmtId="0" fontId="46" fillId="0" borderId="9" xfId="43" applyFont="1" applyBorder="1" applyAlignment="1">
      <alignment vertical="center" shrinkToFit="1"/>
    </xf>
    <xf numFmtId="0" fontId="40" fillId="0" borderId="10" xfId="43" applyFont="1" applyBorder="1" applyAlignment="1">
      <alignment horizontal="distributed" vertical="center" wrapText="1"/>
    </xf>
    <xf numFmtId="0" fontId="40" fillId="0" borderId="0" xfId="43" applyFont="1" applyBorder="1" applyAlignment="1">
      <alignment horizontal="distributed" vertical="center" wrapText="1"/>
    </xf>
    <xf numFmtId="0" fontId="40" fillId="0" borderId="5" xfId="43" applyFont="1" applyBorder="1" applyAlignment="1">
      <alignment horizontal="distributed" vertical="center" wrapText="1"/>
    </xf>
    <xf numFmtId="0" fontId="40" fillId="0" borderId="11" xfId="43" applyFont="1" applyBorder="1" applyAlignment="1">
      <alignment horizontal="center" vertical="center" wrapText="1"/>
    </xf>
    <xf numFmtId="0" fontId="40" fillId="0" borderId="12" xfId="43" applyFont="1" applyBorder="1" applyAlignment="1">
      <alignment horizontal="center" vertical="center" wrapText="1"/>
    </xf>
    <xf numFmtId="0" fontId="40" fillId="0" borderId="4" xfId="43" applyFont="1" applyBorder="1" applyAlignment="1">
      <alignment horizontal="center" vertical="center" wrapText="1"/>
    </xf>
    <xf numFmtId="0" fontId="40" fillId="0" borderId="14" xfId="43" applyFont="1" applyBorder="1" applyAlignment="1">
      <alignment horizontal="center" vertical="center" wrapText="1"/>
    </xf>
    <xf numFmtId="0" fontId="40" fillId="0" borderId="8" xfId="43" applyFont="1" applyBorder="1" applyAlignment="1">
      <alignment horizontal="center" vertical="center" wrapText="1"/>
    </xf>
    <xf numFmtId="0" fontId="46" fillId="0" borderId="5" xfId="43" applyFont="1" applyBorder="1" applyAlignment="1">
      <alignment vertical="center" shrinkToFit="1"/>
    </xf>
    <xf numFmtId="0" fontId="46" fillId="0" borderId="6" xfId="43" applyFont="1" applyBorder="1" applyAlignment="1">
      <alignment vertical="center" shrinkToFit="1"/>
    </xf>
    <xf numFmtId="58" fontId="46" fillId="0" borderId="11" xfId="43" applyNumberFormat="1" applyFont="1" applyBorder="1" applyAlignment="1">
      <alignment vertical="center" shrinkToFit="1"/>
    </xf>
    <xf numFmtId="58" fontId="46" fillId="0" borderId="5" xfId="43" applyNumberFormat="1" applyFont="1" applyBorder="1" applyAlignment="1">
      <alignment vertical="center" shrinkToFit="1"/>
    </xf>
    <xf numFmtId="180" fontId="46" fillId="0" borderId="1" xfId="0" applyNumberFormat="1" applyFont="1" applyBorder="1" applyAlignment="1">
      <alignment horizontal="left" vertical="center"/>
    </xf>
    <xf numFmtId="180" fontId="46" fillId="0" borderId="3" xfId="0" applyNumberFormat="1" applyFont="1" applyBorder="1" applyAlignment="1">
      <alignment horizontal="left" vertical="center"/>
    </xf>
    <xf numFmtId="180" fontId="46" fillId="0" borderId="2" xfId="0" applyNumberFormat="1" applyFont="1" applyBorder="1" applyAlignment="1">
      <alignment horizontal="left" vertical="center"/>
    </xf>
    <xf numFmtId="0" fontId="40" fillId="0" borderId="0" xfId="0" applyFont="1" applyAlignment="1">
      <alignment horizontal="center" vertical="center"/>
    </xf>
    <xf numFmtId="0" fontId="46" fillId="0" borderId="1" xfId="0" applyFont="1" applyBorder="1" applyAlignment="1">
      <alignment horizontal="left" vertical="center"/>
    </xf>
    <xf numFmtId="0" fontId="46" fillId="0" borderId="3" xfId="0" applyFont="1" applyBorder="1" applyAlignment="1">
      <alignment horizontal="left" vertical="center"/>
    </xf>
    <xf numFmtId="0" fontId="0" fillId="0" borderId="3" xfId="0" applyBorder="1" applyAlignment="1">
      <alignment vertical="center"/>
    </xf>
    <xf numFmtId="0" fontId="0" fillId="0" borderId="2" xfId="0" applyBorder="1" applyAlignment="1">
      <alignment vertical="center"/>
    </xf>
    <xf numFmtId="0" fontId="40" fillId="0" borderId="3" xfId="0" applyFont="1" applyBorder="1" applyAlignment="1">
      <alignment horizontal="center" vertical="center" shrinkToFit="1"/>
    </xf>
    <xf numFmtId="0" fontId="40" fillId="0" borderId="2" xfId="0" applyFont="1" applyBorder="1" applyAlignment="1">
      <alignment horizontal="center" vertical="center" shrinkToFit="1"/>
    </xf>
    <xf numFmtId="0" fontId="40" fillId="0" borderId="10" xfId="0" applyFont="1" applyBorder="1" applyAlignment="1">
      <alignment horizontal="distributed" vertical="center" wrapText="1"/>
    </xf>
    <xf numFmtId="0" fontId="40" fillId="0" borderId="9" xfId="0" applyFont="1" applyBorder="1" applyAlignment="1">
      <alignment horizontal="distributed" vertical="center" wrapText="1"/>
    </xf>
    <xf numFmtId="0" fontId="40" fillId="0" borderId="5" xfId="0" applyFont="1" applyBorder="1" applyAlignment="1">
      <alignment horizontal="distributed" vertical="center" wrapText="1"/>
    </xf>
    <xf numFmtId="0" fontId="40" fillId="0" borderId="6" xfId="0" applyFont="1" applyBorder="1" applyAlignment="1">
      <alignment horizontal="distributed" vertical="center" wrapText="1"/>
    </xf>
    <xf numFmtId="0" fontId="40" fillId="0" borderId="3" xfId="0" applyFont="1" applyBorder="1" applyAlignment="1">
      <alignment horizontal="distributed" vertical="center" wrapText="1"/>
    </xf>
    <xf numFmtId="0" fontId="40" fillId="0" borderId="2" xfId="0" applyFont="1" applyBorder="1" applyAlignment="1">
      <alignment horizontal="distributed" vertical="center" wrapText="1"/>
    </xf>
    <xf numFmtId="0" fontId="40" fillId="0" borderId="11"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3" xfId="0" applyFont="1" applyBorder="1" applyAlignment="1">
      <alignment horizontal="distributed" vertical="center" shrinkToFit="1"/>
    </xf>
    <xf numFmtId="0" fontId="40" fillId="0" borderId="2" xfId="0" applyFont="1" applyBorder="1" applyAlignment="1">
      <alignment horizontal="distributed" vertical="center" shrinkToFit="1"/>
    </xf>
    <xf numFmtId="0" fontId="46" fillId="0" borderId="0" xfId="0" applyFont="1" applyAlignment="1">
      <alignment horizontal="right" vertical="center"/>
    </xf>
    <xf numFmtId="0" fontId="56" fillId="0" borderId="0" xfId="0" applyFont="1" applyAlignment="1">
      <alignment horizontal="right" vertical="center"/>
    </xf>
    <xf numFmtId="0" fontId="46" fillId="0" borderId="1" xfId="0" applyFont="1" applyBorder="1" applyAlignment="1">
      <alignment vertical="center"/>
    </xf>
    <xf numFmtId="0" fontId="48" fillId="0" borderId="3" xfId="0" applyFont="1" applyBorder="1" applyAlignment="1">
      <alignment vertical="center"/>
    </xf>
    <xf numFmtId="0" fontId="46" fillId="0" borderId="11" xfId="0" applyFont="1" applyBorder="1" applyAlignment="1">
      <alignment vertical="center"/>
    </xf>
    <xf numFmtId="0" fontId="48" fillId="0" borderId="10" xfId="0" applyFont="1" applyBorder="1" applyAlignment="1">
      <alignment vertical="center"/>
    </xf>
    <xf numFmtId="0" fontId="48" fillId="0" borderId="9" xfId="0" applyFont="1" applyBorder="1" applyAlignment="1">
      <alignment vertical="center"/>
    </xf>
    <xf numFmtId="0" fontId="46" fillId="0" borderId="5" xfId="0" applyFont="1" applyBorder="1" applyAlignment="1">
      <alignment vertical="center"/>
    </xf>
    <xf numFmtId="0" fontId="48" fillId="0" borderId="5" xfId="0" applyFont="1" applyBorder="1" applyAlignment="1">
      <alignment vertical="center"/>
    </xf>
    <xf numFmtId="0" fontId="48" fillId="0" borderId="6" xfId="0" applyFont="1" applyBorder="1" applyAlignment="1">
      <alignment vertical="center"/>
    </xf>
    <xf numFmtId="0" fontId="46" fillId="0" borderId="4" xfId="0" applyFont="1" applyBorder="1" applyAlignment="1">
      <alignment vertical="center"/>
    </xf>
    <xf numFmtId="0" fontId="46" fillId="0" borderId="6" xfId="0" applyFont="1" applyBorder="1" applyAlignment="1">
      <alignment vertical="center"/>
    </xf>
    <xf numFmtId="0" fontId="49" fillId="0" borderId="5"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58" fontId="49" fillId="0" borderId="5" xfId="0" applyNumberFormat="1" applyFont="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40" fillId="0" borderId="7" xfId="0" applyFont="1" applyBorder="1" applyAlignment="1">
      <alignment horizontal="distributed" vertical="center"/>
    </xf>
    <xf numFmtId="0" fontId="0" fillId="0" borderId="7" xfId="0" applyBorder="1" applyAlignment="1">
      <alignment horizontal="distributed" vertical="center"/>
    </xf>
    <xf numFmtId="0" fontId="40" fillId="0" borderId="7" xfId="0" applyFont="1" applyBorder="1"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xf>
    <xf numFmtId="0" fontId="40" fillId="0" borderId="1" xfId="0" applyFont="1" applyBorder="1" applyAlignment="1">
      <alignment horizontal="distributed" vertical="center" wrapText="1"/>
    </xf>
    <xf numFmtId="0" fontId="0" fillId="0" borderId="3" xfId="0" applyBorder="1" applyAlignment="1">
      <alignment horizontal="distributed" vertical="center"/>
    </xf>
    <xf numFmtId="0" fontId="0" fillId="0" borderId="2" xfId="0" applyBorder="1" applyAlignment="1">
      <alignment horizontal="distributed" vertical="center"/>
    </xf>
    <xf numFmtId="58" fontId="46" fillId="0" borderId="1" xfId="0" applyNumberFormat="1" applyFont="1" applyBorder="1" applyAlignment="1">
      <alignment vertical="center"/>
    </xf>
    <xf numFmtId="0" fontId="64" fillId="0" borderId="3" xfId="0" applyFont="1" applyBorder="1" applyAlignment="1">
      <alignment vertical="center"/>
    </xf>
    <xf numFmtId="0" fontId="64" fillId="0" borderId="2" xfId="0" applyFont="1" applyBorder="1" applyAlignment="1">
      <alignment vertical="center"/>
    </xf>
    <xf numFmtId="0" fontId="40" fillId="0" borderId="11" xfId="0" applyFont="1" applyBorder="1" applyAlignment="1">
      <alignment horizontal="distributed" vertical="center" wrapText="1"/>
    </xf>
    <xf numFmtId="0" fontId="0" fillId="0" borderId="10" xfId="0" applyBorder="1" applyAlignment="1">
      <alignment horizontal="distributed" vertical="center"/>
    </xf>
    <xf numFmtId="0" fontId="0" fillId="0" borderId="9" xfId="0"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58" fontId="46" fillId="0" borderId="12" xfId="0" applyNumberFormat="1" applyFont="1" applyBorder="1" applyAlignment="1">
      <alignment vertical="center" shrinkToFit="1"/>
    </xf>
    <xf numFmtId="0" fontId="64" fillId="0" borderId="0" xfId="0" applyFont="1" applyAlignment="1">
      <alignment vertical="center" shrinkToFit="1"/>
    </xf>
    <xf numFmtId="0" fontId="46" fillId="0" borderId="11" xfId="0" applyFont="1" applyBorder="1" applyAlignment="1">
      <alignment vertical="center" shrinkToFit="1"/>
    </xf>
    <xf numFmtId="0" fontId="0" fillId="0" borderId="10" xfId="0" applyBorder="1" applyAlignment="1">
      <alignment vertical="center" shrinkToFit="1"/>
    </xf>
    <xf numFmtId="0" fontId="0" fillId="0" borderId="9" xfId="0" applyBorder="1" applyAlignment="1">
      <alignment vertical="center" shrinkToFit="1"/>
    </xf>
    <xf numFmtId="0" fontId="40" fillId="0" borderId="7" xfId="0" applyFont="1" applyBorder="1" applyAlignment="1">
      <alignment horizontal="distributed" vertical="center" wrapText="1"/>
    </xf>
    <xf numFmtId="0" fontId="40" fillId="0" borderId="1" xfId="0" applyFont="1" applyBorder="1" applyAlignment="1">
      <alignment horizontal="distributed" vertical="center" shrinkToFit="1"/>
    </xf>
    <xf numFmtId="0" fontId="48" fillId="0" borderId="3" xfId="0" applyFont="1" applyBorder="1" applyAlignment="1">
      <alignment horizontal="distributed" vertical="center" shrinkToFit="1"/>
    </xf>
    <xf numFmtId="0" fontId="48" fillId="0" borderId="2" xfId="0" applyFont="1" applyBorder="1" applyAlignment="1">
      <alignment horizontal="distributed" vertical="center" shrinkToFit="1"/>
    </xf>
    <xf numFmtId="180" fontId="0" fillId="0" borderId="3" xfId="0" applyNumberFormat="1" applyBorder="1" applyAlignment="1">
      <alignment horizontal="left" vertical="center"/>
    </xf>
    <xf numFmtId="180" fontId="0" fillId="0" borderId="2" xfId="0" applyNumberFormat="1" applyBorder="1" applyAlignment="1">
      <alignment horizontal="left" vertical="center"/>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47" fillId="0" borderId="11" xfId="0" applyFont="1" applyBorder="1" applyAlignment="1">
      <alignment horizontal="center" vertical="center"/>
    </xf>
    <xf numFmtId="0" fontId="47" fillId="0" borderId="10" xfId="0" applyFont="1" applyBorder="1" applyAlignment="1">
      <alignment horizontal="center" vertical="center"/>
    </xf>
    <xf numFmtId="0" fontId="47" fillId="0" borderId="9" xfId="0" applyFont="1" applyBorder="1" applyAlignment="1">
      <alignment horizontal="center" vertical="center"/>
    </xf>
    <xf numFmtId="0" fontId="47" fillId="0" borderId="4" xfId="0" applyFont="1" applyBorder="1" applyAlignment="1">
      <alignment horizontal="center" vertical="center"/>
    </xf>
    <xf numFmtId="0" fontId="47" fillId="0" borderId="5" xfId="0" applyFont="1" applyBorder="1" applyAlignment="1">
      <alignment horizontal="center" vertical="center"/>
    </xf>
    <xf numFmtId="0" fontId="47" fillId="0" borderId="6" xfId="0" applyFont="1" applyBorder="1" applyAlignment="1">
      <alignment horizontal="center" vertical="center"/>
    </xf>
    <xf numFmtId="0" fontId="47" fillId="0" borderId="14" xfId="0" applyFont="1" applyBorder="1" applyAlignment="1">
      <alignment horizontal="center" vertical="center"/>
    </xf>
    <xf numFmtId="0" fontId="47" fillId="0" borderId="8" xfId="0" applyFont="1" applyBorder="1" applyAlignment="1">
      <alignment horizontal="center" vertical="center"/>
    </xf>
    <xf numFmtId="0" fontId="47" fillId="4" borderId="11" xfId="0" applyFont="1" applyFill="1" applyBorder="1" applyAlignment="1">
      <alignment horizontal="center" vertical="center"/>
    </xf>
    <xf numFmtId="0" fontId="47" fillId="4" borderId="10" xfId="0" applyFont="1" applyFill="1" applyBorder="1" applyAlignment="1">
      <alignment horizontal="center" vertical="center"/>
    </xf>
    <xf numFmtId="0" fontId="47" fillId="4" borderId="9" xfId="0" applyFont="1" applyFill="1" applyBorder="1" applyAlignment="1">
      <alignment horizontal="center" vertical="center"/>
    </xf>
    <xf numFmtId="0" fontId="47" fillId="4" borderId="11" xfId="0" applyFont="1" applyFill="1" applyBorder="1" applyAlignment="1">
      <alignment horizontal="center" vertical="center" wrapText="1"/>
    </xf>
    <xf numFmtId="0" fontId="47" fillId="4" borderId="9" xfId="0" applyFont="1" applyFill="1" applyBorder="1" applyAlignment="1">
      <alignment horizontal="center" vertical="center" wrapText="1"/>
    </xf>
    <xf numFmtId="0" fontId="47" fillId="4" borderId="4"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47" fillId="4" borderId="11" xfId="0" applyFont="1" applyFill="1" applyBorder="1" applyAlignment="1">
      <alignment vertical="center" wrapText="1"/>
    </xf>
    <xf numFmtId="0" fontId="49" fillId="4" borderId="10" xfId="0" applyFont="1" applyFill="1" applyBorder="1" applyAlignment="1">
      <alignment vertical="center" wrapText="1"/>
    </xf>
    <xf numFmtId="0" fontId="49" fillId="4" borderId="9" xfId="0" applyFont="1" applyFill="1" applyBorder="1" applyAlignment="1">
      <alignment vertical="center" wrapText="1"/>
    </xf>
    <xf numFmtId="0" fontId="49" fillId="4" borderId="4" xfId="0" applyFont="1" applyFill="1" applyBorder="1" applyAlignment="1">
      <alignment vertical="center" wrapText="1"/>
    </xf>
    <xf numFmtId="0" fontId="49" fillId="4" borderId="5" xfId="0" applyFont="1" applyFill="1" applyBorder="1" applyAlignment="1">
      <alignment vertical="center" wrapText="1"/>
    </xf>
    <xf numFmtId="0" fontId="49" fillId="4" borderId="6" xfId="0" applyFont="1" applyFill="1" applyBorder="1" applyAlignment="1">
      <alignment vertical="center" wrapText="1"/>
    </xf>
    <xf numFmtId="179" fontId="47" fillId="4" borderId="14" xfId="0" applyNumberFormat="1" applyFont="1" applyFill="1" applyBorder="1" applyAlignment="1">
      <alignment vertical="center"/>
    </xf>
    <xf numFmtId="179" fontId="47" fillId="4" borderId="8" xfId="0" applyNumberFormat="1" applyFont="1" applyFill="1" applyBorder="1" applyAlignment="1">
      <alignment vertical="center"/>
    </xf>
    <xf numFmtId="0" fontId="47" fillId="4" borderId="4" xfId="0" applyFont="1" applyFill="1" applyBorder="1" applyAlignment="1">
      <alignment horizontal="center" vertical="center"/>
    </xf>
    <xf numFmtId="0" fontId="47" fillId="4" borderId="5" xfId="0" applyFont="1" applyFill="1" applyBorder="1" applyAlignment="1">
      <alignment horizontal="center" vertical="center"/>
    </xf>
    <xf numFmtId="0" fontId="47" fillId="4" borderId="6" xfId="0" applyFont="1" applyFill="1" applyBorder="1" applyAlignment="1">
      <alignment horizontal="center" vertical="center"/>
    </xf>
    <xf numFmtId="0" fontId="53" fillId="0" borderId="3" xfId="0" applyFont="1" applyBorder="1" applyAlignment="1">
      <alignment horizontal="center" vertical="center"/>
    </xf>
    <xf numFmtId="0" fontId="87" fillId="0" borderId="11"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4" xfId="0" applyFont="1" applyBorder="1" applyAlignment="1">
      <alignment horizontal="center" vertical="center" wrapText="1"/>
    </xf>
    <xf numFmtId="0" fontId="87" fillId="0" borderId="6" xfId="0" applyFont="1" applyBorder="1" applyAlignment="1">
      <alignment horizontal="center" vertical="center" wrapText="1"/>
    </xf>
    <xf numFmtId="176" fontId="49" fillId="4" borderId="0" xfId="0" applyNumberFormat="1" applyFont="1" applyFill="1" applyAlignment="1">
      <alignment horizontal="center" vertical="center" shrinkToFit="1"/>
    </xf>
    <xf numFmtId="0" fontId="46" fillId="4" borderId="1" xfId="0" applyFont="1" applyFill="1" applyBorder="1" applyAlignment="1">
      <alignment horizontal="left" vertical="center" wrapText="1"/>
    </xf>
    <xf numFmtId="0" fontId="46" fillId="4" borderId="3" xfId="0" applyFont="1" applyFill="1" applyBorder="1" applyAlignment="1">
      <alignment horizontal="left" vertical="center" wrapText="1"/>
    </xf>
    <xf numFmtId="0" fontId="46" fillId="4" borderId="2" xfId="0" applyFont="1" applyFill="1" applyBorder="1" applyAlignment="1">
      <alignment horizontal="left" vertical="center" wrapText="1"/>
    </xf>
    <xf numFmtId="0" fontId="46" fillId="0" borderId="1" xfId="0" applyFont="1" applyBorder="1" applyAlignment="1">
      <alignment horizontal="left" vertical="center" wrapText="1"/>
    </xf>
    <xf numFmtId="0" fontId="46" fillId="0" borderId="3" xfId="0" applyFont="1" applyBorder="1" applyAlignment="1">
      <alignment horizontal="left" vertical="center" wrapText="1"/>
    </xf>
    <xf numFmtId="0" fontId="46" fillId="0" borderId="2" xfId="0" applyFont="1" applyBorder="1" applyAlignment="1">
      <alignment horizontal="left" vertical="center" wrapText="1"/>
    </xf>
    <xf numFmtId="0" fontId="46" fillId="4" borderId="11" xfId="0" applyFont="1" applyFill="1" applyBorder="1" applyAlignment="1">
      <alignment horizontal="left" vertical="center" wrapText="1"/>
    </xf>
    <xf numFmtId="0" fontId="46" fillId="4" borderId="10" xfId="0" applyFont="1" applyFill="1" applyBorder="1" applyAlignment="1">
      <alignment horizontal="left" vertical="center" wrapText="1"/>
    </xf>
    <xf numFmtId="0" fontId="46" fillId="4" borderId="9" xfId="0" applyFont="1" applyFill="1" applyBorder="1" applyAlignment="1">
      <alignment horizontal="left" vertical="center" wrapText="1"/>
    </xf>
    <xf numFmtId="0" fontId="46" fillId="4" borderId="5" xfId="0" applyFont="1" applyFill="1" applyBorder="1" applyAlignment="1">
      <alignment horizontal="left" vertical="center" wrapText="1"/>
    </xf>
    <xf numFmtId="0" fontId="64" fillId="0" borderId="5" xfId="0" applyFont="1" applyBorder="1" applyAlignment="1">
      <alignment horizontal="left" vertical="center" wrapText="1"/>
    </xf>
    <xf numFmtId="0" fontId="64" fillId="0" borderId="6" xfId="0" applyFont="1" applyBorder="1" applyAlignment="1">
      <alignment horizontal="left" vertical="center" wrapText="1"/>
    </xf>
    <xf numFmtId="0" fontId="46" fillId="0" borderId="3" xfId="0" applyFont="1" applyBorder="1" applyAlignment="1">
      <alignment horizontal="distributed" vertical="center"/>
    </xf>
    <xf numFmtId="0" fontId="46" fillId="0" borderId="2" xfId="0" applyFont="1" applyBorder="1" applyAlignment="1">
      <alignment horizontal="distributed" vertical="center"/>
    </xf>
    <xf numFmtId="0" fontId="46" fillId="0" borderId="3" xfId="0" applyFont="1" applyBorder="1" applyAlignment="1">
      <alignment horizontal="distributed" vertical="center" wrapText="1"/>
    </xf>
    <xf numFmtId="0" fontId="46" fillId="0" borderId="12" xfId="0" applyFont="1" applyBorder="1" applyAlignment="1">
      <alignment horizontal="center" vertical="center"/>
    </xf>
    <xf numFmtId="0" fontId="46" fillId="0" borderId="4" xfId="0" applyFont="1" applyBorder="1" applyAlignment="1">
      <alignment horizontal="center" vertical="center"/>
    </xf>
    <xf numFmtId="0" fontId="46" fillId="0" borderId="10" xfId="0" applyFont="1" applyBorder="1" applyAlignment="1">
      <alignment horizontal="distributed" vertical="center" wrapText="1"/>
    </xf>
    <xf numFmtId="0" fontId="46" fillId="0" borderId="9" xfId="0" applyFont="1" applyBorder="1" applyAlignment="1">
      <alignment horizontal="distributed" vertical="center"/>
    </xf>
    <xf numFmtId="0" fontId="46" fillId="0" borderId="5" xfId="0" applyFont="1" applyBorder="1" applyAlignment="1">
      <alignment horizontal="distributed" vertical="center"/>
    </xf>
    <xf numFmtId="0" fontId="46" fillId="0" borderId="6" xfId="0" applyFont="1" applyBorder="1" applyAlignment="1">
      <alignment horizontal="distributed" vertical="center"/>
    </xf>
    <xf numFmtId="0" fontId="46" fillId="0" borderId="2" xfId="0" applyFont="1" applyBorder="1" applyAlignment="1">
      <alignment horizontal="distributed" vertical="center" wrapText="1"/>
    </xf>
    <xf numFmtId="0" fontId="40" fillId="0" borderId="0" xfId="43" applyFont="1" applyAlignment="1">
      <alignment horizontal="left" vertical="top" wrapText="1"/>
    </xf>
    <xf numFmtId="0" fontId="67" fillId="0" borderId="0" xfId="43" applyFont="1" applyAlignment="1">
      <alignment horizontal="center" vertical="center"/>
    </xf>
    <xf numFmtId="0" fontId="44" fillId="0" borderId="0" xfId="43" applyFont="1" applyAlignment="1">
      <alignment horizontal="center" vertical="center"/>
    </xf>
    <xf numFmtId="176" fontId="40" fillId="0" borderId="0" xfId="43" applyNumberFormat="1" applyFont="1" applyAlignment="1">
      <alignment horizontal="left" vertical="center"/>
    </xf>
    <xf numFmtId="0" fontId="40" fillId="0" borderId="0" xfId="43" applyFont="1" applyAlignment="1">
      <alignment horizontal="left" vertical="center"/>
    </xf>
    <xf numFmtId="0" fontId="0" fillId="0" borderId="0" xfId="0" applyAlignment="1">
      <alignment vertical="center"/>
    </xf>
    <xf numFmtId="0" fontId="40" fillId="38" borderId="0" xfId="43" applyFont="1" applyFill="1" applyAlignment="1">
      <alignment vertical="center" shrinkToFit="1"/>
    </xf>
    <xf numFmtId="0" fontId="40" fillId="38" borderId="0" xfId="43" applyFont="1" applyFill="1" applyAlignment="1">
      <alignment horizontal="center" vertical="center"/>
    </xf>
    <xf numFmtId="176" fontId="51" fillId="4" borderId="0" xfId="0" applyNumberFormat="1" applyFont="1" applyFill="1" applyAlignment="1">
      <alignment horizontal="left" vertical="center"/>
    </xf>
    <xf numFmtId="176" fontId="51" fillId="4" borderId="0" xfId="43" applyNumberFormat="1" applyFont="1" applyFill="1" applyAlignment="1">
      <alignment horizontal="left" vertical="center"/>
    </xf>
    <xf numFmtId="0" fontId="40" fillId="0" borderId="0" xfId="43" applyFont="1" applyAlignment="1">
      <alignment horizontal="left" vertical="center" shrinkToFit="1"/>
    </xf>
    <xf numFmtId="180" fontId="48" fillId="0" borderId="0" xfId="43" applyNumberFormat="1" applyFont="1" applyAlignment="1">
      <alignment horizontal="right" vertical="center"/>
    </xf>
    <xf numFmtId="0" fontId="73" fillId="0" borderId="0" xfId="43" applyFont="1" applyAlignment="1">
      <alignment horizontal="left" vertical="center" shrinkToFit="1"/>
    </xf>
    <xf numFmtId="0" fontId="60" fillId="0" borderId="0" xfId="43" applyFont="1" applyAlignment="1">
      <alignment horizontal="left" vertical="center"/>
    </xf>
    <xf numFmtId="0" fontId="60" fillId="38" borderId="0" xfId="43" applyFont="1" applyFill="1" applyAlignment="1">
      <alignment horizontal="center" vertical="center"/>
    </xf>
    <xf numFmtId="0" fontId="40" fillId="0" borderId="0" xfId="0" applyFont="1" applyAlignment="1">
      <alignment horizontal="left" vertical="top" wrapText="1"/>
    </xf>
    <xf numFmtId="0" fontId="73" fillId="0" borderId="0" xfId="43" applyFont="1" applyAlignment="1">
      <alignment horizontal="center" vertical="center"/>
    </xf>
    <xf numFmtId="176" fontId="55" fillId="38" borderId="0" xfId="43" applyNumberFormat="1" applyFont="1" applyFill="1" applyAlignment="1" applyProtection="1">
      <alignment horizontal="center" vertical="center"/>
      <protection locked="0"/>
    </xf>
    <xf numFmtId="0" fontId="73" fillId="0" borderId="0" xfId="43" applyFont="1" applyAlignment="1">
      <alignment horizontal="left" vertical="center"/>
    </xf>
    <xf numFmtId="0" fontId="60" fillId="0" borderId="0" xfId="43" applyFont="1" applyAlignment="1">
      <alignment horizontal="center" vertical="center"/>
    </xf>
    <xf numFmtId="0" fontId="80" fillId="0" borderId="0" xfId="43" applyFont="1" applyAlignment="1">
      <alignment horizontal="center" vertical="center"/>
    </xf>
    <xf numFmtId="0" fontId="73" fillId="0" borderId="0" xfId="43" applyFont="1" applyAlignment="1">
      <alignment vertical="center"/>
    </xf>
    <xf numFmtId="0" fontId="62" fillId="0" borderId="0" xfId="43" applyAlignment="1">
      <alignment vertical="center"/>
    </xf>
    <xf numFmtId="0" fontId="60" fillId="0" borderId="0" xfId="43" applyFont="1" applyAlignment="1">
      <alignment vertical="center"/>
    </xf>
    <xf numFmtId="176" fontId="40" fillId="38" borderId="0" xfId="43" applyNumberFormat="1" applyFont="1" applyFill="1" applyAlignment="1">
      <alignment horizontal="left" vertical="center"/>
    </xf>
    <xf numFmtId="176" fontId="60" fillId="0" borderId="0" xfId="43" applyNumberFormat="1" applyFont="1" applyAlignment="1">
      <alignment horizontal="center" vertical="center"/>
    </xf>
    <xf numFmtId="180" fontId="46" fillId="0" borderId="0" xfId="43" applyNumberFormat="1" applyFont="1" applyAlignment="1">
      <alignment horizontal="center" vertical="center" shrinkToFit="1"/>
    </xf>
    <xf numFmtId="176" fontId="46" fillId="38" borderId="0" xfId="43" applyNumberFormat="1" applyFont="1" applyFill="1" applyAlignment="1">
      <alignment horizontal="center" vertical="center"/>
    </xf>
    <xf numFmtId="176" fontId="40" fillId="0" borderId="0" xfId="43" applyNumberFormat="1" applyFont="1" applyAlignment="1">
      <alignment horizontal="center" vertical="center"/>
    </xf>
    <xf numFmtId="0" fontId="40" fillId="0" borderId="0" xfId="43" applyFont="1" applyAlignment="1">
      <alignment vertical="center"/>
    </xf>
    <xf numFmtId="176" fontId="40" fillId="0" borderId="0" xfId="0" applyNumberFormat="1" applyFont="1" applyAlignment="1">
      <alignment horizontal="center" vertical="center"/>
    </xf>
    <xf numFmtId="0" fontId="48" fillId="0" borderId="0" xfId="0" applyNumberFormat="1" applyFont="1" applyAlignment="1">
      <alignment horizontal="left" vertical="center"/>
    </xf>
    <xf numFmtId="0" fontId="46" fillId="0" borderId="0" xfId="0" applyFont="1" applyAlignment="1">
      <alignment horizontal="center" vertical="center"/>
    </xf>
    <xf numFmtId="0" fontId="44" fillId="0" borderId="0" xfId="0" applyFont="1" applyAlignment="1">
      <alignment horizontal="left" vertical="center"/>
    </xf>
    <xf numFmtId="0" fontId="40" fillId="38" borderId="0" xfId="0" applyFont="1" applyFill="1" applyAlignment="1">
      <alignment horizontal="center" vertical="center"/>
    </xf>
    <xf numFmtId="0" fontId="48" fillId="0" borderId="47" xfId="43" applyFont="1" applyBorder="1" applyAlignment="1">
      <alignment horizontal="distributed" vertical="center"/>
    </xf>
    <xf numFmtId="0" fontId="48" fillId="0" borderId="46" xfId="43" applyFont="1" applyBorder="1" applyAlignment="1">
      <alignment horizontal="distributed" vertical="center"/>
    </xf>
    <xf numFmtId="0" fontId="46" fillId="0" borderId="48" xfId="43" applyFont="1" applyBorder="1" applyAlignment="1">
      <alignment horizontal="left" vertical="center"/>
    </xf>
    <xf numFmtId="0" fontId="46" fillId="0" borderId="47" xfId="43" applyFont="1" applyBorder="1" applyAlignment="1">
      <alignment horizontal="left" vertical="center"/>
    </xf>
    <xf numFmtId="0" fontId="62" fillId="0" borderId="47" xfId="43" applyBorder="1" applyAlignment="1">
      <alignment vertical="center"/>
    </xf>
    <xf numFmtId="0" fontId="62" fillId="0" borderId="46" xfId="43" applyBorder="1" applyAlignment="1">
      <alignment vertical="center"/>
    </xf>
    <xf numFmtId="0" fontId="40" fillId="0" borderId="0" xfId="43" applyFont="1" applyAlignment="1">
      <alignment horizontal="right" vertical="center"/>
    </xf>
    <xf numFmtId="0" fontId="46" fillId="0" borderId="4" xfId="43" applyFont="1" applyBorder="1" applyAlignment="1">
      <alignment horizontal="left" vertical="center"/>
    </xf>
    <xf numFmtId="0" fontId="46" fillId="0" borderId="5" xfId="43" applyFont="1" applyBorder="1" applyAlignment="1">
      <alignment horizontal="left" vertical="center"/>
    </xf>
    <xf numFmtId="0" fontId="62" fillId="0" borderId="5" xfId="43" applyBorder="1" applyAlignment="1">
      <alignment vertical="center"/>
    </xf>
    <xf numFmtId="0" fontId="62" fillId="0" borderId="6" xfId="43" applyBorder="1" applyAlignment="1">
      <alignment vertical="center"/>
    </xf>
    <xf numFmtId="180" fontId="40" fillId="0" borderId="7" xfId="0" applyNumberFormat="1" applyFont="1" applyBorder="1" applyAlignment="1">
      <alignment horizontal="center" vertical="center"/>
    </xf>
    <xf numFmtId="0" fontId="40" fillId="0" borderId="11" xfId="0" applyFont="1" applyBorder="1" applyAlignment="1">
      <alignment horizontal="center" vertical="center"/>
    </xf>
    <xf numFmtId="0" fontId="40" fillId="0" borderId="4" xfId="0" applyFont="1" applyBorder="1" applyAlignment="1">
      <alignment horizontal="center" vertical="center"/>
    </xf>
    <xf numFmtId="58" fontId="40" fillId="0" borderId="10" xfId="0" applyNumberFormat="1" applyFont="1" applyBorder="1" applyAlignment="1">
      <alignment vertical="center" shrinkToFit="1"/>
    </xf>
    <xf numFmtId="0" fontId="40" fillId="0" borderId="3" xfId="0" applyFont="1" applyBorder="1" applyAlignment="1">
      <alignment horizontal="center" vertical="center"/>
    </xf>
    <xf numFmtId="0" fontId="40" fillId="0" borderId="2" xfId="0" applyFont="1" applyBorder="1" applyAlignment="1">
      <alignment horizontal="center" vertical="center"/>
    </xf>
    <xf numFmtId="180" fontId="40" fillId="0" borderId="7" xfId="0" applyNumberFormat="1" applyFont="1" applyBorder="1" applyAlignment="1">
      <alignment horizontal="left" vertical="center"/>
    </xf>
    <xf numFmtId="180" fontId="0" fillId="0" borderId="7" xfId="0" applyNumberFormat="1" applyBorder="1" applyAlignment="1">
      <alignment horizontal="left" vertical="center"/>
    </xf>
    <xf numFmtId="0" fontId="40" fillId="0" borderId="10" xfId="0" applyFont="1" applyBorder="1" applyAlignment="1">
      <alignment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1108A01E-9323-4369-AA8B-F869DBB1B50E}"/>
    <cellStyle name="標準 3" xfId="43" xr:uid="{C70885AE-A18A-4537-9B85-3A2B177F8D7E}"/>
    <cellStyle name="標準 4" xfId="44" xr:uid="{A6CE3876-1147-4A01-859F-79B9C8292FC4}"/>
    <cellStyle name="良い" xfId="41" builtinId="26" customBuiltin="1"/>
  </cellStyles>
  <dxfs count="1">
    <dxf>
      <fill>
        <patternFill>
          <bgColor theme="1" tint="0.499984740745262"/>
        </patternFill>
      </fill>
    </dxf>
  </dxfs>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Spin" dx="22" fmlaLink="$O$2" max="10" min="1" page="10"/>
</file>

<file path=xl/ctrlProps/ctrlProp2.xml><?xml version="1.0" encoding="utf-8"?>
<formControlPr xmlns="http://schemas.microsoft.com/office/spreadsheetml/2009/9/main" objectType="Spin" dx="22" fmlaLink="$O$2" max="10" min="1" page="10"/>
</file>

<file path=xl/drawings/drawing1.xml><?xml version="1.0" encoding="utf-8"?>
<xdr:wsDr xmlns:xdr="http://schemas.openxmlformats.org/drawingml/2006/spreadsheetDrawing" xmlns:a="http://schemas.openxmlformats.org/drawingml/2006/main">
  <xdr:twoCellAnchor>
    <xdr:from>
      <xdr:col>1</xdr:col>
      <xdr:colOff>695325</xdr:colOff>
      <xdr:row>17</xdr:row>
      <xdr:rowOff>85725</xdr:rowOff>
    </xdr:from>
    <xdr:to>
      <xdr:col>2</xdr:col>
      <xdr:colOff>2571750</xdr:colOff>
      <xdr:row>24</xdr:row>
      <xdr:rowOff>85725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562100" y="2828925"/>
          <a:ext cx="4819650" cy="120015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本シートは秋田県選挙管理委員会事務局で入力しますので入力不要です。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653142</xdr:colOff>
      <xdr:row>1</xdr:row>
      <xdr:rowOff>204106</xdr:rowOff>
    </xdr:from>
    <xdr:to>
      <xdr:col>9</xdr:col>
      <xdr:colOff>1034141</xdr:colOff>
      <xdr:row>10</xdr:row>
      <xdr:rowOff>231321</xdr:rowOff>
    </xdr:to>
    <xdr:sp macro="" textlink="">
      <xdr:nvSpPr>
        <xdr:cNvPr id="2" name="テキスト ボックス 1">
          <a:extLst>
            <a:ext uri="{FF2B5EF4-FFF2-40B4-BE49-F238E27FC236}">
              <a16:creationId xmlns:a16="http://schemas.microsoft.com/office/drawing/2014/main" id="{72A1DB8F-79C3-BBF6-A1E7-0E3B6A52B687}"/>
            </a:ext>
          </a:extLst>
        </xdr:cNvPr>
        <xdr:cNvSpPr txBox="1"/>
      </xdr:nvSpPr>
      <xdr:spPr>
        <a:xfrm>
          <a:off x="16233321" y="476249"/>
          <a:ext cx="5143499" cy="2476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latin typeface="ＭＳ Ｐゴシック" panose="020B0600070205080204" pitchFamily="50" charset="-128"/>
              <a:ea typeface="ＭＳ Ｐゴシック" panose="020B0600070205080204" pitchFamily="50" charset="-128"/>
            </a:rPr>
            <a:t>【</a:t>
          </a:r>
          <a:r>
            <a:rPr kumimoji="1" lang="ja-JP" altLang="en-US" sz="1800">
              <a:latin typeface="ＭＳ Ｐゴシック" panose="020B0600070205080204" pitchFamily="50" charset="-128"/>
              <a:ea typeface="ＭＳ Ｐゴシック" panose="020B0600070205080204" pitchFamily="50" charset="-128"/>
            </a:rPr>
            <a:t>ご留意ください</a:t>
          </a:r>
          <a:r>
            <a:rPr kumimoji="1" lang="en-US" altLang="ja-JP" sz="1800">
              <a:latin typeface="ＭＳ Ｐゴシック" panose="020B0600070205080204" pitchFamily="50" charset="-128"/>
              <a:ea typeface="ＭＳ Ｐゴシック" panose="020B0600070205080204" pitchFamily="50" charset="-128"/>
            </a:rPr>
            <a:t>】</a:t>
          </a:r>
        </a:p>
        <a:p>
          <a:r>
            <a:rPr kumimoji="1" lang="ja-JP" altLang="en-US" sz="1800">
              <a:latin typeface="ＭＳ Ｐゴシック" panose="020B0600070205080204" pitchFamily="50" charset="-128"/>
              <a:ea typeface="ＭＳ Ｐゴシック" panose="020B0600070205080204" pitchFamily="50" charset="-128"/>
            </a:rPr>
            <a:t>◎氏名に関する項目について、印字の場合、押印又は本人確認書類の提示若しくは提出が必要となる箇所があります。</a:t>
          </a:r>
        </a:p>
        <a:p>
          <a:r>
            <a:rPr kumimoji="1" lang="ja-JP" altLang="en-US" sz="1800">
              <a:latin typeface="ＭＳ Ｐゴシック" panose="020B0600070205080204" pitchFamily="50" charset="-128"/>
              <a:ea typeface="ＭＳ Ｐゴシック" panose="020B0600070205080204" pitchFamily="50" charset="-128"/>
            </a:rPr>
            <a:t>　署名の場合は、署名のみで受理できますので、署名での提出を希望する場合は、当該セルを空欄にして印刷する等の対応をお願いします</a:t>
          </a:r>
          <a:r>
            <a:rPr kumimoji="1" lang="ja-JP" altLang="en-US"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685799</xdr:colOff>
      <xdr:row>5</xdr:row>
      <xdr:rowOff>1</xdr:rowOff>
    </xdr:from>
    <xdr:to>
      <xdr:col>15</xdr:col>
      <xdr:colOff>581024</xdr:colOff>
      <xdr:row>8</xdr:row>
      <xdr:rowOff>95251</xdr:rowOff>
    </xdr:to>
    <xdr:sp macro="" textlink="">
      <xdr:nvSpPr>
        <xdr:cNvPr id="2" name="テキスト ボックス 1">
          <a:extLst>
            <a:ext uri="{FF2B5EF4-FFF2-40B4-BE49-F238E27FC236}">
              <a16:creationId xmlns:a16="http://schemas.microsoft.com/office/drawing/2014/main" id="{BA39D0DB-237E-45CA-AFED-E245F9BBBDE6}"/>
            </a:ext>
          </a:extLst>
        </xdr:cNvPr>
        <xdr:cNvSpPr txBox="1"/>
      </xdr:nvSpPr>
      <xdr:spPr>
        <a:xfrm>
          <a:off x="6857999" y="904876"/>
          <a:ext cx="4010025"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この様式は、政党その他の政治団体に所属する候補者として届け出る場合に必要です。無所属として立候補する場合には必要ありません。</a:t>
          </a:r>
          <a:endParaRPr kumimoji="1" lang="en-US" altLang="ja-JP"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257175</xdr:colOff>
      <xdr:row>2</xdr:row>
      <xdr:rowOff>171450</xdr:rowOff>
    </xdr:from>
    <xdr:to>
      <xdr:col>21</xdr:col>
      <xdr:colOff>295275</xdr:colOff>
      <xdr:row>9</xdr:row>
      <xdr:rowOff>123825</xdr:rowOff>
    </xdr:to>
    <xdr:sp macro="" textlink="">
      <xdr:nvSpPr>
        <xdr:cNvPr id="3" name="テキスト ボックス 2">
          <a:extLst>
            <a:ext uri="{FF2B5EF4-FFF2-40B4-BE49-F238E27FC236}">
              <a16:creationId xmlns:a16="http://schemas.microsoft.com/office/drawing/2014/main" id="{CC125A04-B444-453A-9967-D43A69D0994B}"/>
            </a:ext>
          </a:extLst>
        </xdr:cNvPr>
        <xdr:cNvSpPr txBox="1"/>
      </xdr:nvSpPr>
      <xdr:spPr>
        <a:xfrm>
          <a:off x="7153275" y="533400"/>
          <a:ext cx="272415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通称認定の申請を行い認定を受けることで</a:t>
          </a:r>
          <a:endParaRPr kumimoji="1" lang="en-US" altLang="ja-JP" sz="1100"/>
        </a:p>
        <a:p>
          <a:r>
            <a:rPr kumimoji="1" lang="ja-JP" altLang="en-US" sz="1100"/>
            <a:t>立候補の届出等の告示、新聞広告、政見放送、経歴放送、選挙公報及び投票所内の氏名等の掲示に本名（戸籍名）に代えて通称が記載されます。</a:t>
          </a:r>
          <a:endParaRPr kumimoji="1" lang="en-US" altLang="ja-JP" sz="1100"/>
        </a:p>
        <a:p>
          <a:r>
            <a:rPr kumimoji="1" lang="ja-JP" altLang="en-US" sz="1100"/>
            <a:t>（戸籍名を仮名書きする場合も、通称認定申請書が必要です。）</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95250</xdr:colOff>
          <xdr:row>0</xdr:row>
          <xdr:rowOff>95250</xdr:rowOff>
        </xdr:from>
        <xdr:to>
          <xdr:col>16</xdr:col>
          <xdr:colOff>361950</xdr:colOff>
          <xdr:row>3</xdr:row>
          <xdr:rowOff>28575</xdr:rowOff>
        </xdr:to>
        <xdr:sp macro="" textlink="">
          <xdr:nvSpPr>
            <xdr:cNvPr id="190465" name="Spinner 1" hidden="1">
              <a:extLst>
                <a:ext uri="{63B3BB69-23CF-44E3-9099-C40C66FF867C}">
                  <a14:compatExt spid="_x0000_s190465"/>
                </a:ext>
                <a:ext uri="{FF2B5EF4-FFF2-40B4-BE49-F238E27FC236}">
                  <a16:creationId xmlns:a16="http://schemas.microsoft.com/office/drawing/2014/main" id="{00000000-0008-0000-1200-000001E8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25</xdr:col>
      <xdr:colOff>76201</xdr:colOff>
      <xdr:row>2</xdr:row>
      <xdr:rowOff>352425</xdr:rowOff>
    </xdr:from>
    <xdr:to>
      <xdr:col>27</xdr:col>
      <xdr:colOff>361950</xdr:colOff>
      <xdr:row>5</xdr:row>
      <xdr:rowOff>28575</xdr:rowOff>
    </xdr:to>
    <xdr:sp macro="" textlink="">
      <xdr:nvSpPr>
        <xdr:cNvPr id="2" name="テキスト ボックス 1">
          <a:extLst>
            <a:ext uri="{FF2B5EF4-FFF2-40B4-BE49-F238E27FC236}">
              <a16:creationId xmlns:a16="http://schemas.microsoft.com/office/drawing/2014/main" id="{FC0B03ED-B3CC-AD8B-02AB-505E21960EE7}"/>
            </a:ext>
          </a:extLst>
        </xdr:cNvPr>
        <xdr:cNvSpPr txBox="1"/>
      </xdr:nvSpPr>
      <xdr:spPr>
        <a:xfrm>
          <a:off x="16316326" y="1028700"/>
          <a:ext cx="1238249"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←手入力</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28575</xdr:colOff>
          <xdr:row>0</xdr:row>
          <xdr:rowOff>142875</xdr:rowOff>
        </xdr:from>
        <xdr:to>
          <xdr:col>16</xdr:col>
          <xdr:colOff>19050</xdr:colOff>
          <xdr:row>3</xdr:row>
          <xdr:rowOff>238125</xdr:rowOff>
        </xdr:to>
        <xdr:sp macro="" textlink="">
          <xdr:nvSpPr>
            <xdr:cNvPr id="191489" name="Spinner 1" hidden="1">
              <a:extLst>
                <a:ext uri="{63B3BB69-23CF-44E3-9099-C40C66FF867C}">
                  <a14:compatExt spid="_x0000_s191489"/>
                </a:ext>
                <a:ext uri="{FF2B5EF4-FFF2-40B4-BE49-F238E27FC236}">
                  <a16:creationId xmlns:a16="http://schemas.microsoft.com/office/drawing/2014/main" id="{00000000-0008-0000-1300-000001EC02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9.bin"/><Relationship Id="rId5" Type="http://schemas.openxmlformats.org/officeDocument/2006/relationships/comments" Target="../comments9.xml"/><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20.bin"/><Relationship Id="rId4" Type="http://schemas.openxmlformats.org/officeDocument/2006/relationships/ctrlProp" Target="../ctrlProps/ctrlProp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4"/>
  <sheetViews>
    <sheetView showZeros="0" view="pageBreakPreview" zoomScaleNormal="100" zoomScaleSheetLayoutView="100" workbookViewId="0">
      <selection activeCell="C15" sqref="C15"/>
    </sheetView>
  </sheetViews>
  <sheetFormatPr defaultRowHeight="13.5"/>
  <cols>
    <col min="1" max="1" width="11.375" customWidth="1"/>
    <col min="2" max="2" width="38.625" customWidth="1"/>
    <col min="3" max="3" width="53.125" customWidth="1"/>
    <col min="5" max="5" width="15.25" customWidth="1"/>
    <col min="6" max="6" width="13.375" customWidth="1"/>
    <col min="7" max="7" width="14.625" customWidth="1"/>
    <col min="11" max="11" width="0" hidden="1" customWidth="1"/>
    <col min="12" max="12" width="13.5" customWidth="1"/>
    <col min="13" max="13" width="10.75" customWidth="1"/>
    <col min="14" max="14" width="13.5" customWidth="1"/>
    <col min="15" max="16" width="13" customWidth="1"/>
    <col min="19" max="19" width="22.625" customWidth="1"/>
    <col min="20" max="20" width="53.875" customWidth="1"/>
    <col min="21" max="21" width="26.125" customWidth="1"/>
    <col min="22" max="22" width="11.375" customWidth="1"/>
  </cols>
  <sheetData>
    <row r="1" spans="1:22">
      <c r="B1" s="6" t="s">
        <v>0</v>
      </c>
      <c r="C1" s="6" t="s">
        <v>1</v>
      </c>
      <c r="E1" s="6" t="s">
        <v>2</v>
      </c>
      <c r="F1" s="8" t="s">
        <v>3</v>
      </c>
      <c r="G1" s="7" t="s">
        <v>4</v>
      </c>
      <c r="J1" t="s">
        <v>5</v>
      </c>
      <c r="K1" s="9" t="s">
        <v>6</v>
      </c>
      <c r="L1" t="s">
        <v>7</v>
      </c>
      <c r="M1" t="s">
        <v>8</v>
      </c>
      <c r="N1" t="s">
        <v>9</v>
      </c>
      <c r="O1" t="s">
        <v>10</v>
      </c>
      <c r="R1" s="6" t="s">
        <v>11</v>
      </c>
      <c r="S1" s="6" t="s">
        <v>12</v>
      </c>
      <c r="T1" s="6" t="s">
        <v>13</v>
      </c>
      <c r="U1" s="6" t="s">
        <v>14</v>
      </c>
      <c r="V1" s="6" t="s">
        <v>15</v>
      </c>
    </row>
    <row r="2" spans="1:22">
      <c r="B2" s="10" t="s">
        <v>16</v>
      </c>
      <c r="C2" s="246" t="str">
        <f>"令和７年４月６日"</f>
        <v>令和７年４月６日</v>
      </c>
      <c r="E2" s="224" t="s">
        <v>17</v>
      </c>
      <c r="F2" s="249" t="s">
        <v>18</v>
      </c>
      <c r="G2" s="225"/>
      <c r="J2" s="5">
        <v>1</v>
      </c>
      <c r="K2" s="5"/>
      <c r="L2" s="5">
        <v>52019</v>
      </c>
      <c r="M2" s="5" t="s">
        <v>19</v>
      </c>
      <c r="N2" s="5" t="s">
        <v>19</v>
      </c>
      <c r="O2" s="5" t="s">
        <v>19</v>
      </c>
      <c r="R2" s="6">
        <v>1</v>
      </c>
      <c r="S2" s="6" t="s">
        <v>20</v>
      </c>
      <c r="T2" s="6" t="s">
        <v>20</v>
      </c>
      <c r="U2" s="6" t="s">
        <v>21</v>
      </c>
      <c r="V2" s="97" t="s">
        <v>22</v>
      </c>
    </row>
    <row r="3" spans="1:22">
      <c r="B3" s="10"/>
      <c r="C3" s="246"/>
      <c r="D3" s="1"/>
      <c r="F3" s="226"/>
      <c r="G3" s="227"/>
      <c r="H3" s="1"/>
      <c r="J3" s="5">
        <v>2</v>
      </c>
      <c r="K3" s="5"/>
      <c r="L3" s="5">
        <v>52027</v>
      </c>
      <c r="M3" s="5" t="s">
        <v>23</v>
      </c>
      <c r="N3" s="5" t="s">
        <v>23</v>
      </c>
      <c r="O3" s="5" t="s">
        <v>23</v>
      </c>
      <c r="R3" s="6">
        <v>2</v>
      </c>
      <c r="S3" s="6" t="s">
        <v>24</v>
      </c>
      <c r="T3" s="6" t="s">
        <v>24</v>
      </c>
      <c r="U3" s="6" t="s">
        <v>25</v>
      </c>
      <c r="V3" s="97" t="s">
        <v>22</v>
      </c>
    </row>
    <row r="4" spans="1:22">
      <c r="B4" s="10" t="s">
        <v>26</v>
      </c>
      <c r="C4" s="246" t="s">
        <v>27</v>
      </c>
      <c r="F4" s="226"/>
      <c r="G4" s="227"/>
      <c r="J4" s="5">
        <v>3</v>
      </c>
      <c r="K4" s="5"/>
      <c r="L4" s="5">
        <v>52035</v>
      </c>
      <c r="M4" s="5" t="s">
        <v>28</v>
      </c>
      <c r="N4" s="5" t="s">
        <v>28</v>
      </c>
      <c r="O4" s="5" t="s">
        <v>28</v>
      </c>
      <c r="R4" s="6">
        <v>3</v>
      </c>
      <c r="S4" s="6" t="s">
        <v>29</v>
      </c>
      <c r="T4" s="6" t="s">
        <v>29</v>
      </c>
      <c r="U4" s="6" t="s">
        <v>30</v>
      </c>
      <c r="V4" s="97" t="s">
        <v>22</v>
      </c>
    </row>
    <row r="5" spans="1:22">
      <c r="B5" s="10" t="s">
        <v>31</v>
      </c>
      <c r="C5" s="246" t="str">
        <f>C2&amp;"執行"&amp;C4</f>
        <v>令和７年４月６日執行秋田県知事選挙</v>
      </c>
      <c r="J5" s="5">
        <v>4</v>
      </c>
      <c r="K5" s="5"/>
      <c r="L5" s="5">
        <v>52043</v>
      </c>
      <c r="M5" s="5" t="s">
        <v>32</v>
      </c>
      <c r="N5" s="5" t="s">
        <v>32</v>
      </c>
      <c r="O5" s="5" t="s">
        <v>32</v>
      </c>
      <c r="R5" s="6">
        <v>4</v>
      </c>
      <c r="S5" s="6" t="s">
        <v>33</v>
      </c>
      <c r="T5" s="6" t="s">
        <v>34</v>
      </c>
      <c r="U5" s="6" t="s">
        <v>35</v>
      </c>
      <c r="V5" s="97" t="s">
        <v>580</v>
      </c>
    </row>
    <row r="6" spans="1:22">
      <c r="A6" s="1"/>
      <c r="B6" s="10" t="s">
        <v>36</v>
      </c>
      <c r="C6" s="246" t="str">
        <f>"令和７年３月２０日"</f>
        <v>令和７年３月２０日</v>
      </c>
      <c r="J6" s="5">
        <v>5</v>
      </c>
      <c r="K6" s="5"/>
      <c r="L6" s="5">
        <v>52060</v>
      </c>
      <c r="M6" s="5" t="s">
        <v>37</v>
      </c>
      <c r="N6" s="5" t="s">
        <v>37</v>
      </c>
      <c r="O6" s="5" t="s">
        <v>37</v>
      </c>
      <c r="R6" s="6">
        <v>5</v>
      </c>
      <c r="S6" s="6" t="s">
        <v>38</v>
      </c>
      <c r="T6" s="6" t="s">
        <v>119</v>
      </c>
      <c r="U6" s="6" t="s">
        <v>39</v>
      </c>
      <c r="V6" s="97" t="s">
        <v>580</v>
      </c>
    </row>
    <row r="7" spans="1:22">
      <c r="A7" s="1"/>
      <c r="B7" s="8" t="s">
        <v>40</v>
      </c>
      <c r="C7" s="247" t="s">
        <v>41</v>
      </c>
      <c r="J7" s="5">
        <v>6</v>
      </c>
      <c r="K7" s="5"/>
      <c r="L7" s="5">
        <v>52078</v>
      </c>
      <c r="M7" s="5" t="s">
        <v>42</v>
      </c>
      <c r="N7" s="5" t="s">
        <v>42</v>
      </c>
      <c r="O7" s="5" t="s">
        <v>42</v>
      </c>
      <c r="R7" s="6">
        <v>6</v>
      </c>
      <c r="S7" s="6" t="s">
        <v>43</v>
      </c>
      <c r="T7" s="6" t="s">
        <v>269</v>
      </c>
      <c r="U7" s="6" t="s">
        <v>44</v>
      </c>
      <c r="V7" s="97" t="s">
        <v>580</v>
      </c>
    </row>
    <row r="8" spans="1:22">
      <c r="A8" s="1"/>
      <c r="B8" s="8" t="s">
        <v>45</v>
      </c>
      <c r="C8" s="248">
        <v>7</v>
      </c>
      <c r="J8" s="5">
        <v>7</v>
      </c>
      <c r="K8" s="5"/>
      <c r="L8" s="5">
        <v>52094</v>
      </c>
      <c r="M8" s="5" t="s">
        <v>46</v>
      </c>
      <c r="N8" s="5" t="s">
        <v>46</v>
      </c>
      <c r="O8" s="5" t="s">
        <v>46</v>
      </c>
      <c r="R8" s="6">
        <v>7</v>
      </c>
      <c r="S8" s="6" t="s">
        <v>47</v>
      </c>
      <c r="T8" s="6" t="s">
        <v>128</v>
      </c>
      <c r="U8" s="6" t="s">
        <v>48</v>
      </c>
      <c r="V8" s="97" t="s">
        <v>580</v>
      </c>
    </row>
    <row r="9" spans="1:22">
      <c r="A9" s="1"/>
      <c r="B9" s="8" t="s">
        <v>49</v>
      </c>
      <c r="C9" s="248">
        <v>4</v>
      </c>
      <c r="J9" s="5">
        <v>8</v>
      </c>
      <c r="K9" s="5"/>
      <c r="L9" s="5">
        <v>52108</v>
      </c>
      <c r="M9" s="5" t="s">
        <v>50</v>
      </c>
      <c r="N9" s="5" t="s">
        <v>50</v>
      </c>
      <c r="O9" s="5" t="s">
        <v>50</v>
      </c>
      <c r="R9" s="6">
        <v>8</v>
      </c>
      <c r="S9" s="6" t="s">
        <v>51</v>
      </c>
      <c r="T9" s="6" t="s">
        <v>131</v>
      </c>
      <c r="U9" s="6" t="s">
        <v>53</v>
      </c>
      <c r="V9" s="97" t="s">
        <v>580</v>
      </c>
    </row>
    <row r="10" spans="1:22">
      <c r="B10" s="8" t="s">
        <v>54</v>
      </c>
      <c r="C10" s="248">
        <v>6</v>
      </c>
      <c r="J10" s="5">
        <v>9</v>
      </c>
      <c r="K10" s="5"/>
      <c r="L10" s="5">
        <v>52116</v>
      </c>
      <c r="M10" s="5" t="s">
        <v>55</v>
      </c>
      <c r="N10" s="5" t="s">
        <v>55</v>
      </c>
      <c r="O10" s="5" t="s">
        <v>55</v>
      </c>
      <c r="R10" s="6">
        <v>9</v>
      </c>
      <c r="S10" s="6" t="s">
        <v>56</v>
      </c>
      <c r="T10" s="6" t="s">
        <v>134</v>
      </c>
      <c r="U10" s="6" t="s">
        <v>57</v>
      </c>
      <c r="V10" s="97" t="s">
        <v>580</v>
      </c>
    </row>
    <row r="11" spans="1:22">
      <c r="B11" s="8" t="s">
        <v>58</v>
      </c>
      <c r="C11" s="246" t="s">
        <v>59</v>
      </c>
      <c r="J11" s="5">
        <v>10</v>
      </c>
      <c r="K11" s="5"/>
      <c r="L11" s="5">
        <v>52124</v>
      </c>
      <c r="M11" s="5" t="s">
        <v>60</v>
      </c>
      <c r="N11" s="5" t="s">
        <v>60</v>
      </c>
      <c r="O11" s="5" t="s">
        <v>60</v>
      </c>
      <c r="R11" s="6">
        <v>10</v>
      </c>
      <c r="S11" s="6" t="s">
        <v>61</v>
      </c>
      <c r="T11" s="6" t="s">
        <v>136</v>
      </c>
      <c r="U11" s="6" t="s">
        <v>62</v>
      </c>
      <c r="V11" s="97" t="s">
        <v>580</v>
      </c>
    </row>
    <row r="12" spans="1:22">
      <c r="B12" s="8" t="s">
        <v>63</v>
      </c>
      <c r="C12" s="97" t="s">
        <v>632</v>
      </c>
      <c r="J12" s="5">
        <v>11</v>
      </c>
      <c r="K12" s="5"/>
      <c r="L12" s="5">
        <v>52124</v>
      </c>
      <c r="M12" s="5" t="s">
        <v>64</v>
      </c>
      <c r="N12" s="5" t="s">
        <v>64</v>
      </c>
      <c r="O12" s="5" t="s">
        <v>64</v>
      </c>
      <c r="R12" s="6">
        <v>11</v>
      </c>
      <c r="S12" s="6" t="s">
        <v>65</v>
      </c>
      <c r="T12" s="6" t="s">
        <v>139</v>
      </c>
      <c r="U12" s="6" t="s">
        <v>66</v>
      </c>
      <c r="V12" s="97" t="s">
        <v>580</v>
      </c>
    </row>
    <row r="13" spans="1:22">
      <c r="J13" s="5">
        <v>12</v>
      </c>
      <c r="K13" s="5"/>
      <c r="L13" s="5">
        <v>52141</v>
      </c>
      <c r="M13" s="5" t="s">
        <v>67</v>
      </c>
      <c r="N13" s="5" t="s">
        <v>67</v>
      </c>
      <c r="O13" s="5" t="s">
        <v>67</v>
      </c>
      <c r="R13" s="6">
        <v>12</v>
      </c>
      <c r="S13" s="6" t="s">
        <v>68</v>
      </c>
      <c r="T13" s="6" t="s">
        <v>142</v>
      </c>
      <c r="U13" s="6" t="s">
        <v>69</v>
      </c>
      <c r="V13" s="97" t="s">
        <v>580</v>
      </c>
    </row>
    <row r="14" spans="1:22">
      <c r="J14" s="5">
        <v>13</v>
      </c>
      <c r="K14" s="5"/>
      <c r="L14" s="5">
        <v>52159</v>
      </c>
      <c r="M14" s="5" t="s">
        <v>70</v>
      </c>
      <c r="N14" s="5" t="s">
        <v>70</v>
      </c>
      <c r="O14" s="5" t="s">
        <v>70</v>
      </c>
      <c r="R14" s="6">
        <v>13</v>
      </c>
      <c r="S14" s="6" t="s">
        <v>71</v>
      </c>
      <c r="T14" s="6" t="s">
        <v>145</v>
      </c>
      <c r="U14" s="6" t="s">
        <v>72</v>
      </c>
      <c r="V14" s="97" t="s">
        <v>580</v>
      </c>
    </row>
    <row r="15" spans="1:22">
      <c r="J15" s="5">
        <v>14</v>
      </c>
      <c r="K15" s="5"/>
      <c r="L15" s="5">
        <v>53031</v>
      </c>
      <c r="M15" s="5" t="s">
        <v>73</v>
      </c>
      <c r="N15" s="5" t="s">
        <v>73</v>
      </c>
      <c r="O15" s="5" t="s">
        <v>73</v>
      </c>
      <c r="R15" s="6">
        <v>14</v>
      </c>
      <c r="S15" s="6" t="s">
        <v>74</v>
      </c>
      <c r="T15" s="6" t="s">
        <v>148</v>
      </c>
      <c r="U15" s="6" t="s">
        <v>75</v>
      </c>
      <c r="V15" s="97" t="s">
        <v>580</v>
      </c>
    </row>
    <row r="16" spans="1:22">
      <c r="J16" s="5">
        <v>15</v>
      </c>
      <c r="K16" s="5"/>
      <c r="L16" s="5">
        <v>53279</v>
      </c>
      <c r="M16" s="5" t="s">
        <v>76</v>
      </c>
      <c r="N16" s="5" t="s">
        <v>76</v>
      </c>
      <c r="O16" s="5" t="s">
        <v>76</v>
      </c>
      <c r="R16" s="6">
        <v>15</v>
      </c>
      <c r="S16" s="6" t="s">
        <v>77</v>
      </c>
      <c r="T16" s="6" t="s">
        <v>151</v>
      </c>
      <c r="U16" s="6" t="s">
        <v>78</v>
      </c>
      <c r="V16" s="97" t="s">
        <v>580</v>
      </c>
    </row>
    <row r="17" spans="10:22">
      <c r="J17" s="5">
        <v>16</v>
      </c>
      <c r="K17" s="5"/>
      <c r="L17" s="5">
        <v>53465</v>
      </c>
      <c r="M17" s="5" t="s">
        <v>79</v>
      </c>
      <c r="N17" s="5" t="s">
        <v>79</v>
      </c>
      <c r="O17" s="5" t="s">
        <v>79</v>
      </c>
      <c r="R17" s="6">
        <v>16</v>
      </c>
      <c r="S17" s="6" t="s">
        <v>80</v>
      </c>
      <c r="T17" s="6" t="s">
        <v>154</v>
      </c>
      <c r="U17" s="6" t="s">
        <v>81</v>
      </c>
      <c r="V17" s="97" t="s">
        <v>580</v>
      </c>
    </row>
    <row r="18" spans="10:22">
      <c r="J18" s="5">
        <v>17</v>
      </c>
      <c r="K18" s="5"/>
      <c r="L18" s="5">
        <v>53481</v>
      </c>
      <c r="M18" s="5" t="s">
        <v>82</v>
      </c>
      <c r="N18" s="5" t="s">
        <v>82</v>
      </c>
      <c r="O18" s="5" t="s">
        <v>82</v>
      </c>
      <c r="R18" s="6">
        <v>17</v>
      </c>
      <c r="S18" s="6" t="s">
        <v>83</v>
      </c>
      <c r="T18" s="6" t="s">
        <v>157</v>
      </c>
      <c r="U18" s="6" t="s">
        <v>84</v>
      </c>
      <c r="V18" s="97" t="s">
        <v>580</v>
      </c>
    </row>
    <row r="19" spans="10:22">
      <c r="J19" s="5">
        <v>18</v>
      </c>
      <c r="K19" s="5"/>
      <c r="L19" s="5">
        <v>53490</v>
      </c>
      <c r="M19" s="5" t="s">
        <v>85</v>
      </c>
      <c r="N19" s="5" t="s">
        <v>85</v>
      </c>
      <c r="O19" s="5" t="s">
        <v>85</v>
      </c>
      <c r="R19" s="6">
        <v>18</v>
      </c>
      <c r="S19" s="6" t="s">
        <v>86</v>
      </c>
      <c r="T19" s="6" t="s">
        <v>163</v>
      </c>
      <c r="U19" s="6" t="s">
        <v>86</v>
      </c>
      <c r="V19" s="97" t="s">
        <v>580</v>
      </c>
    </row>
    <row r="20" spans="10:22">
      <c r="J20" s="5">
        <v>19</v>
      </c>
      <c r="K20" s="5"/>
      <c r="L20" s="5">
        <v>53619</v>
      </c>
      <c r="M20" s="5" t="s">
        <v>87</v>
      </c>
      <c r="N20" s="5" t="s">
        <v>87</v>
      </c>
      <c r="O20" s="5" t="s">
        <v>87</v>
      </c>
      <c r="R20" s="6">
        <v>19</v>
      </c>
      <c r="S20" s="6" t="s">
        <v>88</v>
      </c>
      <c r="T20" s="6" t="s">
        <v>578</v>
      </c>
      <c r="U20" s="6" t="s">
        <v>88</v>
      </c>
      <c r="V20" s="97" t="s">
        <v>580</v>
      </c>
    </row>
    <row r="21" spans="10:22">
      <c r="J21" s="5">
        <v>20</v>
      </c>
      <c r="K21" s="5"/>
      <c r="L21" s="5">
        <v>53635</v>
      </c>
      <c r="M21" s="5" t="s">
        <v>89</v>
      </c>
      <c r="N21" s="5" t="s">
        <v>89</v>
      </c>
      <c r="O21" s="5" t="s">
        <v>89</v>
      </c>
      <c r="R21" s="6">
        <v>20</v>
      </c>
      <c r="S21" s="6" t="s">
        <v>90</v>
      </c>
      <c r="T21" s="6" t="s">
        <v>169</v>
      </c>
      <c r="U21" s="6" t="s">
        <v>90</v>
      </c>
      <c r="V21" s="97" t="s">
        <v>580</v>
      </c>
    </row>
    <row r="22" spans="10:22">
      <c r="J22" s="5">
        <v>21</v>
      </c>
      <c r="K22" s="5"/>
      <c r="L22" s="5">
        <v>53660</v>
      </c>
      <c r="M22" s="5" t="s">
        <v>91</v>
      </c>
      <c r="N22" s="5" t="s">
        <v>91</v>
      </c>
      <c r="O22" s="5" t="s">
        <v>91</v>
      </c>
      <c r="R22" s="6">
        <v>21</v>
      </c>
      <c r="S22" s="6" t="s">
        <v>92</v>
      </c>
      <c r="T22" s="6" t="s">
        <v>579</v>
      </c>
      <c r="U22" s="6" t="s">
        <v>92</v>
      </c>
      <c r="V22" s="97" t="s">
        <v>580</v>
      </c>
    </row>
    <row r="23" spans="10:22">
      <c r="J23" s="5">
        <v>22</v>
      </c>
      <c r="K23" s="5"/>
      <c r="L23" s="5">
        <v>53686</v>
      </c>
      <c r="M23" s="5" t="s">
        <v>93</v>
      </c>
      <c r="N23" s="5" t="s">
        <v>93</v>
      </c>
      <c r="O23" s="5" t="s">
        <v>93</v>
      </c>
      <c r="R23" s="6">
        <v>22</v>
      </c>
      <c r="S23" s="6" t="s">
        <v>94</v>
      </c>
      <c r="T23" s="6" t="s">
        <v>173</v>
      </c>
      <c r="U23" s="6" t="s">
        <v>94</v>
      </c>
      <c r="V23" s="97" t="s">
        <v>580</v>
      </c>
    </row>
    <row r="24" spans="10:22">
      <c r="J24" s="5">
        <v>23</v>
      </c>
      <c r="K24" s="5"/>
      <c r="L24" s="5">
        <v>54348</v>
      </c>
      <c r="M24" s="5" t="s">
        <v>95</v>
      </c>
      <c r="N24" s="5" t="s">
        <v>95</v>
      </c>
      <c r="O24" s="5" t="s">
        <v>95</v>
      </c>
      <c r="R24" s="6">
        <v>23</v>
      </c>
      <c r="S24" s="6" t="s">
        <v>99</v>
      </c>
      <c r="T24" s="6" t="s">
        <v>550</v>
      </c>
      <c r="U24" s="6" t="s">
        <v>562</v>
      </c>
      <c r="V24" s="97" t="s">
        <v>580</v>
      </c>
    </row>
    <row r="25" spans="10:22">
      <c r="J25" s="5">
        <v>24</v>
      </c>
      <c r="K25" s="5"/>
      <c r="L25" s="5">
        <v>54631</v>
      </c>
      <c r="M25" s="5" t="s">
        <v>96</v>
      </c>
      <c r="N25" s="5" t="s">
        <v>96</v>
      </c>
      <c r="O25" s="5" t="s">
        <v>96</v>
      </c>
      <c r="R25" s="6">
        <v>24</v>
      </c>
      <c r="S25" s="6" t="s">
        <v>100</v>
      </c>
      <c r="T25" s="6" t="s">
        <v>549</v>
      </c>
      <c r="U25" s="6" t="s">
        <v>101</v>
      </c>
      <c r="V25" s="97" t="s">
        <v>580</v>
      </c>
    </row>
    <row r="26" spans="10:22">
      <c r="J26" s="5">
        <v>25</v>
      </c>
      <c r="K26" s="5"/>
      <c r="L26" s="5">
        <v>54640</v>
      </c>
      <c r="M26" s="5" t="s">
        <v>98</v>
      </c>
      <c r="N26" s="5" t="s">
        <v>98</v>
      </c>
      <c r="O26" s="5" t="s">
        <v>98</v>
      </c>
      <c r="R26" s="6">
        <v>25</v>
      </c>
      <c r="S26" s="6" t="s">
        <v>102</v>
      </c>
      <c r="T26" s="6" t="s">
        <v>548</v>
      </c>
      <c r="U26" s="6" t="s">
        <v>103</v>
      </c>
      <c r="V26" s="97" t="s">
        <v>580</v>
      </c>
    </row>
    <row r="27" spans="10:22">
      <c r="R27" s="6">
        <v>26</v>
      </c>
      <c r="S27" s="6" t="s">
        <v>104</v>
      </c>
      <c r="T27" s="6" t="s">
        <v>547</v>
      </c>
      <c r="U27" s="6" t="s">
        <v>105</v>
      </c>
      <c r="V27" s="97" t="s">
        <v>580</v>
      </c>
    </row>
    <row r="28" spans="10:22">
      <c r="R28" s="6">
        <v>27</v>
      </c>
      <c r="S28" s="6" t="s">
        <v>106</v>
      </c>
      <c r="T28" s="6" t="s">
        <v>546</v>
      </c>
      <c r="U28" s="6" t="s">
        <v>108</v>
      </c>
      <c r="V28" s="97" t="s">
        <v>580</v>
      </c>
    </row>
    <row r="29" spans="10:22">
      <c r="R29" s="6">
        <v>28</v>
      </c>
      <c r="S29" s="6" t="s">
        <v>109</v>
      </c>
      <c r="T29" s="6" t="s">
        <v>545</v>
      </c>
      <c r="U29" s="6" t="s">
        <v>110</v>
      </c>
      <c r="V29" s="97" t="s">
        <v>580</v>
      </c>
    </row>
    <row r="30" spans="10:22">
      <c r="R30" s="6">
        <v>29</v>
      </c>
      <c r="S30" s="6" t="s">
        <v>538</v>
      </c>
      <c r="T30" s="6" t="s">
        <v>544</v>
      </c>
      <c r="U30" s="6" t="s">
        <v>541</v>
      </c>
      <c r="V30" s="97" t="s">
        <v>580</v>
      </c>
    </row>
    <row r="31" spans="10:22">
      <c r="R31" s="6">
        <v>30</v>
      </c>
      <c r="S31" s="6" t="s">
        <v>465</v>
      </c>
      <c r="T31" s="294" t="s">
        <v>107</v>
      </c>
      <c r="U31" s="6" t="s">
        <v>542</v>
      </c>
      <c r="V31" s="97" t="s">
        <v>580</v>
      </c>
    </row>
    <row r="32" spans="10:22">
      <c r="R32" s="6">
        <v>31</v>
      </c>
      <c r="S32" s="6" t="s">
        <v>539</v>
      </c>
      <c r="T32" s="6" t="s">
        <v>540</v>
      </c>
      <c r="U32" s="6" t="s">
        <v>543</v>
      </c>
      <c r="V32" s="97" t="s">
        <v>580</v>
      </c>
    </row>
    <row r="33" spans="18:22">
      <c r="R33" s="6">
        <v>32</v>
      </c>
      <c r="S33" s="6"/>
      <c r="T33" s="6"/>
      <c r="U33" s="6"/>
      <c r="V33" s="97" t="s">
        <v>580</v>
      </c>
    </row>
    <row r="34" spans="18:22">
      <c r="R34" s="6"/>
      <c r="S34" s="6"/>
      <c r="U34" s="6"/>
      <c r="V34" s="97"/>
    </row>
  </sheetData>
  <sheetProtection algorithmName="SHA-512" hashValue="t/74GUpf7uMLlCzQKHgt/cZ5YMIKFr8Erz+nfzsiHmfS78T4VvvRVQ+2cmuaz6ZT4RWiXSGlY+Y1tw6EO1qsQg==" saltValue="xbmlPA0PfYIpmtDbdCcTQA==" spinCount="100000" sheet="1" objects="1" scenarios="1"/>
  <phoneticPr fontId="4"/>
  <dataValidations count="2">
    <dataValidation type="list" allowBlank="1" showInputMessage="1" showErrorMessage="1" sqref="C12" xr:uid="{77F80975-EB26-4D04-A2BA-62D8C1A4BA88}">
      <formula1>"本人届出,推薦届出"</formula1>
    </dataValidation>
    <dataValidation type="list" allowBlank="1" showInputMessage="1" showErrorMessage="1" sqref="V2:V34" xr:uid="{CE9AA5AC-ECFA-486D-92E3-E545FDA3A5D6}">
      <formula1>"表示する,表示しない,-"</formula1>
    </dataValidation>
  </dataValidations>
  <pageMargins left="0.7" right="0.7" top="0.75" bottom="0.75" header="0.3" footer="0.3"/>
  <pageSetup paperSize="9" scale="57" fitToHeight="0" orientation="landscape" r:id="rId1"/>
  <colBreaks count="2" manualBreakCount="2">
    <brk id="16" max="1048575" man="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17E72-DDA1-4456-9087-D3B6BD1E0826}">
  <sheetPr>
    <pageSetUpPr fitToPage="1"/>
  </sheetPr>
  <dimension ref="C2:F29"/>
  <sheetViews>
    <sheetView view="pageBreakPreview" zoomScale="110" zoomScaleNormal="100" zoomScaleSheetLayoutView="110" workbookViewId="0">
      <selection activeCell="K8" sqref="K8"/>
    </sheetView>
  </sheetViews>
  <sheetFormatPr defaultRowHeight="14.25"/>
  <cols>
    <col min="1" max="3" width="9" style="214"/>
    <col min="4" max="4" width="60.5" style="214" customWidth="1"/>
    <col min="5" max="5" width="6.875" style="214" hidden="1" customWidth="1"/>
    <col min="6" max="6" width="79.25" style="214" customWidth="1"/>
    <col min="7" max="260" width="9" style="214"/>
    <col min="261" max="261" width="49.625" style="214" customWidth="1"/>
    <col min="262" max="516" width="9" style="214"/>
    <col min="517" max="517" width="49.625" style="214" customWidth="1"/>
    <col min="518" max="772" width="9" style="214"/>
    <col min="773" max="773" width="49.625" style="214" customWidth="1"/>
    <col min="774" max="1028" width="9" style="214"/>
    <col min="1029" max="1029" width="49.625" style="214" customWidth="1"/>
    <col min="1030" max="1284" width="9" style="214"/>
    <col min="1285" max="1285" width="49.625" style="214" customWidth="1"/>
    <col min="1286" max="1540" width="9" style="214"/>
    <col min="1541" max="1541" width="49.625" style="214" customWidth="1"/>
    <col min="1542" max="1796" width="9" style="214"/>
    <col min="1797" max="1797" width="49.625" style="214" customWidth="1"/>
    <col min="1798" max="2052" width="9" style="214"/>
    <col min="2053" max="2053" width="49.625" style="214" customWidth="1"/>
    <col min="2054" max="2308" width="9" style="214"/>
    <col min="2309" max="2309" width="49.625" style="214" customWidth="1"/>
    <col min="2310" max="2564" width="9" style="214"/>
    <col min="2565" max="2565" width="49.625" style="214" customWidth="1"/>
    <col min="2566" max="2820" width="9" style="214"/>
    <col min="2821" max="2821" width="49.625" style="214" customWidth="1"/>
    <col min="2822" max="3076" width="9" style="214"/>
    <col min="3077" max="3077" width="49.625" style="214" customWidth="1"/>
    <col min="3078" max="3332" width="9" style="214"/>
    <col min="3333" max="3333" width="49.625" style="214" customWidth="1"/>
    <col min="3334" max="3588" width="9" style="214"/>
    <col min="3589" max="3589" width="49.625" style="214" customWidth="1"/>
    <col min="3590" max="3844" width="9" style="214"/>
    <col min="3845" max="3845" width="49.625" style="214" customWidth="1"/>
    <col min="3846" max="4100" width="9" style="214"/>
    <col min="4101" max="4101" width="49.625" style="214" customWidth="1"/>
    <col min="4102" max="4356" width="9" style="214"/>
    <col min="4357" max="4357" width="49.625" style="214" customWidth="1"/>
    <col min="4358" max="4612" width="9" style="214"/>
    <col min="4613" max="4613" width="49.625" style="214" customWidth="1"/>
    <col min="4614" max="4868" width="9" style="214"/>
    <col min="4869" max="4869" width="49.625" style="214" customWidth="1"/>
    <col min="4870" max="5124" width="9" style="214"/>
    <col min="5125" max="5125" width="49.625" style="214" customWidth="1"/>
    <col min="5126" max="5380" width="9" style="214"/>
    <col min="5381" max="5381" width="49.625" style="214" customWidth="1"/>
    <col min="5382" max="5636" width="9" style="214"/>
    <col min="5637" max="5637" width="49.625" style="214" customWidth="1"/>
    <col min="5638" max="5892" width="9" style="214"/>
    <col min="5893" max="5893" width="49.625" style="214" customWidth="1"/>
    <col min="5894" max="6148" width="9" style="214"/>
    <col min="6149" max="6149" width="49.625" style="214" customWidth="1"/>
    <col min="6150" max="6404" width="9" style="214"/>
    <col min="6405" max="6405" width="49.625" style="214" customWidth="1"/>
    <col min="6406" max="6660" width="9" style="214"/>
    <col min="6661" max="6661" width="49.625" style="214" customWidth="1"/>
    <col min="6662" max="6916" width="9" style="214"/>
    <col min="6917" max="6917" width="49.625" style="214" customWidth="1"/>
    <col min="6918" max="7172" width="9" style="214"/>
    <col min="7173" max="7173" width="49.625" style="214" customWidth="1"/>
    <col min="7174" max="7428" width="9" style="214"/>
    <col min="7429" max="7429" width="49.625" style="214" customWidth="1"/>
    <col min="7430" max="7684" width="9" style="214"/>
    <col min="7685" max="7685" width="49.625" style="214" customWidth="1"/>
    <col min="7686" max="7940" width="9" style="214"/>
    <col min="7941" max="7941" width="49.625" style="214" customWidth="1"/>
    <col min="7942" max="8196" width="9" style="214"/>
    <col min="8197" max="8197" width="49.625" style="214" customWidth="1"/>
    <col min="8198" max="8452" width="9" style="214"/>
    <col min="8453" max="8453" width="49.625" style="214" customWidth="1"/>
    <col min="8454" max="8708" width="9" style="214"/>
    <col min="8709" max="8709" width="49.625" style="214" customWidth="1"/>
    <col min="8710" max="8964" width="9" style="214"/>
    <col min="8965" max="8965" width="49.625" style="214" customWidth="1"/>
    <col min="8966" max="9220" width="9" style="214"/>
    <col min="9221" max="9221" width="49.625" style="214" customWidth="1"/>
    <col min="9222" max="9476" width="9" style="214"/>
    <col min="9477" max="9477" width="49.625" style="214" customWidth="1"/>
    <col min="9478" max="9732" width="9" style="214"/>
    <col min="9733" max="9733" width="49.625" style="214" customWidth="1"/>
    <col min="9734" max="9988" width="9" style="214"/>
    <col min="9989" max="9989" width="49.625" style="214" customWidth="1"/>
    <col min="9990" max="10244" width="9" style="214"/>
    <col min="10245" max="10245" width="49.625" style="214" customWidth="1"/>
    <col min="10246" max="10500" width="9" style="214"/>
    <col min="10501" max="10501" width="49.625" style="214" customWidth="1"/>
    <col min="10502" max="10756" width="9" style="214"/>
    <col min="10757" max="10757" width="49.625" style="214" customWidth="1"/>
    <col min="10758" max="11012" width="9" style="214"/>
    <col min="11013" max="11013" width="49.625" style="214" customWidth="1"/>
    <col min="11014" max="11268" width="9" style="214"/>
    <col min="11269" max="11269" width="49.625" style="214" customWidth="1"/>
    <col min="11270" max="11524" width="9" style="214"/>
    <col min="11525" max="11525" width="49.625" style="214" customWidth="1"/>
    <col min="11526" max="11780" width="9" style="214"/>
    <col min="11781" max="11781" width="49.625" style="214" customWidth="1"/>
    <col min="11782" max="12036" width="9" style="214"/>
    <col min="12037" max="12037" width="49.625" style="214" customWidth="1"/>
    <col min="12038" max="12292" width="9" style="214"/>
    <col min="12293" max="12293" width="49.625" style="214" customWidth="1"/>
    <col min="12294" max="12548" width="9" style="214"/>
    <col min="12549" max="12549" width="49.625" style="214" customWidth="1"/>
    <col min="12550" max="12804" width="9" style="214"/>
    <col min="12805" max="12805" width="49.625" style="214" customWidth="1"/>
    <col min="12806" max="13060" width="9" style="214"/>
    <col min="13061" max="13061" width="49.625" style="214" customWidth="1"/>
    <col min="13062" max="13316" width="9" style="214"/>
    <col min="13317" max="13317" width="49.625" style="214" customWidth="1"/>
    <col min="13318" max="13572" width="9" style="214"/>
    <col min="13573" max="13573" width="49.625" style="214" customWidth="1"/>
    <col min="13574" max="13828" width="9" style="214"/>
    <col min="13829" max="13829" width="49.625" style="214" customWidth="1"/>
    <col min="13830" max="14084" width="9" style="214"/>
    <col min="14085" max="14085" width="49.625" style="214" customWidth="1"/>
    <col min="14086" max="14340" width="9" style="214"/>
    <col min="14341" max="14341" width="49.625" style="214" customWidth="1"/>
    <col min="14342" max="14596" width="9" style="214"/>
    <col min="14597" max="14597" width="49.625" style="214" customWidth="1"/>
    <col min="14598" max="14852" width="9" style="214"/>
    <col min="14853" max="14853" width="49.625" style="214" customWidth="1"/>
    <col min="14854" max="15108" width="9" style="214"/>
    <col min="15109" max="15109" width="49.625" style="214" customWidth="1"/>
    <col min="15110" max="15364" width="9" style="214"/>
    <col min="15365" max="15365" width="49.625" style="214" customWidth="1"/>
    <col min="15366" max="15620" width="9" style="214"/>
    <col min="15621" max="15621" width="49.625" style="214" customWidth="1"/>
    <col min="15622" max="15876" width="9" style="214"/>
    <col min="15877" max="15877" width="49.625" style="214" customWidth="1"/>
    <col min="15878" max="16132" width="9" style="214"/>
    <col min="16133" max="16133" width="49.625" style="214" customWidth="1"/>
    <col min="16134" max="16384" width="9" style="214"/>
  </cols>
  <sheetData>
    <row r="2" spans="3:6">
      <c r="C2" s="215" t="s">
        <v>111</v>
      </c>
      <c r="D2" s="215" t="s">
        <v>112</v>
      </c>
      <c r="E2" s="215" t="s">
        <v>113</v>
      </c>
      <c r="F2" s="215" t="s">
        <v>114</v>
      </c>
    </row>
    <row r="3" spans="3:6">
      <c r="C3" s="215" t="s">
        <v>115</v>
      </c>
      <c r="D3" s="215" t="s">
        <v>116</v>
      </c>
      <c r="E3" s="215"/>
      <c r="F3" s="215" t="s">
        <v>117</v>
      </c>
    </row>
    <row r="4" spans="3:6">
      <c r="C4" s="215" t="s">
        <v>118</v>
      </c>
      <c r="D4" s="215" t="s">
        <v>119</v>
      </c>
      <c r="E4" s="215"/>
      <c r="F4" s="215" t="s">
        <v>120</v>
      </c>
    </row>
    <row r="5" spans="3:6">
      <c r="C5" s="215" t="s">
        <v>121</v>
      </c>
      <c r="D5" s="215" t="s">
        <v>122</v>
      </c>
      <c r="E5" s="215"/>
      <c r="F5" s="215" t="s">
        <v>123</v>
      </c>
    </row>
    <row r="6" spans="3:6">
      <c r="C6" s="215" t="s">
        <v>124</v>
      </c>
      <c r="D6" s="215" t="s">
        <v>125</v>
      </c>
      <c r="E6" s="215"/>
      <c r="F6" s="215" t="s">
        <v>126</v>
      </c>
    </row>
    <row r="7" spans="3:6">
      <c r="C7" s="215" t="s">
        <v>127</v>
      </c>
      <c r="D7" s="215" t="s">
        <v>128</v>
      </c>
      <c r="E7" s="215"/>
      <c r="F7" s="215" t="s">
        <v>129</v>
      </c>
    </row>
    <row r="8" spans="3:6">
      <c r="C8" s="215" t="s">
        <v>130</v>
      </c>
      <c r="D8" s="215" t="s">
        <v>131</v>
      </c>
      <c r="E8" s="215"/>
      <c r="F8" s="221" t="s">
        <v>132</v>
      </c>
    </row>
    <row r="9" spans="3:6">
      <c r="C9" s="215" t="s">
        <v>133</v>
      </c>
      <c r="D9" s="215" t="s">
        <v>134</v>
      </c>
      <c r="E9" s="215"/>
      <c r="F9" s="215" t="s">
        <v>132</v>
      </c>
    </row>
    <row r="10" spans="3:6">
      <c r="C10" s="215" t="s">
        <v>135</v>
      </c>
      <c r="D10" s="215" t="s">
        <v>136</v>
      </c>
      <c r="E10" s="215"/>
      <c r="F10" s="215" t="s">
        <v>137</v>
      </c>
    </row>
    <row r="11" spans="3:6">
      <c r="C11" s="215" t="s">
        <v>138</v>
      </c>
      <c r="D11" s="215" t="s">
        <v>139</v>
      </c>
      <c r="E11" s="215"/>
      <c r="F11" s="215" t="s">
        <v>140</v>
      </c>
    </row>
    <row r="12" spans="3:6">
      <c r="C12" s="215" t="s">
        <v>141</v>
      </c>
      <c r="D12" s="215" t="s">
        <v>142</v>
      </c>
      <c r="E12" s="215"/>
      <c r="F12" s="215" t="s">
        <v>143</v>
      </c>
    </row>
    <row r="13" spans="3:6">
      <c r="C13" s="215" t="s">
        <v>144</v>
      </c>
      <c r="D13" s="215" t="s">
        <v>145</v>
      </c>
      <c r="E13" s="215"/>
      <c r="F13" s="215" t="s">
        <v>146</v>
      </c>
    </row>
    <row r="14" spans="3:6">
      <c r="C14" s="215" t="s">
        <v>147</v>
      </c>
      <c r="D14" s="215" t="s">
        <v>148</v>
      </c>
      <c r="E14" s="215"/>
      <c r="F14" s="215" t="s">
        <v>149</v>
      </c>
    </row>
    <row r="15" spans="3:6">
      <c r="C15" s="215" t="s">
        <v>150</v>
      </c>
      <c r="D15" s="215" t="s">
        <v>151</v>
      </c>
      <c r="E15" s="215"/>
      <c r="F15" s="215" t="s">
        <v>152</v>
      </c>
    </row>
    <row r="16" spans="3:6">
      <c r="C16" s="215" t="s">
        <v>153</v>
      </c>
      <c r="D16" s="215" t="s">
        <v>154</v>
      </c>
      <c r="E16" s="215"/>
      <c r="F16" s="215" t="s">
        <v>155</v>
      </c>
    </row>
    <row r="17" spans="3:6">
      <c r="C17" s="215" t="s">
        <v>156</v>
      </c>
      <c r="D17" s="215" t="s">
        <v>157</v>
      </c>
      <c r="E17" s="215"/>
      <c r="F17" s="215" t="s">
        <v>158</v>
      </c>
    </row>
    <row r="18" spans="3:6">
      <c r="C18" s="215" t="s">
        <v>159</v>
      </c>
      <c r="D18" s="215" t="s">
        <v>160</v>
      </c>
      <c r="E18" s="215"/>
      <c r="F18" s="215" t="s">
        <v>161</v>
      </c>
    </row>
    <row r="19" spans="3:6">
      <c r="C19" s="215" t="s">
        <v>162</v>
      </c>
      <c r="D19" s="215" t="s">
        <v>163</v>
      </c>
      <c r="E19" s="215"/>
      <c r="F19" s="215" t="s">
        <v>164</v>
      </c>
    </row>
    <row r="20" spans="3:6">
      <c r="C20" s="215" t="s">
        <v>165</v>
      </c>
      <c r="D20" s="215" t="s">
        <v>166</v>
      </c>
      <c r="E20" s="215"/>
      <c r="F20" s="215" t="s">
        <v>167</v>
      </c>
    </row>
    <row r="21" spans="3:6">
      <c r="C21" s="215" t="s">
        <v>168</v>
      </c>
      <c r="D21" s="215" t="s">
        <v>169</v>
      </c>
      <c r="E21" s="215"/>
      <c r="F21" s="215" t="s">
        <v>164</v>
      </c>
    </row>
    <row r="22" spans="3:6">
      <c r="C22" s="215" t="s">
        <v>170</v>
      </c>
      <c r="D22" s="215" t="s">
        <v>171</v>
      </c>
      <c r="E22" s="215"/>
      <c r="F22" s="215" t="s">
        <v>167</v>
      </c>
    </row>
    <row r="23" spans="3:6">
      <c r="C23" s="215" t="s">
        <v>172</v>
      </c>
      <c r="D23" s="215" t="s">
        <v>173</v>
      </c>
      <c r="E23" s="215"/>
      <c r="F23" s="215" t="s">
        <v>174</v>
      </c>
    </row>
    <row r="24" spans="3:6">
      <c r="C24" s="215" t="s">
        <v>175</v>
      </c>
      <c r="D24" s="215" t="s">
        <v>176</v>
      </c>
      <c r="E24" s="215"/>
      <c r="F24" s="215" t="s">
        <v>177</v>
      </c>
    </row>
    <row r="25" spans="3:6">
      <c r="C25" s="215" t="s">
        <v>178</v>
      </c>
      <c r="D25" s="215" t="s">
        <v>179</v>
      </c>
      <c r="E25" s="215"/>
      <c r="F25" s="215" t="s">
        <v>161</v>
      </c>
    </row>
    <row r="26" spans="3:6">
      <c r="C26" s="215" t="s">
        <v>180</v>
      </c>
      <c r="D26" s="215" t="s">
        <v>181</v>
      </c>
      <c r="E26" s="215"/>
      <c r="F26" s="215" t="s">
        <v>182</v>
      </c>
    </row>
    <row r="27" spans="3:6">
      <c r="C27" s="215" t="s">
        <v>183</v>
      </c>
      <c r="D27" s="215" t="s">
        <v>184</v>
      </c>
      <c r="E27" s="215"/>
      <c r="F27" s="215" t="s">
        <v>182</v>
      </c>
    </row>
    <row r="28" spans="3:6">
      <c r="C28" s="215" t="s">
        <v>185</v>
      </c>
      <c r="D28" s="215" t="s">
        <v>186</v>
      </c>
      <c r="E28" s="215"/>
      <c r="F28" s="215" t="s">
        <v>187</v>
      </c>
    </row>
    <row r="29" spans="3:6">
      <c r="C29" s="215" t="s">
        <v>188</v>
      </c>
      <c r="D29" s="215" t="s">
        <v>189</v>
      </c>
      <c r="E29" s="215"/>
      <c r="F29" s="215" t="s">
        <v>187</v>
      </c>
    </row>
  </sheetData>
  <phoneticPr fontId="4"/>
  <pageMargins left="0.7" right="0.7" top="0.75" bottom="0.75" header="0.3" footer="0.3"/>
  <pageSetup paperSize="9" scale="85"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J74"/>
  <sheetViews>
    <sheetView showZeros="0" tabSelected="1" view="pageBreakPreview" topLeftCell="A7" zoomScaleNormal="100" zoomScaleSheetLayoutView="100" workbookViewId="0">
      <selection activeCell="C13" sqref="C13"/>
    </sheetView>
  </sheetViews>
  <sheetFormatPr defaultRowHeight="21" customHeight="1"/>
  <cols>
    <col min="1" max="1" width="66" style="115" customWidth="1"/>
    <col min="2" max="2" width="24.375" style="115" bestFit="1" customWidth="1"/>
    <col min="3" max="3" width="42.125" style="1" customWidth="1"/>
    <col min="4" max="4" width="47.25" style="1" customWidth="1"/>
    <col min="5" max="5" width="24.5" style="1" bestFit="1" customWidth="1"/>
    <col min="6" max="6" width="10.5" style="1" bestFit="1" customWidth="1"/>
    <col min="7" max="7" width="22" style="1" bestFit="1" customWidth="1"/>
    <col min="8" max="9" width="15" style="1" bestFit="1" customWidth="1"/>
    <col min="10" max="10" width="26.75" style="1" bestFit="1" customWidth="1"/>
    <col min="11" max="11" width="22.875" style="1" customWidth="1"/>
    <col min="12" max="16384" width="9" style="1"/>
  </cols>
  <sheetData>
    <row r="1" spans="1:10" ht="21" customHeight="1">
      <c r="A1" s="111" t="s">
        <v>26</v>
      </c>
      <c r="B1" s="116"/>
      <c r="C1" s="339" t="str">
        <f>設定シート!C5</f>
        <v>令和７年４月６日執行秋田県知事選挙</v>
      </c>
      <c r="D1" s="340"/>
      <c r="E1" s="341"/>
    </row>
    <row r="2" spans="1:10" ht="21" customHeight="1">
      <c r="A2" s="112" t="s">
        <v>190</v>
      </c>
      <c r="B2" s="229"/>
      <c r="C2" s="228"/>
      <c r="D2" s="244" t="s">
        <v>191</v>
      </c>
      <c r="E2" s="69" t="str">
        <f>設定シート!C11</f>
        <v>竹　田　勝　美</v>
      </c>
      <c r="G2" s="80"/>
      <c r="H2" s="80"/>
      <c r="J2" s="80"/>
    </row>
    <row r="3" spans="1:10" ht="21" customHeight="1">
      <c r="A3" s="113"/>
      <c r="B3" s="118"/>
      <c r="C3" s="71"/>
      <c r="D3" s="230"/>
      <c r="E3" s="245"/>
      <c r="G3" s="80"/>
      <c r="H3" s="80"/>
      <c r="J3" s="80"/>
    </row>
    <row r="4" spans="1:10" ht="21" customHeight="1">
      <c r="A4" s="113" t="s">
        <v>192</v>
      </c>
      <c r="B4" s="118"/>
      <c r="C4" s="73" t="str">
        <f>設定シート!C6</f>
        <v>令和７年３月２０日</v>
      </c>
      <c r="D4" s="74"/>
      <c r="E4" s="110"/>
      <c r="G4" s="80"/>
      <c r="H4" s="80"/>
      <c r="I4" s="231"/>
      <c r="J4" s="80"/>
    </row>
    <row r="5" spans="1:10" ht="21" customHeight="1">
      <c r="A5" s="114" t="s">
        <v>193</v>
      </c>
      <c r="B5" s="119" t="s">
        <v>194</v>
      </c>
      <c r="C5" s="76" t="str">
        <f>設定シート!C7</f>
        <v>R</v>
      </c>
      <c r="D5" s="68"/>
      <c r="E5" s="110"/>
      <c r="F5" s="77"/>
      <c r="G5" s="80"/>
      <c r="H5" s="80"/>
      <c r="J5" s="80"/>
    </row>
    <row r="6" spans="1:10" ht="21" customHeight="1">
      <c r="A6" s="112"/>
      <c r="B6" s="117" t="s">
        <v>195</v>
      </c>
      <c r="C6" s="76">
        <f>設定シート!C8</f>
        <v>7</v>
      </c>
      <c r="E6" s="78"/>
      <c r="F6" s="77"/>
      <c r="G6" s="80"/>
      <c r="H6" s="80"/>
      <c r="J6" s="80"/>
    </row>
    <row r="7" spans="1:10" ht="21" customHeight="1">
      <c r="A7" s="112"/>
      <c r="B7" s="117" t="s">
        <v>196</v>
      </c>
      <c r="C7" s="76">
        <f>設定シート!C9</f>
        <v>4</v>
      </c>
      <c r="E7" s="78"/>
      <c r="F7" s="77"/>
      <c r="G7" s="80"/>
      <c r="H7" s="80"/>
    </row>
    <row r="8" spans="1:10" ht="21" customHeight="1">
      <c r="A8" s="113"/>
      <c r="B8" s="118" t="s">
        <v>197</v>
      </c>
      <c r="C8" s="76">
        <f>設定シート!C10</f>
        <v>6</v>
      </c>
      <c r="D8" s="72" t="s">
        <v>198</v>
      </c>
      <c r="E8" s="81" t="str">
        <f>TEXT(C5&amp;C6&amp;"/"&amp;C7&amp;"/"&amp;C8,"YYYY/MM/DD")</f>
        <v>2025/04/06</v>
      </c>
      <c r="F8" s="77"/>
    </row>
    <row r="9" spans="1:10" ht="21" customHeight="1">
      <c r="A9" s="112" t="s">
        <v>415</v>
      </c>
      <c r="B9" s="117"/>
      <c r="C9" s="324"/>
      <c r="D9" s="82" t="s">
        <v>199</v>
      </c>
      <c r="E9" s="67"/>
      <c r="F9" s="77"/>
      <c r="G9" s="80"/>
      <c r="H9" s="109"/>
      <c r="I9" s="80"/>
    </row>
    <row r="10" spans="1:10" ht="21" customHeight="1">
      <c r="A10" s="112" t="s">
        <v>416</v>
      </c>
      <c r="B10" s="117"/>
      <c r="C10" s="324"/>
      <c r="D10" s="68"/>
      <c r="E10" s="67"/>
      <c r="F10" s="77"/>
      <c r="G10" s="80"/>
      <c r="H10" s="84"/>
      <c r="I10" s="80"/>
      <c r="J10" s="85"/>
    </row>
    <row r="11" spans="1:10" ht="21" customHeight="1">
      <c r="A11" s="112" t="s">
        <v>200</v>
      </c>
      <c r="B11" s="117"/>
      <c r="C11" s="324"/>
      <c r="D11" s="312"/>
      <c r="E11" s="67"/>
      <c r="F11" s="77"/>
      <c r="G11" s="80"/>
      <c r="H11" s="84"/>
      <c r="I11" s="80"/>
      <c r="J11" s="85"/>
    </row>
    <row r="12" spans="1:10" ht="21" customHeight="1">
      <c r="A12" s="114" t="s">
        <v>201</v>
      </c>
      <c r="B12" s="119" t="s">
        <v>202</v>
      </c>
      <c r="C12" s="325"/>
      <c r="D12" s="82"/>
      <c r="E12" s="75"/>
    </row>
    <row r="13" spans="1:10" ht="21" customHeight="1">
      <c r="A13" s="112" t="s">
        <v>203</v>
      </c>
      <c r="B13" s="117" t="s">
        <v>202</v>
      </c>
      <c r="C13" s="326"/>
      <c r="E13" s="67" t="s">
        <v>204</v>
      </c>
    </row>
    <row r="14" spans="1:10" ht="21" customHeight="1">
      <c r="A14" s="112" t="s">
        <v>205</v>
      </c>
      <c r="B14" s="117" t="s">
        <v>202</v>
      </c>
      <c r="C14" s="326"/>
      <c r="E14" s="207" t="str">
        <f>C12&amp;" "&amp;C14</f>
        <v xml:space="preserve"> </v>
      </c>
    </row>
    <row r="15" spans="1:10" ht="21" customHeight="1">
      <c r="A15" s="112" t="s">
        <v>206</v>
      </c>
      <c r="B15" s="117" t="s">
        <v>202</v>
      </c>
      <c r="C15" s="326"/>
      <c r="E15" s="67"/>
    </row>
    <row r="16" spans="1:10" ht="21" customHeight="1">
      <c r="A16" s="217" t="s">
        <v>207</v>
      </c>
      <c r="B16" s="217" t="s">
        <v>208</v>
      </c>
      <c r="C16" s="327"/>
      <c r="D16" s="218"/>
      <c r="E16" s="218" t="s">
        <v>209</v>
      </c>
    </row>
    <row r="17" spans="1:9" ht="21" customHeight="1">
      <c r="A17" s="115" t="s">
        <v>210</v>
      </c>
      <c r="B17" s="115" t="s">
        <v>202</v>
      </c>
      <c r="C17" s="328"/>
      <c r="D17" s="1" t="s">
        <v>211</v>
      </c>
      <c r="E17" s="213" t="str">
        <f>IF(C17="","",DATEDIF(C17,E8,"y"))</f>
        <v/>
      </c>
    </row>
    <row r="18" spans="1:9" ht="21" customHeight="1">
      <c r="A18" s="112" t="s">
        <v>212</v>
      </c>
      <c r="B18" s="117" t="s">
        <v>202</v>
      </c>
      <c r="C18" s="329"/>
      <c r="D18" s="88"/>
      <c r="E18" s="67"/>
      <c r="F18" s="77"/>
      <c r="G18" s="86"/>
      <c r="H18" s="86"/>
    </row>
    <row r="19" spans="1:9" ht="21" customHeight="1">
      <c r="A19" s="112" t="s">
        <v>213</v>
      </c>
      <c r="B19" s="117" t="s">
        <v>202</v>
      </c>
      <c r="C19" s="329"/>
      <c r="D19" s="87"/>
      <c r="E19" s="67"/>
      <c r="F19" s="77"/>
      <c r="G19" s="86"/>
      <c r="H19" s="86"/>
    </row>
    <row r="20" spans="1:9" ht="21" customHeight="1">
      <c r="A20" s="112"/>
      <c r="B20" s="117" t="s">
        <v>214</v>
      </c>
      <c r="C20" s="83" t="str">
        <f>ASC(C19)</f>
        <v/>
      </c>
      <c r="D20" s="88"/>
      <c r="E20" s="67"/>
      <c r="F20" s="77"/>
      <c r="G20" s="86"/>
      <c r="H20" s="86"/>
    </row>
    <row r="21" spans="1:9" ht="21" customHeight="1">
      <c r="A21" s="112"/>
      <c r="B21" s="117" t="s">
        <v>215</v>
      </c>
      <c r="C21" s="83" t="str">
        <f>SUBSTITUTE(SUBSTITUTE(SUBSTITUTE(SUBSTITUTE(SUBSTITUTE(ASC(C20),1,"一"),2,"二"),3,"三"),4,"四"),5,"五")</f>
        <v/>
      </c>
      <c r="D21" s="88"/>
      <c r="E21" s="67"/>
      <c r="F21" s="77"/>
      <c r="G21" s="86"/>
      <c r="H21" s="86"/>
    </row>
    <row r="22" spans="1:9" ht="21" customHeight="1">
      <c r="A22" s="112"/>
      <c r="B22" s="117" t="s">
        <v>216</v>
      </c>
      <c r="C22" s="83" t="str">
        <f>SUBSTITUTE(SUBSTITUTE(SUBSTITUTE(SUBSTITUTE(SUBSTITUTE(C21,6,"六"),7,"七"),8,"八"),9,"九"),0,"〇")</f>
        <v/>
      </c>
      <c r="D22" s="88"/>
      <c r="E22" s="67"/>
      <c r="F22" s="77"/>
      <c r="G22" s="86"/>
      <c r="H22" s="86"/>
    </row>
    <row r="23" spans="1:9" ht="21" customHeight="1">
      <c r="A23" s="112" t="s">
        <v>217</v>
      </c>
      <c r="B23" s="117" t="s">
        <v>202</v>
      </c>
      <c r="C23" s="326"/>
      <c r="D23" s="88"/>
      <c r="E23" s="67"/>
      <c r="F23" s="77"/>
      <c r="G23" s="86"/>
      <c r="H23" s="86"/>
    </row>
    <row r="24" spans="1:9" ht="21" customHeight="1">
      <c r="A24" s="112" t="s">
        <v>218</v>
      </c>
      <c r="B24" s="117" t="s">
        <v>202</v>
      </c>
      <c r="C24" s="326"/>
      <c r="D24" s="88"/>
      <c r="E24" s="67"/>
      <c r="G24" s="86"/>
      <c r="H24" s="86"/>
    </row>
    <row r="25" spans="1:9" ht="21" customHeight="1">
      <c r="A25" s="113" t="s">
        <v>219</v>
      </c>
      <c r="B25" s="118" t="s">
        <v>202</v>
      </c>
      <c r="C25" s="330"/>
      <c r="D25" s="212"/>
      <c r="E25" s="70"/>
      <c r="G25" s="86"/>
      <c r="H25" s="86"/>
    </row>
    <row r="26" spans="1:9" ht="21" customHeight="1">
      <c r="A26" s="112" t="s">
        <v>220</v>
      </c>
      <c r="B26" s="117" t="s">
        <v>202</v>
      </c>
      <c r="C26" s="326"/>
      <c r="E26" s="67"/>
      <c r="G26" s="86"/>
      <c r="H26" s="86"/>
    </row>
    <row r="27" spans="1:9" ht="21" customHeight="1">
      <c r="A27" s="112" t="s">
        <v>221</v>
      </c>
      <c r="B27" s="117" t="s">
        <v>202</v>
      </c>
      <c r="C27" s="326"/>
      <c r="D27" s="88"/>
      <c r="E27" s="67"/>
    </row>
    <row r="28" spans="1:9" ht="21" customHeight="1">
      <c r="A28" s="112" t="s">
        <v>222</v>
      </c>
      <c r="B28" s="117" t="s">
        <v>208</v>
      </c>
      <c r="C28" s="331"/>
      <c r="D28" s="88"/>
      <c r="E28" s="89"/>
    </row>
    <row r="29" spans="1:9" ht="21" customHeight="1">
      <c r="A29" s="112" t="s">
        <v>223</v>
      </c>
      <c r="B29" s="117" t="s">
        <v>202</v>
      </c>
      <c r="C29" s="328"/>
      <c r="D29" s="1" t="s">
        <v>211</v>
      </c>
      <c r="E29" s="90"/>
    </row>
    <row r="30" spans="1:9" ht="21" customHeight="1">
      <c r="A30" s="114" t="s">
        <v>224</v>
      </c>
      <c r="B30" s="119" t="s">
        <v>208</v>
      </c>
      <c r="C30" s="325"/>
      <c r="D30" s="79"/>
      <c r="E30" s="91"/>
      <c r="G30" s="86"/>
      <c r="H30" s="86"/>
      <c r="I30" s="86"/>
    </row>
    <row r="31" spans="1:9" ht="21" customHeight="1">
      <c r="A31" s="112" t="s">
        <v>225</v>
      </c>
      <c r="B31" s="117" t="s">
        <v>202</v>
      </c>
      <c r="C31" s="332"/>
      <c r="D31" s="1" t="s">
        <v>211</v>
      </c>
      <c r="E31" s="92"/>
      <c r="G31" s="86"/>
      <c r="H31" s="86"/>
      <c r="I31" s="86"/>
    </row>
    <row r="32" spans="1:9" ht="21" customHeight="1">
      <c r="A32" s="112" t="s">
        <v>226</v>
      </c>
      <c r="B32" s="117" t="s">
        <v>202</v>
      </c>
      <c r="C32" s="324"/>
      <c r="D32" s="93"/>
      <c r="E32" s="67"/>
      <c r="G32" s="86"/>
      <c r="H32" s="86"/>
      <c r="I32" s="86"/>
    </row>
    <row r="33" spans="1:9" ht="21" customHeight="1">
      <c r="A33" s="112" t="s">
        <v>227</v>
      </c>
      <c r="B33" s="117" t="s">
        <v>202</v>
      </c>
      <c r="C33" s="331"/>
      <c r="E33" s="67"/>
      <c r="G33" s="86"/>
      <c r="H33" s="86"/>
      <c r="I33" s="86"/>
    </row>
    <row r="34" spans="1:9" ht="21" customHeight="1">
      <c r="A34" s="113" t="s">
        <v>228</v>
      </c>
      <c r="B34" s="118" t="s">
        <v>229</v>
      </c>
      <c r="C34" s="333"/>
      <c r="D34" s="94"/>
      <c r="E34" s="70"/>
      <c r="G34" s="86"/>
      <c r="H34" s="86"/>
      <c r="I34" s="86"/>
    </row>
    <row r="35" spans="1:9" ht="21" customHeight="1">
      <c r="A35" s="302" t="s">
        <v>230</v>
      </c>
      <c r="B35" s="119"/>
      <c r="C35" s="334"/>
      <c r="D35" s="79"/>
      <c r="E35" s="75"/>
      <c r="G35" s="86"/>
      <c r="H35" s="86"/>
      <c r="I35" s="86"/>
    </row>
    <row r="36" spans="1:9" ht="21" customHeight="1">
      <c r="A36" s="303" t="s">
        <v>231</v>
      </c>
      <c r="B36" s="232" t="s">
        <v>202</v>
      </c>
      <c r="C36" s="328"/>
      <c r="D36" s="1" t="s">
        <v>211</v>
      </c>
      <c r="E36" s="67"/>
      <c r="G36" s="86"/>
      <c r="H36" s="86"/>
      <c r="I36" s="86"/>
    </row>
    <row r="37" spans="1:9" ht="21" customHeight="1">
      <c r="A37" s="303" t="s">
        <v>232</v>
      </c>
      <c r="B37" s="232" t="s">
        <v>208</v>
      </c>
      <c r="C37" s="326"/>
      <c r="E37" s="67"/>
      <c r="G37" s="86"/>
      <c r="H37" s="86"/>
      <c r="I37" s="86"/>
    </row>
    <row r="38" spans="1:9" ht="21" customHeight="1">
      <c r="A38" s="303" t="s">
        <v>233</v>
      </c>
      <c r="B38" s="232" t="s">
        <v>202</v>
      </c>
      <c r="C38" s="328"/>
      <c r="D38" s="88"/>
      <c r="E38" s="67"/>
      <c r="G38" s="86"/>
      <c r="H38" s="86"/>
      <c r="I38" s="86"/>
    </row>
    <row r="39" spans="1:9" ht="21" customHeight="1">
      <c r="A39" s="303" t="s">
        <v>234</v>
      </c>
      <c r="B39" s="232" t="s">
        <v>202</v>
      </c>
      <c r="C39" s="328"/>
      <c r="E39" s="67"/>
      <c r="G39" s="86"/>
      <c r="H39" s="86"/>
      <c r="I39" s="86"/>
    </row>
    <row r="40" spans="1:9" ht="21" customHeight="1">
      <c r="A40" s="304" t="s">
        <v>235</v>
      </c>
      <c r="B40" s="233" t="s">
        <v>229</v>
      </c>
      <c r="C40" s="328"/>
      <c r="D40" s="71"/>
      <c r="E40" s="70"/>
      <c r="G40" s="86"/>
      <c r="H40" s="86"/>
      <c r="I40" s="86"/>
    </row>
    <row r="41" spans="1:9" ht="21" customHeight="1">
      <c r="A41" s="114" t="s">
        <v>236</v>
      </c>
      <c r="B41" s="119" t="s">
        <v>202</v>
      </c>
      <c r="C41" s="335"/>
      <c r="D41" s="1" t="s">
        <v>211</v>
      </c>
      <c r="E41" s="67"/>
      <c r="G41" s="86"/>
      <c r="H41" s="86"/>
      <c r="I41" s="86"/>
    </row>
    <row r="42" spans="1:9" ht="21" customHeight="1">
      <c r="A42" s="112" t="s">
        <v>237</v>
      </c>
      <c r="B42" s="117" t="s">
        <v>202</v>
      </c>
      <c r="C42" s="326"/>
      <c r="E42" s="67"/>
      <c r="G42" s="86"/>
      <c r="H42" s="86"/>
      <c r="I42" s="86"/>
    </row>
    <row r="43" spans="1:9" ht="21" customHeight="1">
      <c r="A43" s="112" t="s">
        <v>238</v>
      </c>
      <c r="B43" s="117" t="s">
        <v>202</v>
      </c>
      <c r="C43" s="328"/>
      <c r="D43" s="1" t="s">
        <v>211</v>
      </c>
      <c r="E43" s="67"/>
      <c r="G43" s="86"/>
      <c r="H43" s="86"/>
      <c r="I43" s="86"/>
    </row>
    <row r="44" spans="1:9" ht="21" customHeight="1">
      <c r="A44" s="112" t="s">
        <v>239</v>
      </c>
      <c r="B44" s="117" t="s">
        <v>202</v>
      </c>
      <c r="C44" s="326"/>
      <c r="D44" s="88"/>
      <c r="E44" s="67"/>
      <c r="G44" s="86"/>
      <c r="H44" s="86"/>
      <c r="I44" s="86"/>
    </row>
    <row r="45" spans="1:9" ht="21" customHeight="1">
      <c r="A45" s="112" t="s">
        <v>240</v>
      </c>
      <c r="B45" s="117" t="s">
        <v>229</v>
      </c>
      <c r="C45" s="326"/>
      <c r="E45" s="67"/>
      <c r="G45" s="86"/>
      <c r="H45" s="86"/>
      <c r="I45" s="86"/>
    </row>
    <row r="46" spans="1:9" ht="21" customHeight="1">
      <c r="A46" s="113" t="s">
        <v>241</v>
      </c>
      <c r="B46" s="118" t="s">
        <v>202</v>
      </c>
      <c r="C46" s="336"/>
      <c r="D46" s="71"/>
      <c r="E46" s="70"/>
      <c r="G46" s="86"/>
      <c r="H46" s="86"/>
      <c r="I46" s="86"/>
    </row>
    <row r="47" spans="1:9" ht="21" customHeight="1">
      <c r="A47" s="302" t="s">
        <v>242</v>
      </c>
      <c r="B47" s="119"/>
      <c r="C47" s="337"/>
      <c r="D47" s="79"/>
      <c r="E47" s="75"/>
      <c r="G47" s="86"/>
      <c r="H47" s="86"/>
      <c r="I47" s="86"/>
    </row>
    <row r="48" spans="1:9" ht="21" customHeight="1">
      <c r="A48" s="303" t="s">
        <v>243</v>
      </c>
      <c r="B48" s="232" t="s">
        <v>202</v>
      </c>
      <c r="C48" s="328"/>
      <c r="D48" s="1" t="s">
        <v>211</v>
      </c>
      <c r="E48" s="67"/>
      <c r="G48" s="86"/>
      <c r="H48" s="86"/>
      <c r="I48" s="86"/>
    </row>
    <row r="49" spans="1:10" ht="21" customHeight="1">
      <c r="A49" s="303" t="s">
        <v>244</v>
      </c>
      <c r="B49" s="232" t="s">
        <v>202</v>
      </c>
      <c r="C49" s="328"/>
      <c r="E49" s="67"/>
      <c r="G49" s="86"/>
      <c r="H49" s="86"/>
      <c r="I49" s="86"/>
    </row>
    <row r="50" spans="1:10" ht="21" customHeight="1">
      <c r="A50" s="303" t="s">
        <v>245</v>
      </c>
      <c r="B50" s="232" t="s">
        <v>202</v>
      </c>
      <c r="C50" s="328"/>
      <c r="D50" s="1" t="s">
        <v>211</v>
      </c>
      <c r="E50" s="67"/>
      <c r="G50" s="86"/>
      <c r="H50" s="86"/>
      <c r="I50" s="86"/>
    </row>
    <row r="51" spans="1:10" ht="21" customHeight="1">
      <c r="A51" s="303" t="s">
        <v>246</v>
      </c>
      <c r="B51" s="232" t="s">
        <v>202</v>
      </c>
      <c r="C51" s="328"/>
      <c r="D51" s="88"/>
      <c r="E51" s="67"/>
      <c r="G51" s="86"/>
      <c r="H51" s="86"/>
      <c r="I51" s="86"/>
    </row>
    <row r="52" spans="1:10" ht="21" customHeight="1">
      <c r="A52" s="303" t="s">
        <v>247</v>
      </c>
      <c r="B52" s="232" t="s">
        <v>229</v>
      </c>
      <c r="C52" s="328"/>
      <c r="D52" s="88"/>
      <c r="E52" s="67"/>
      <c r="G52" s="86"/>
      <c r="H52" s="86"/>
      <c r="I52" s="86"/>
    </row>
    <row r="53" spans="1:10" ht="21" customHeight="1">
      <c r="A53" s="303" t="s">
        <v>248</v>
      </c>
      <c r="B53" s="232" t="s">
        <v>202</v>
      </c>
      <c r="C53" s="328"/>
      <c r="E53" s="67"/>
    </row>
    <row r="54" spans="1:10" ht="21" customHeight="1">
      <c r="A54" s="111" t="s">
        <v>249</v>
      </c>
      <c r="B54" s="116" t="s">
        <v>208</v>
      </c>
      <c r="C54" s="327"/>
      <c r="D54" s="96"/>
      <c r="E54" s="66"/>
      <c r="G54" s="86"/>
      <c r="H54" s="95"/>
      <c r="I54" s="86"/>
      <c r="J54" s="85"/>
    </row>
    <row r="55" spans="1:10" ht="21" customHeight="1">
      <c r="A55" s="112" t="s">
        <v>250</v>
      </c>
      <c r="B55" s="117" t="s">
        <v>202</v>
      </c>
      <c r="C55" s="326"/>
      <c r="E55" s="67" t="s">
        <v>251</v>
      </c>
      <c r="G55" s="86"/>
      <c r="H55" s="86"/>
      <c r="I55" s="86"/>
    </row>
    <row r="56" spans="1:10" ht="21" customHeight="1">
      <c r="A56" s="112" t="s">
        <v>252</v>
      </c>
      <c r="B56" s="117" t="s">
        <v>202</v>
      </c>
      <c r="C56" s="326"/>
      <c r="E56" s="99" t="str">
        <f>C55&amp;" "&amp;C56</f>
        <v xml:space="preserve"> </v>
      </c>
      <c r="G56" s="86"/>
      <c r="H56" s="86"/>
      <c r="I56" s="86"/>
    </row>
    <row r="57" spans="1:10" ht="21" customHeight="1">
      <c r="A57" s="112" t="s">
        <v>253</v>
      </c>
      <c r="B57" s="117" t="s">
        <v>202</v>
      </c>
      <c r="C57" s="328"/>
      <c r="D57" s="1" t="s">
        <v>211</v>
      </c>
      <c r="E57" s="67"/>
      <c r="G57" s="86"/>
      <c r="H57" s="86"/>
      <c r="I57" s="86"/>
    </row>
    <row r="58" spans="1:10" ht="21" customHeight="1">
      <c r="A58" s="112" t="s">
        <v>254</v>
      </c>
      <c r="B58" s="117" t="s">
        <v>202</v>
      </c>
      <c r="C58" s="326"/>
      <c r="D58" s="88"/>
      <c r="E58" s="67"/>
      <c r="G58" s="86"/>
      <c r="H58" s="95"/>
      <c r="I58" s="86"/>
      <c r="J58" s="85"/>
    </row>
    <row r="59" spans="1:10" ht="21" customHeight="1">
      <c r="A59" s="113" t="s">
        <v>255</v>
      </c>
      <c r="B59" s="118" t="s">
        <v>229</v>
      </c>
      <c r="C59" s="336"/>
      <c r="D59" s="71"/>
      <c r="E59" s="70"/>
      <c r="G59" s="86"/>
      <c r="H59" s="86"/>
      <c r="I59" s="86"/>
    </row>
    <row r="60" spans="1:10" ht="21" customHeight="1">
      <c r="A60" s="112" t="s">
        <v>614</v>
      </c>
      <c r="B60" s="117" t="s">
        <v>202</v>
      </c>
      <c r="C60" s="326"/>
      <c r="E60" s="67" t="s">
        <v>618</v>
      </c>
      <c r="G60" s="86"/>
      <c r="H60" s="86"/>
      <c r="I60" s="86"/>
    </row>
    <row r="61" spans="1:10" ht="21" customHeight="1">
      <c r="A61" s="112" t="s">
        <v>615</v>
      </c>
      <c r="B61" s="117" t="s">
        <v>202</v>
      </c>
      <c r="C61" s="326"/>
      <c r="E61" s="99" t="str">
        <f>C60&amp;" "&amp;C61</f>
        <v xml:space="preserve"> </v>
      </c>
      <c r="G61" s="86"/>
      <c r="H61" s="86"/>
      <c r="I61" s="86"/>
    </row>
    <row r="62" spans="1:10" ht="21" customHeight="1">
      <c r="A62" s="112" t="s">
        <v>616</v>
      </c>
      <c r="B62" s="117" t="s">
        <v>202</v>
      </c>
      <c r="C62" s="328"/>
      <c r="E62" s="67" t="s">
        <v>619</v>
      </c>
      <c r="G62" s="86"/>
      <c r="H62" s="86"/>
      <c r="I62" s="86"/>
    </row>
    <row r="63" spans="1:10" ht="21" customHeight="1">
      <c r="A63" s="112" t="s">
        <v>617</v>
      </c>
      <c r="B63" s="117" t="s">
        <v>202</v>
      </c>
      <c r="C63" s="326"/>
      <c r="D63" s="88"/>
      <c r="E63" s="67" t="str">
        <f>C62&amp;" "&amp;C63</f>
        <v xml:space="preserve"> </v>
      </c>
      <c r="G63" s="86"/>
      <c r="H63" s="95"/>
      <c r="I63" s="86"/>
      <c r="J63" s="85"/>
    </row>
    <row r="64" spans="1:10" ht="21" customHeight="1">
      <c r="A64" s="112"/>
      <c r="B64" s="117"/>
      <c r="C64" s="326"/>
      <c r="E64" s="67"/>
      <c r="G64" s="86"/>
      <c r="H64" s="86"/>
      <c r="I64" s="86"/>
    </row>
    <row r="65" spans="7:10" ht="21" customHeight="1">
      <c r="G65" s="86"/>
      <c r="H65" s="95"/>
      <c r="I65" s="86"/>
      <c r="J65" s="85"/>
    </row>
    <row r="66" spans="7:10" ht="21" customHeight="1">
      <c r="G66" s="86"/>
      <c r="H66" s="95"/>
      <c r="I66" s="86"/>
      <c r="J66" s="85"/>
    </row>
    <row r="67" spans="7:10" ht="21" customHeight="1">
      <c r="G67" s="86"/>
      <c r="H67" s="95"/>
      <c r="I67" s="86"/>
      <c r="J67" s="85"/>
    </row>
    <row r="68" spans="7:10" ht="21" customHeight="1">
      <c r="G68" s="86"/>
      <c r="H68" s="95"/>
      <c r="I68" s="86"/>
      <c r="J68" s="85"/>
    </row>
    <row r="69" spans="7:10" ht="21" customHeight="1">
      <c r="G69" s="86"/>
      <c r="H69" s="95"/>
      <c r="I69" s="86"/>
      <c r="J69" s="85"/>
    </row>
    <row r="70" spans="7:10" ht="21" customHeight="1">
      <c r="G70" s="86"/>
      <c r="H70" s="95"/>
      <c r="I70" s="86"/>
      <c r="J70" s="85"/>
    </row>
    <row r="71" spans="7:10" ht="21" customHeight="1">
      <c r="G71" s="86"/>
      <c r="H71" s="95"/>
      <c r="I71" s="86"/>
      <c r="J71" s="85"/>
    </row>
    <row r="72" spans="7:10" ht="21" customHeight="1">
      <c r="G72" s="86"/>
      <c r="H72" s="95"/>
      <c r="I72" s="86"/>
      <c r="J72" s="85"/>
    </row>
    <row r="73" spans="7:10" ht="21" customHeight="1">
      <c r="G73" s="86"/>
      <c r="H73" s="95"/>
      <c r="I73" s="86"/>
      <c r="J73" s="85"/>
    </row>
    <row r="74" spans="7:10" ht="21" customHeight="1">
      <c r="G74" s="86"/>
      <c r="H74" s="95"/>
      <c r="I74" s="86"/>
      <c r="J74" s="85"/>
    </row>
  </sheetData>
  <sheetProtection algorithmName="SHA-512" hashValue="Q2pPCsZoi/ARQC4NzQ0SiaBq4CVkCnKonSKs+V3X3qjWMVr1bJDcLgpRSa87gXnE+12WjjdprSUyIuti9V6cDg==" saltValue="oN0MYjaumA33qfYQy+jz3w==" spinCount="100000" sheet="1" objects="1" scenarios="1"/>
  <mergeCells count="1">
    <mergeCell ref="C1:E1"/>
  </mergeCells>
  <phoneticPr fontId="4"/>
  <dataValidations count="3">
    <dataValidation type="list" allowBlank="1" showInputMessage="1" showErrorMessage="1" sqref="C16" xr:uid="{00000000-0002-0000-0200-000001000000}">
      <formula1>"男,女"</formula1>
    </dataValidation>
    <dataValidation type="list" allowBlank="1" showInputMessage="1" showErrorMessage="1" sqref="C28 C30 C37 C54" xr:uid="{F5190268-4577-4A1F-965F-84D975ADCEC4}">
      <formula1>"秋田市,能代市,横手市,大館市,男鹿市,湯沢市,鹿角市,由利本荘市,潟上市,大仙市,北秋田市,にかほ市,仙北市,小坂町,上小阿仁村,藤里町,三種町,八峰町,五城目町,八郎潟町,井川町,大潟村,美郷町,羽後町,東成瀬村"</formula1>
    </dataValidation>
    <dataValidation type="date" allowBlank="1" showInputMessage="1" showErrorMessage="1" errorTitle="日付の形式で入力してください！" error="文字列ではなく_x000a_「1985/4/1」のように日付の形式で入力してください！_x000a__x000a_" sqref="C17" xr:uid="{5F977707-6600-46D0-BAC7-13938E94527A}">
      <formula1>92</formula1>
      <formula2>73141</formula2>
    </dataValidation>
  </dataValidations>
  <pageMargins left="0.78740157480314965" right="0.78740157480314965" top="0.98425196850393704" bottom="0.98425196850393704" header="0.51181102362204722" footer="0.51181102362204722"/>
  <pageSetup paperSize="8" scale="37" orientation="portrait" r:id="rId1"/>
  <headerFooter alignWithMargins="0"/>
  <rowBreaks count="1" manualBreakCount="1">
    <brk id="64" max="4"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830A3BCE-7B04-4C2A-B7D7-2266A7805A9E}">
            <xm:f>設定シート!$C$12="本人届出"</xm:f>
            <x14:dxf>
              <fill>
                <patternFill>
                  <bgColor theme="1" tint="0.499984740745262"/>
                </patternFill>
              </fill>
            </x14:dxf>
          </x14:cfRule>
          <xm:sqref>A55:E64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C48"/>
  <sheetViews>
    <sheetView showZeros="0" view="pageBreakPreview" zoomScaleNormal="100" zoomScaleSheetLayoutView="100" workbookViewId="0">
      <selection activeCell="L15" sqref="L15"/>
    </sheetView>
  </sheetViews>
  <sheetFormatPr defaultColWidth="13.625" defaultRowHeight="21.75" customHeight="1"/>
  <cols>
    <col min="1" max="1" width="13.625" customWidth="1"/>
    <col min="2" max="2" width="66" customWidth="1"/>
    <col min="3" max="3" width="10.375" customWidth="1"/>
  </cols>
  <sheetData>
    <row r="1" spans="1:3" ht="9" customHeight="1"/>
    <row r="2" spans="1:3" ht="26.25" customHeight="1">
      <c r="A2" s="342" t="s">
        <v>256</v>
      </c>
      <c r="B2" s="342"/>
    </row>
    <row r="3" spans="1:3" ht="30.75" customHeight="1">
      <c r="A3" s="342"/>
      <c r="B3" s="342"/>
    </row>
    <row r="4" spans="1:3" ht="11.25" customHeight="1">
      <c r="B4" s="4"/>
    </row>
    <row r="5" spans="1:3" ht="15" customHeight="1">
      <c r="A5" s="88" t="s">
        <v>257</v>
      </c>
      <c r="B5" s="4"/>
    </row>
    <row r="6" spans="1:3" ht="15" customHeight="1">
      <c r="A6" s="88" t="s">
        <v>258</v>
      </c>
      <c r="B6" s="4"/>
    </row>
    <row r="7" spans="1:3" ht="15" customHeight="1">
      <c r="A7" s="88" t="s">
        <v>259</v>
      </c>
    </row>
    <row r="8" spans="1:3" ht="15" customHeight="1">
      <c r="A8" s="88" t="s">
        <v>633</v>
      </c>
      <c r="B8" s="3"/>
    </row>
    <row r="9" spans="1:3" ht="15" customHeight="1">
      <c r="A9" s="88" t="s">
        <v>634</v>
      </c>
      <c r="B9" s="3"/>
    </row>
    <row r="10" spans="1:3" ht="15" customHeight="1">
      <c r="A10" s="93" t="s">
        <v>260</v>
      </c>
      <c r="B10" s="3"/>
    </row>
    <row r="11" spans="1:3" ht="15" customHeight="1">
      <c r="A11" s="93" t="s">
        <v>261</v>
      </c>
      <c r="B11" s="3"/>
    </row>
    <row r="12" spans="1:3" ht="15" customHeight="1">
      <c r="A12" s="93" t="s">
        <v>262</v>
      </c>
      <c r="B12" s="2"/>
    </row>
    <row r="13" spans="1:3" ht="15" customHeight="1">
      <c r="A13" s="93" t="s">
        <v>263</v>
      </c>
      <c r="B13" s="2"/>
    </row>
    <row r="14" spans="1:3" ht="15" customHeight="1">
      <c r="A14" s="93" t="s">
        <v>264</v>
      </c>
      <c r="B14" s="2"/>
    </row>
    <row r="15" spans="1:3" ht="15" customHeight="1">
      <c r="A15" s="345" t="s">
        <v>265</v>
      </c>
      <c r="B15" s="345"/>
      <c r="C15" s="345"/>
    </row>
    <row r="16" spans="1:3" ht="15" customHeight="1">
      <c r="A16" s="345" t="s">
        <v>266</v>
      </c>
      <c r="B16" s="345"/>
      <c r="C16" s="345"/>
    </row>
    <row r="17" spans="1:3" ht="15" customHeight="1">
      <c r="A17" s="345" t="s">
        <v>267</v>
      </c>
      <c r="B17" s="345"/>
      <c r="C17" s="345"/>
    </row>
    <row r="18" spans="1:3" ht="9.75" customHeight="1" thickBot="1">
      <c r="A18" s="93"/>
      <c r="B18" s="2"/>
    </row>
    <row r="19" spans="1:3" ht="21">
      <c r="A19" s="343" t="s">
        <v>268</v>
      </c>
      <c r="B19" s="344"/>
    </row>
    <row r="20" spans="1:3" ht="18.75" customHeight="1">
      <c r="A20" s="216" t="s">
        <v>115</v>
      </c>
      <c r="B20" s="216" t="s">
        <v>564</v>
      </c>
    </row>
    <row r="21" spans="1:3" ht="18.75" customHeight="1">
      <c r="A21" s="216" t="s">
        <v>118</v>
      </c>
      <c r="B21" s="216" t="s">
        <v>119</v>
      </c>
    </row>
    <row r="22" spans="1:3" ht="18.75" customHeight="1">
      <c r="A22" s="216" t="s">
        <v>121</v>
      </c>
      <c r="B22" s="216" t="s">
        <v>565</v>
      </c>
    </row>
    <row r="23" spans="1:3" ht="18.75" customHeight="1">
      <c r="A23" s="216" t="s">
        <v>124</v>
      </c>
      <c r="B23" s="216" t="s">
        <v>128</v>
      </c>
    </row>
    <row r="24" spans="1:3" ht="18.75" customHeight="1">
      <c r="A24" s="216" t="s">
        <v>127</v>
      </c>
      <c r="B24" s="216" t="s">
        <v>131</v>
      </c>
    </row>
    <row r="25" spans="1:3" ht="18.75" customHeight="1">
      <c r="A25" s="216" t="s">
        <v>130</v>
      </c>
      <c r="B25" s="216" t="s">
        <v>134</v>
      </c>
    </row>
    <row r="26" spans="1:3" ht="18.75" customHeight="1">
      <c r="A26" s="216" t="s">
        <v>133</v>
      </c>
      <c r="B26" s="216" t="s">
        <v>136</v>
      </c>
    </row>
    <row r="27" spans="1:3" ht="18.75" customHeight="1">
      <c r="A27" s="216" t="s">
        <v>135</v>
      </c>
      <c r="B27" s="216" t="s">
        <v>139</v>
      </c>
    </row>
    <row r="28" spans="1:3" ht="18.75" customHeight="1">
      <c r="A28" s="216" t="s">
        <v>138</v>
      </c>
      <c r="B28" s="216" t="s">
        <v>571</v>
      </c>
    </row>
    <row r="29" spans="1:3" ht="18.75" customHeight="1">
      <c r="A29" s="216" t="s">
        <v>141</v>
      </c>
      <c r="B29" s="216" t="s">
        <v>570</v>
      </c>
    </row>
    <row r="30" spans="1:3" ht="18.75" customHeight="1">
      <c r="A30" s="216" t="s">
        <v>144</v>
      </c>
      <c r="B30" s="216" t="s">
        <v>148</v>
      </c>
    </row>
    <row r="31" spans="1:3" ht="18.75" customHeight="1">
      <c r="A31" s="216" t="s">
        <v>147</v>
      </c>
      <c r="B31" s="216" t="s">
        <v>151</v>
      </c>
    </row>
    <row r="32" spans="1:3" ht="18.75" customHeight="1">
      <c r="A32" s="216" t="s">
        <v>150</v>
      </c>
      <c r="B32" s="216" t="s">
        <v>154</v>
      </c>
    </row>
    <row r="33" spans="1:2" ht="18.75" customHeight="1">
      <c r="A33" s="216" t="s">
        <v>153</v>
      </c>
      <c r="B33" s="216" t="s">
        <v>157</v>
      </c>
    </row>
    <row r="34" spans="1:2" ht="18.75" customHeight="1">
      <c r="A34" s="216" t="s">
        <v>156</v>
      </c>
      <c r="B34" s="216" t="s">
        <v>163</v>
      </c>
    </row>
    <row r="35" spans="1:2" ht="18.75" customHeight="1">
      <c r="A35" s="216" t="s">
        <v>159</v>
      </c>
      <c r="B35" s="216" t="s">
        <v>578</v>
      </c>
    </row>
    <row r="36" spans="1:2" ht="18.75" customHeight="1">
      <c r="A36" s="216" t="s">
        <v>162</v>
      </c>
      <c r="B36" s="216" t="s">
        <v>169</v>
      </c>
    </row>
    <row r="37" spans="1:2" ht="18.75" customHeight="1">
      <c r="A37" s="216" t="s">
        <v>165</v>
      </c>
      <c r="B37" s="216" t="s">
        <v>579</v>
      </c>
    </row>
    <row r="38" spans="1:2" ht="18.75" customHeight="1">
      <c r="A38" s="216" t="s">
        <v>168</v>
      </c>
      <c r="B38" s="216" t="s">
        <v>173</v>
      </c>
    </row>
    <row r="39" spans="1:2" ht="18.75" customHeight="1">
      <c r="A39" s="216" t="s">
        <v>175</v>
      </c>
      <c r="B39" s="216" t="s">
        <v>563</v>
      </c>
    </row>
    <row r="40" spans="1:2" ht="18.75" customHeight="1">
      <c r="A40" s="216" t="s">
        <v>178</v>
      </c>
      <c r="B40" s="216" t="s">
        <v>549</v>
      </c>
    </row>
    <row r="41" spans="1:2" ht="18.75" customHeight="1">
      <c r="A41" s="216" t="s">
        <v>180</v>
      </c>
      <c r="B41" s="216" t="s">
        <v>548</v>
      </c>
    </row>
    <row r="42" spans="1:2" ht="18.75" customHeight="1">
      <c r="A42" s="216" t="s">
        <v>183</v>
      </c>
      <c r="B42" s="216" t="s">
        <v>547</v>
      </c>
    </row>
    <row r="43" spans="1:2" ht="18.75" customHeight="1">
      <c r="A43" s="216" t="s">
        <v>185</v>
      </c>
      <c r="B43" s="216" t="s">
        <v>546</v>
      </c>
    </row>
    <row r="44" spans="1:2" ht="18.75" customHeight="1">
      <c r="A44" s="216" t="s">
        <v>188</v>
      </c>
      <c r="B44" s="216" t="s">
        <v>545</v>
      </c>
    </row>
    <row r="45" spans="1:2" ht="18.75" customHeight="1">
      <c r="A45" s="216" t="s">
        <v>535</v>
      </c>
      <c r="B45" s="297" t="s">
        <v>544</v>
      </c>
    </row>
    <row r="46" spans="1:2" ht="18.75" customHeight="1">
      <c r="A46" s="216" t="s">
        <v>536</v>
      </c>
      <c r="B46" s="216" t="s">
        <v>107</v>
      </c>
    </row>
    <row r="47" spans="1:2" ht="18.75" customHeight="1">
      <c r="A47" s="216" t="s">
        <v>537</v>
      </c>
      <c r="B47" s="298" t="s">
        <v>540</v>
      </c>
    </row>
    <row r="48" spans="1:2" ht="18.75" customHeight="1"/>
  </sheetData>
  <mergeCells count="5">
    <mergeCell ref="A2:B3"/>
    <mergeCell ref="A19:B19"/>
    <mergeCell ref="A15:C15"/>
    <mergeCell ref="A16:C16"/>
    <mergeCell ref="A17:C17"/>
  </mergeCells>
  <phoneticPr fontId="4"/>
  <printOptions horizontalCentered="1"/>
  <pageMargins left="0.78740157480314965" right="0.39370078740157483" top="0.39370078740157483" bottom="0.19685039370078741" header="0.31496062992125984" footer="0.11811023622047245"/>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67"/>
  <sheetViews>
    <sheetView showZeros="0" view="pageBreakPreview" zoomScaleNormal="100" zoomScaleSheetLayoutView="100" workbookViewId="0">
      <selection activeCell="T33" sqref="T31:U33"/>
    </sheetView>
  </sheetViews>
  <sheetFormatPr defaultColWidth="5.875" defaultRowHeight="14.25"/>
  <cols>
    <col min="1" max="1" width="5.875" style="11" customWidth="1"/>
    <col min="2" max="7" width="5.875" style="11"/>
    <col min="8" max="8" width="5.875" style="11" customWidth="1"/>
    <col min="9" max="15" width="5.875" style="11"/>
    <col min="16" max="16" width="11.5" style="11" customWidth="1"/>
    <col min="17" max="16384" width="5.875" style="11"/>
  </cols>
  <sheetData>
    <row r="1" spans="1:14" ht="12" customHeight="1"/>
    <row r="2" spans="1:14">
      <c r="A2" s="346"/>
      <c r="B2" s="347"/>
      <c r="C2" s="347"/>
      <c r="D2" s="347"/>
      <c r="E2" s="347"/>
      <c r="N2" s="13" t="str">
        <f>IF(設定シート!$C$12="推薦届出","様式1(推薦)","様式1")</f>
        <v>様式1</v>
      </c>
    </row>
    <row r="3" spans="1:14" ht="9.75" customHeight="1">
      <c r="B3" s="14"/>
      <c r="C3" s="14"/>
      <c r="D3" s="14"/>
      <c r="E3" s="14"/>
      <c r="N3" s="13"/>
    </row>
    <row r="4" spans="1:14" ht="18.75">
      <c r="A4" s="356" t="str">
        <f>設定シート!C4&amp;"候補者届出書(本人届出) "</f>
        <v xml:space="preserve">秋田県知事選挙候補者届出書(本人届出) </v>
      </c>
      <c r="B4" s="356"/>
      <c r="C4" s="356"/>
      <c r="D4" s="356"/>
      <c r="E4" s="356"/>
      <c r="F4" s="356"/>
      <c r="G4" s="356"/>
      <c r="H4" s="356"/>
      <c r="I4" s="356"/>
      <c r="J4" s="356"/>
      <c r="K4" s="356"/>
      <c r="L4" s="356"/>
      <c r="M4" s="356"/>
      <c r="N4" s="356"/>
    </row>
    <row r="5" spans="1:14" ht="9.75" customHeight="1" thickBot="1">
      <c r="A5" s="16"/>
      <c r="B5" s="16"/>
      <c r="C5" s="16"/>
      <c r="D5" s="16"/>
      <c r="E5" s="16"/>
      <c r="F5" s="16"/>
      <c r="G5" s="16"/>
      <c r="H5" s="16"/>
      <c r="I5" s="16"/>
      <c r="J5" s="16"/>
      <c r="K5" s="16"/>
      <c r="L5" s="16"/>
      <c r="M5" s="16"/>
      <c r="N5" s="16"/>
    </row>
    <row r="6" spans="1:14" ht="6" customHeight="1">
      <c r="A6" s="17"/>
      <c r="B6" s="18"/>
      <c r="C6" s="359">
        <f>入力シート!C13</f>
        <v>0</v>
      </c>
      <c r="D6" s="360"/>
      <c r="E6" s="360"/>
      <c r="F6" s="360"/>
      <c r="G6" s="389">
        <f>入力シート!C15</f>
        <v>0</v>
      </c>
      <c r="H6" s="389"/>
      <c r="I6" s="389"/>
      <c r="J6" s="390"/>
      <c r="K6" s="19"/>
      <c r="N6" s="260"/>
    </row>
    <row r="7" spans="1:14" ht="9.75" customHeight="1">
      <c r="A7" s="357" t="s">
        <v>270</v>
      </c>
      <c r="B7" s="358"/>
      <c r="C7" s="361"/>
      <c r="D7" s="362"/>
      <c r="E7" s="362"/>
      <c r="F7" s="362"/>
      <c r="G7" s="391"/>
      <c r="H7" s="391"/>
      <c r="I7" s="391"/>
      <c r="J7" s="392"/>
      <c r="K7" s="19"/>
      <c r="N7" s="260"/>
    </row>
    <row r="8" spans="1:14" ht="5.25" customHeight="1" thickBot="1">
      <c r="A8" s="20"/>
      <c r="B8" s="21"/>
      <c r="C8" s="363"/>
      <c r="D8" s="364"/>
      <c r="E8" s="364"/>
      <c r="F8" s="364"/>
      <c r="G8" s="393"/>
      <c r="H8" s="393"/>
      <c r="I8" s="393"/>
      <c r="J8" s="394"/>
      <c r="K8" s="22"/>
      <c r="L8" s="23"/>
      <c r="M8" s="23"/>
      <c r="N8" s="23"/>
    </row>
    <row r="9" spans="1:14" ht="6.75" customHeight="1">
      <c r="A9" s="19"/>
      <c r="C9" s="350">
        <f>入力シート!C12</f>
        <v>0</v>
      </c>
      <c r="D9" s="351"/>
      <c r="E9" s="351"/>
      <c r="F9" s="351"/>
      <c r="G9" s="374">
        <f>入力シート!C14</f>
        <v>0</v>
      </c>
      <c r="H9" s="374"/>
      <c r="I9" s="374"/>
      <c r="J9" s="375"/>
      <c r="K9" s="24"/>
      <c r="L9" s="365">
        <f>入力シート!C16</f>
        <v>0</v>
      </c>
      <c r="M9" s="366"/>
      <c r="N9" s="367"/>
    </row>
    <row r="10" spans="1:14" ht="12.75" customHeight="1">
      <c r="A10" s="348" t="s">
        <v>271</v>
      </c>
      <c r="B10" s="349"/>
      <c r="C10" s="352"/>
      <c r="D10" s="353"/>
      <c r="E10" s="353"/>
      <c r="F10" s="353"/>
      <c r="G10" s="376"/>
      <c r="H10" s="376"/>
      <c r="I10" s="376"/>
      <c r="J10" s="377"/>
      <c r="K10" s="25" t="s">
        <v>272</v>
      </c>
      <c r="L10" s="368"/>
      <c r="M10" s="369"/>
      <c r="N10" s="370"/>
    </row>
    <row r="11" spans="1:14" ht="6" customHeight="1" thickBot="1">
      <c r="A11" s="22"/>
      <c r="B11" s="23"/>
      <c r="C11" s="354"/>
      <c r="D11" s="355"/>
      <c r="E11" s="355"/>
      <c r="F11" s="355"/>
      <c r="G11" s="378"/>
      <c r="H11" s="378"/>
      <c r="I11" s="378"/>
      <c r="J11" s="379"/>
      <c r="K11" s="26"/>
      <c r="L11" s="371"/>
      <c r="M11" s="372"/>
      <c r="N11" s="373"/>
    </row>
    <row r="12" spans="1:14" ht="9" customHeight="1">
      <c r="A12" s="17"/>
      <c r="B12" s="18"/>
      <c r="C12" s="380" t="str">
        <f>DBCS(入力シート!C18)</f>
        <v/>
      </c>
      <c r="D12" s="381"/>
      <c r="E12" s="381"/>
      <c r="F12" s="381"/>
      <c r="G12" s="381"/>
      <c r="H12" s="381"/>
      <c r="I12" s="381"/>
      <c r="J12" s="381"/>
      <c r="K12" s="381"/>
      <c r="L12" s="381"/>
      <c r="M12" s="381"/>
      <c r="N12" s="382"/>
    </row>
    <row r="13" spans="1:14">
      <c r="A13" s="348" t="s">
        <v>273</v>
      </c>
      <c r="B13" s="349"/>
      <c r="C13" s="383"/>
      <c r="D13" s="384"/>
      <c r="E13" s="384"/>
      <c r="F13" s="384"/>
      <c r="G13" s="384"/>
      <c r="H13" s="384"/>
      <c r="I13" s="384"/>
      <c r="J13" s="384"/>
      <c r="K13" s="384"/>
      <c r="L13" s="384"/>
      <c r="M13" s="384"/>
      <c r="N13" s="385"/>
    </row>
    <row r="14" spans="1:14" ht="8.25" customHeight="1" thickBot="1">
      <c r="A14" s="22"/>
      <c r="B14" s="23"/>
      <c r="C14" s="386"/>
      <c r="D14" s="387"/>
      <c r="E14" s="387"/>
      <c r="F14" s="387"/>
      <c r="G14" s="387"/>
      <c r="H14" s="387"/>
      <c r="I14" s="387"/>
      <c r="J14" s="387"/>
      <c r="K14" s="387"/>
      <c r="L14" s="387"/>
      <c r="M14" s="387"/>
      <c r="N14" s="388"/>
    </row>
    <row r="15" spans="1:14" ht="9" customHeight="1">
      <c r="A15" s="17"/>
      <c r="B15" s="18"/>
      <c r="C15" s="380" t="str">
        <f>DBCS(入力シート!C19)</f>
        <v/>
      </c>
      <c r="D15" s="381"/>
      <c r="E15" s="381"/>
      <c r="F15" s="381"/>
      <c r="G15" s="381"/>
      <c r="H15" s="381"/>
      <c r="I15" s="381"/>
      <c r="J15" s="381"/>
      <c r="K15" s="381"/>
      <c r="L15" s="381"/>
      <c r="M15" s="381"/>
      <c r="N15" s="382"/>
    </row>
    <row r="16" spans="1:14">
      <c r="A16" s="348" t="s">
        <v>274</v>
      </c>
      <c r="B16" s="349"/>
      <c r="C16" s="383"/>
      <c r="D16" s="384"/>
      <c r="E16" s="384"/>
      <c r="F16" s="384"/>
      <c r="G16" s="384"/>
      <c r="H16" s="384"/>
      <c r="I16" s="384"/>
      <c r="J16" s="384"/>
      <c r="K16" s="384"/>
      <c r="L16" s="384"/>
      <c r="M16" s="384"/>
      <c r="N16" s="385"/>
    </row>
    <row r="17" spans="1:14" ht="8.25" customHeight="1" thickBot="1">
      <c r="A17" s="22"/>
      <c r="B17" s="23"/>
      <c r="C17" s="386"/>
      <c r="D17" s="387"/>
      <c r="E17" s="387"/>
      <c r="F17" s="387"/>
      <c r="G17" s="387"/>
      <c r="H17" s="387"/>
      <c r="I17" s="387"/>
      <c r="J17" s="387"/>
      <c r="K17" s="387"/>
      <c r="L17" s="387"/>
      <c r="M17" s="387"/>
      <c r="N17" s="388"/>
    </row>
    <row r="18" spans="1:14" ht="7.5" customHeight="1">
      <c r="A18" s="17"/>
      <c r="B18" s="18"/>
      <c r="C18" s="411">
        <f>入力シート!C17</f>
        <v>0</v>
      </c>
      <c r="D18" s="412"/>
      <c r="E18" s="412"/>
      <c r="F18" s="412"/>
      <c r="G18" s="412"/>
      <c r="H18" s="412"/>
      <c r="I18" s="412"/>
      <c r="J18" s="412"/>
      <c r="K18" s="18"/>
      <c r="L18" s="18"/>
      <c r="M18" s="18"/>
      <c r="N18" s="27"/>
    </row>
    <row r="19" spans="1:14">
      <c r="A19" s="348" t="s">
        <v>275</v>
      </c>
      <c r="B19" s="349"/>
      <c r="C19" s="413"/>
      <c r="D19" s="414"/>
      <c r="E19" s="414"/>
      <c r="F19" s="414"/>
      <c r="G19" s="414"/>
      <c r="H19" s="414"/>
      <c r="I19" s="414"/>
      <c r="J19" s="414"/>
      <c r="K19" s="28" t="s">
        <v>276</v>
      </c>
      <c r="L19" s="29" t="str">
        <f>入力シート!E17</f>
        <v/>
      </c>
      <c r="M19" s="51" t="s">
        <v>277</v>
      </c>
      <c r="N19" s="30"/>
    </row>
    <row r="20" spans="1:14" ht="9.75" customHeight="1" thickBot="1">
      <c r="A20" s="22"/>
      <c r="B20" s="23"/>
      <c r="C20" s="415"/>
      <c r="D20" s="416"/>
      <c r="E20" s="416"/>
      <c r="F20" s="416"/>
      <c r="G20" s="416"/>
      <c r="H20" s="416"/>
      <c r="I20" s="416"/>
      <c r="J20" s="416"/>
      <c r="K20" s="23"/>
      <c r="L20" s="23"/>
      <c r="M20" s="23"/>
      <c r="N20" s="31"/>
    </row>
    <row r="21" spans="1:14" ht="9" customHeight="1">
      <c r="A21" s="17"/>
      <c r="B21" s="18"/>
      <c r="C21" s="365">
        <f>入力シート!C9</f>
        <v>0</v>
      </c>
      <c r="D21" s="366"/>
      <c r="E21" s="366"/>
      <c r="F21" s="366"/>
      <c r="G21" s="366"/>
      <c r="H21" s="366"/>
      <c r="I21" s="367"/>
      <c r="J21" s="256"/>
      <c r="K21" s="257"/>
      <c r="L21" s="396">
        <f>入力シート!C24</f>
        <v>0</v>
      </c>
      <c r="M21" s="397"/>
      <c r="N21" s="398"/>
    </row>
    <row r="22" spans="1:14" ht="14.25" customHeight="1">
      <c r="A22" s="348" t="s">
        <v>414</v>
      </c>
      <c r="B22" s="349"/>
      <c r="C22" s="368"/>
      <c r="D22" s="395"/>
      <c r="E22" s="395"/>
      <c r="F22" s="395"/>
      <c r="G22" s="395"/>
      <c r="H22" s="395"/>
      <c r="I22" s="370"/>
      <c r="J22" s="348" t="s">
        <v>278</v>
      </c>
      <c r="K22" s="349"/>
      <c r="L22" s="399"/>
      <c r="M22" s="400"/>
      <c r="N22" s="401"/>
    </row>
    <row r="23" spans="1:14" ht="9.75" customHeight="1" thickBot="1">
      <c r="A23" s="22"/>
      <c r="B23" s="23"/>
      <c r="C23" s="371"/>
      <c r="D23" s="372"/>
      <c r="E23" s="372"/>
      <c r="F23" s="372"/>
      <c r="G23" s="372"/>
      <c r="H23" s="372"/>
      <c r="I23" s="373"/>
      <c r="J23" s="258"/>
      <c r="K23" s="259"/>
      <c r="L23" s="402"/>
      <c r="M23" s="403"/>
      <c r="N23" s="404"/>
    </row>
    <row r="24" spans="1:14" ht="13.5" customHeight="1">
      <c r="A24" s="405" t="s">
        <v>279</v>
      </c>
      <c r="B24" s="406"/>
      <c r="C24" s="418">
        <f>入力シート!C25</f>
        <v>0</v>
      </c>
      <c r="D24" s="419"/>
      <c r="E24" s="419"/>
      <c r="F24" s="419"/>
      <c r="G24" s="419"/>
      <c r="H24" s="419"/>
      <c r="I24" s="419"/>
      <c r="J24" s="419"/>
      <c r="K24" s="419"/>
      <c r="L24" s="419"/>
      <c r="M24" s="419"/>
      <c r="N24" s="420"/>
    </row>
    <row r="25" spans="1:14" ht="15" customHeight="1">
      <c r="A25" s="407"/>
      <c r="B25" s="408"/>
      <c r="C25" s="421"/>
      <c r="D25" s="422"/>
      <c r="E25" s="422"/>
      <c r="F25" s="422"/>
      <c r="G25" s="422"/>
      <c r="H25" s="422"/>
      <c r="I25" s="422"/>
      <c r="J25" s="422"/>
      <c r="K25" s="422"/>
      <c r="L25" s="422"/>
      <c r="M25" s="422"/>
      <c r="N25" s="423"/>
    </row>
    <row r="26" spans="1:14" ht="15" customHeight="1" thickBot="1">
      <c r="A26" s="409"/>
      <c r="B26" s="410"/>
      <c r="C26" s="424"/>
      <c r="D26" s="425"/>
      <c r="E26" s="425"/>
      <c r="F26" s="425"/>
      <c r="G26" s="425"/>
      <c r="H26" s="425"/>
      <c r="I26" s="425"/>
      <c r="J26" s="425"/>
      <c r="K26" s="425"/>
      <c r="L26" s="425"/>
      <c r="M26" s="425"/>
      <c r="N26" s="426"/>
    </row>
    <row r="27" spans="1:14" ht="9" customHeight="1">
      <c r="A27" s="17"/>
      <c r="B27" s="18"/>
      <c r="C27" s="101"/>
      <c r="D27" s="102"/>
      <c r="E27" s="102"/>
      <c r="F27" s="102"/>
      <c r="G27" s="102"/>
      <c r="H27" s="102"/>
      <c r="I27" s="102"/>
      <c r="J27" s="102"/>
      <c r="K27" s="102"/>
      <c r="L27" s="102"/>
      <c r="M27" s="102"/>
      <c r="N27" s="103"/>
    </row>
    <row r="28" spans="1:14">
      <c r="A28" s="348" t="s">
        <v>280</v>
      </c>
      <c r="B28" s="349"/>
      <c r="C28" s="104" t="str">
        <f>設定シート!C2&amp;"執行　"&amp;設定シート!C4</f>
        <v>令和７年４月６日執行　秋田県知事選挙</v>
      </c>
      <c r="D28" s="38"/>
      <c r="E28" s="38"/>
      <c r="F28" s="38"/>
      <c r="G28" s="38"/>
      <c r="H28" s="38"/>
      <c r="I28" s="38"/>
      <c r="J28" s="38"/>
      <c r="K28" s="38"/>
      <c r="L28" s="38"/>
      <c r="M28" s="28"/>
      <c r="N28" s="30"/>
    </row>
    <row r="29" spans="1:14" ht="9" customHeight="1" thickBot="1">
      <c r="A29" s="22"/>
      <c r="B29" s="23"/>
      <c r="C29" s="105"/>
      <c r="D29" s="106"/>
      <c r="E29" s="106"/>
      <c r="F29" s="106"/>
      <c r="G29" s="106"/>
      <c r="H29" s="106"/>
      <c r="I29" s="106"/>
      <c r="J29" s="106"/>
      <c r="K29" s="106"/>
      <c r="L29" s="106"/>
      <c r="M29" s="106"/>
      <c r="N29" s="107"/>
    </row>
    <row r="30" spans="1:14">
      <c r="A30" s="19"/>
      <c r="C30" s="19"/>
      <c r="N30" s="30"/>
    </row>
    <row r="31" spans="1:14">
      <c r="A31" s="348" t="s">
        <v>281</v>
      </c>
      <c r="B31" s="349"/>
      <c r="C31" s="19">
        <v>1</v>
      </c>
      <c r="D31" s="98" t="s">
        <v>283</v>
      </c>
      <c r="N31" s="30"/>
    </row>
    <row r="32" spans="1:14">
      <c r="A32" s="19"/>
      <c r="C32" s="19">
        <v>2</v>
      </c>
      <c r="D32" s="98" t="s">
        <v>282</v>
      </c>
      <c r="N32" s="30"/>
    </row>
    <row r="33" spans="1:15">
      <c r="A33" s="19"/>
      <c r="C33" s="19">
        <v>3</v>
      </c>
      <c r="D33" s="98" t="s">
        <v>417</v>
      </c>
      <c r="N33" s="30"/>
    </row>
    <row r="34" spans="1:15">
      <c r="A34" s="19"/>
      <c r="C34" s="19">
        <v>4</v>
      </c>
      <c r="D34" s="108" t="s">
        <v>284</v>
      </c>
      <c r="N34" s="30"/>
    </row>
    <row r="35" spans="1:15" ht="15" thickBot="1">
      <c r="A35" s="22"/>
      <c r="B35" s="23"/>
      <c r="C35" s="290"/>
      <c r="D35" s="23"/>
      <c r="E35" s="23"/>
      <c r="F35" s="23"/>
      <c r="G35" s="23"/>
      <c r="H35" s="23"/>
      <c r="I35" s="23"/>
      <c r="J35" s="23"/>
      <c r="K35" s="23"/>
      <c r="L35" s="23"/>
      <c r="M35" s="23"/>
      <c r="N35" s="31"/>
    </row>
    <row r="36" spans="1:15" ht="8.25" customHeight="1"/>
    <row r="37" spans="1:15">
      <c r="A37" s="11" t="s">
        <v>426</v>
      </c>
    </row>
    <row r="38" spans="1:15" ht="8.25" customHeight="1"/>
    <row r="39" spans="1:15">
      <c r="A39" s="32"/>
      <c r="B39" s="427" t="str">
        <f>入力シート!C4</f>
        <v>令和７年３月２０日</v>
      </c>
      <c r="C39" s="427"/>
      <c r="D39" s="427"/>
      <c r="E39" s="427"/>
      <c r="F39" s="33"/>
      <c r="G39" s="33"/>
      <c r="H39" s="33"/>
      <c r="I39" s="32"/>
      <c r="J39" s="32"/>
      <c r="K39" s="32"/>
      <c r="L39" s="32"/>
      <c r="M39" s="32"/>
      <c r="N39" s="32"/>
      <c r="O39" s="32"/>
    </row>
    <row r="40" spans="1:15" ht="8.25" customHeight="1">
      <c r="A40" s="32"/>
      <c r="B40" s="251"/>
      <c r="C40" s="251"/>
      <c r="D40" s="251"/>
      <c r="E40" s="251"/>
      <c r="F40" s="33"/>
      <c r="G40" s="33"/>
      <c r="H40" s="33"/>
      <c r="I40" s="32"/>
      <c r="J40" s="32"/>
      <c r="K40" s="32"/>
      <c r="L40" s="32"/>
      <c r="M40" s="32"/>
      <c r="N40" s="32"/>
      <c r="O40" s="32"/>
    </row>
    <row r="41" spans="1:15" ht="18.75">
      <c r="D41" s="34"/>
      <c r="E41" s="34"/>
      <c r="F41" s="35" t="s">
        <v>393</v>
      </c>
      <c r="G41" s="34"/>
      <c r="H41" s="11" t="str">
        <f>入力シート!C12&amp;"　"&amp;入力シート!C14</f>
        <v>　</v>
      </c>
      <c r="I41" s="38"/>
      <c r="J41" s="209"/>
      <c r="K41" s="210"/>
      <c r="L41" s="210"/>
      <c r="N41" s="36" t="str" cm="1">
        <f t="array" aca="1" ref="N41" ca="1">IF(設定シート!$C$12="推薦届出","",IF(VLOOKUP(RIGHT(CELL("filename",A1),LEN(CELL("filename",A1))-FIND("]",CELL("filename",A1))),設定シート!$U$2:$V$31,2,0)="表示する","㊞",""))</f>
        <v/>
      </c>
      <c r="O41" s="11" t="s">
        <v>285</v>
      </c>
    </row>
    <row r="42" spans="1:15" ht="11.25" customHeight="1">
      <c r="D42" s="34"/>
      <c r="E42" s="34"/>
      <c r="F42" s="252"/>
      <c r="G42" s="34"/>
      <c r="I42" s="38"/>
      <c r="J42" s="209"/>
      <c r="K42" s="210"/>
      <c r="L42" s="210"/>
      <c r="N42" s="36"/>
    </row>
    <row r="43" spans="1:15" ht="10.5" customHeight="1">
      <c r="D43" s="34"/>
      <c r="E43" s="34"/>
      <c r="F43" s="252"/>
      <c r="G43" s="34"/>
      <c r="I43" s="38"/>
      <c r="J43" s="209"/>
      <c r="K43" s="210"/>
      <c r="L43" s="210"/>
      <c r="N43" s="36"/>
    </row>
    <row r="44" spans="1:15" ht="14.25" customHeight="1">
      <c r="A44" s="235" t="str">
        <f>設定シート!C4</f>
        <v>秋田県知事選挙</v>
      </c>
      <c r="B44" s="235"/>
      <c r="C44" s="235"/>
      <c r="D44" s="235"/>
      <c r="E44" s="32"/>
      <c r="F44" s="32"/>
      <c r="G44" s="32"/>
      <c r="H44" s="32"/>
      <c r="I44" s="32"/>
      <c r="J44" s="32"/>
      <c r="K44" s="32"/>
      <c r="L44" s="417"/>
      <c r="M44" s="417"/>
      <c r="N44" s="37"/>
      <c r="O44" s="32"/>
    </row>
    <row r="45" spans="1:15" ht="17.25" customHeight="1">
      <c r="A45" s="32"/>
      <c r="B45" s="37"/>
      <c r="D45" s="417" t="s">
        <v>286</v>
      </c>
      <c r="E45" s="417"/>
      <c r="F45" s="234" t="str">
        <f>入力シート!E2</f>
        <v>竹　田　勝　美</v>
      </c>
      <c r="G45" s="234"/>
      <c r="H45" s="234"/>
      <c r="I45" s="234"/>
      <c r="J45" s="32" t="s">
        <v>287</v>
      </c>
      <c r="K45" s="32"/>
      <c r="L45" s="32"/>
      <c r="M45" s="32"/>
      <c r="N45" s="32"/>
      <c r="O45" s="32"/>
    </row>
    <row r="46" spans="1:15" ht="9" customHeight="1">
      <c r="A46" s="32"/>
      <c r="B46" s="37"/>
      <c r="D46" s="250"/>
      <c r="E46" s="250"/>
      <c r="F46" s="234"/>
      <c r="G46" s="234"/>
      <c r="H46" s="234"/>
      <c r="I46" s="234"/>
      <c r="J46" s="32"/>
      <c r="K46" s="32"/>
      <c r="L46" s="32"/>
      <c r="M46" s="32"/>
      <c r="N46" s="32"/>
      <c r="O46" s="32"/>
    </row>
    <row r="47" spans="1:15" ht="9" customHeight="1"/>
    <row r="48" spans="1:15">
      <c r="A48" s="11" t="s">
        <v>288</v>
      </c>
    </row>
    <row r="49" spans="1:15">
      <c r="A49" s="57" t="s">
        <v>429</v>
      </c>
      <c r="B49" s="57"/>
      <c r="C49" s="57"/>
      <c r="D49" s="57"/>
      <c r="E49" s="57"/>
      <c r="F49" s="57"/>
      <c r="G49" s="57"/>
      <c r="H49" s="57"/>
      <c r="I49" s="57"/>
      <c r="J49" s="57"/>
      <c r="K49" s="57"/>
      <c r="L49" s="57"/>
      <c r="M49" s="57"/>
    </row>
    <row r="50" spans="1:15" ht="8.25" customHeight="1">
      <c r="A50" s="57"/>
      <c r="B50" s="57"/>
      <c r="C50" s="57"/>
      <c r="D50" s="57"/>
      <c r="E50" s="57"/>
      <c r="F50" s="57"/>
      <c r="G50" s="57"/>
      <c r="H50" s="57"/>
      <c r="I50" s="57"/>
      <c r="J50" s="57"/>
      <c r="K50" s="57"/>
      <c r="L50" s="57"/>
      <c r="M50" s="57"/>
    </row>
    <row r="51" spans="1:15">
      <c r="A51" s="57" t="s">
        <v>556</v>
      </c>
      <c r="B51" s="57"/>
      <c r="C51" s="57"/>
      <c r="D51" s="57"/>
      <c r="E51" s="57"/>
      <c r="F51" s="57"/>
      <c r="G51" s="57"/>
      <c r="H51" s="57"/>
      <c r="I51" s="57"/>
      <c r="J51" s="57"/>
      <c r="K51" s="57"/>
      <c r="L51" s="57"/>
      <c r="M51" s="57"/>
    </row>
    <row r="52" spans="1:15">
      <c r="A52" s="57" t="s">
        <v>557</v>
      </c>
      <c r="B52" s="57"/>
      <c r="C52" s="57"/>
      <c r="D52" s="57"/>
      <c r="E52" s="57"/>
      <c r="F52" s="57"/>
      <c r="G52" s="57"/>
      <c r="H52" s="57"/>
      <c r="I52" s="57"/>
      <c r="J52" s="57"/>
      <c r="K52" s="57"/>
      <c r="L52" s="57"/>
      <c r="M52" s="57"/>
    </row>
    <row r="53" spans="1:15" ht="8.25" customHeight="1">
      <c r="A53" s="57"/>
      <c r="B53" s="57"/>
      <c r="C53" s="57"/>
      <c r="D53" s="57"/>
      <c r="E53" s="57"/>
      <c r="F53" s="57"/>
      <c r="G53" s="57"/>
      <c r="H53" s="57"/>
      <c r="I53" s="57"/>
      <c r="J53" s="57"/>
      <c r="K53" s="57"/>
      <c r="L53" s="57"/>
      <c r="M53" s="57"/>
    </row>
    <row r="54" spans="1:15" ht="14.25" customHeight="1">
      <c r="A54" s="57" t="s">
        <v>588</v>
      </c>
      <c r="B54" s="57"/>
      <c r="C54" s="57"/>
      <c r="D54" s="57"/>
      <c r="E54" s="57"/>
      <c r="F54" s="57"/>
      <c r="G54" s="57"/>
      <c r="H54" s="57"/>
      <c r="I54" s="57"/>
      <c r="J54" s="57"/>
      <c r="K54" s="57"/>
      <c r="L54" s="57"/>
      <c r="M54" s="57"/>
      <c r="O54" s="11" t="s">
        <v>418</v>
      </c>
    </row>
    <row r="55" spans="1:15" ht="14.25" customHeight="1">
      <c r="A55" s="57" t="s">
        <v>432</v>
      </c>
      <c r="B55" s="57"/>
      <c r="C55" s="57"/>
      <c r="D55" s="57"/>
      <c r="E55" s="57"/>
      <c r="F55" s="57"/>
      <c r="G55" s="57"/>
      <c r="H55" s="57"/>
      <c r="I55" s="57"/>
      <c r="J55" s="57"/>
      <c r="K55" s="57"/>
      <c r="L55" s="57"/>
      <c r="M55" s="57"/>
    </row>
    <row r="56" spans="1:15" ht="8.25" customHeight="1">
      <c r="A56" s="57"/>
      <c r="B56" s="57"/>
      <c r="C56" s="57"/>
      <c r="D56" s="57"/>
      <c r="E56" s="57"/>
      <c r="F56" s="57"/>
      <c r="G56" s="57"/>
      <c r="H56" s="57"/>
      <c r="I56" s="57"/>
      <c r="J56" s="57"/>
      <c r="K56" s="57"/>
      <c r="L56" s="57"/>
      <c r="M56" s="57"/>
    </row>
    <row r="57" spans="1:15">
      <c r="A57" s="57" t="s">
        <v>589</v>
      </c>
      <c r="B57" s="57"/>
      <c r="C57" s="57"/>
      <c r="D57" s="57"/>
      <c r="E57" s="57"/>
      <c r="F57" s="57"/>
      <c r="G57" s="57"/>
      <c r="H57" s="57"/>
      <c r="I57" s="57"/>
      <c r="J57" s="57"/>
      <c r="K57" s="57"/>
      <c r="L57" s="57"/>
      <c r="M57" s="57"/>
    </row>
    <row r="58" spans="1:15">
      <c r="A58" s="57" t="s">
        <v>590</v>
      </c>
      <c r="B58" s="57"/>
      <c r="C58" s="57"/>
      <c r="D58" s="57"/>
      <c r="E58" s="57"/>
      <c r="F58" s="57"/>
      <c r="G58" s="57"/>
      <c r="H58" s="57"/>
      <c r="I58" s="57"/>
      <c r="J58" s="57"/>
      <c r="K58" s="57"/>
      <c r="L58" s="57"/>
      <c r="M58" s="57"/>
    </row>
    <row r="59" spans="1:15">
      <c r="A59" s="57" t="s">
        <v>591</v>
      </c>
      <c r="B59" s="57"/>
      <c r="C59" s="57"/>
      <c r="D59" s="57"/>
      <c r="E59" s="57"/>
      <c r="F59" s="57"/>
      <c r="G59" s="57"/>
      <c r="H59" s="57"/>
      <c r="I59" s="57"/>
      <c r="J59" s="57"/>
      <c r="K59" s="57"/>
      <c r="L59" s="57"/>
      <c r="M59" s="57"/>
    </row>
    <row r="60" spans="1:15" ht="5.25" customHeight="1">
      <c r="A60" s="57"/>
      <c r="B60" s="57"/>
      <c r="C60" s="57"/>
      <c r="D60" s="57"/>
      <c r="E60" s="57"/>
      <c r="F60" s="57"/>
      <c r="G60" s="57"/>
      <c r="H60" s="57"/>
      <c r="I60" s="57"/>
      <c r="J60" s="57"/>
      <c r="K60" s="57"/>
      <c r="L60" s="57"/>
      <c r="M60" s="57"/>
    </row>
    <row r="61" spans="1:15">
      <c r="A61" s="57" t="s">
        <v>553</v>
      </c>
      <c r="B61" s="57"/>
      <c r="C61" s="57"/>
      <c r="D61" s="57"/>
      <c r="E61" s="57"/>
      <c r="F61" s="57"/>
      <c r="G61" s="57"/>
      <c r="H61" s="57"/>
      <c r="I61" s="57"/>
      <c r="J61" s="57"/>
      <c r="K61" s="57"/>
      <c r="L61" s="57"/>
      <c r="M61" s="57"/>
    </row>
    <row r="62" spans="1:15">
      <c r="A62" s="57" t="s">
        <v>552</v>
      </c>
      <c r="B62" s="57"/>
      <c r="C62" s="57"/>
      <c r="D62" s="57"/>
      <c r="E62" s="57"/>
      <c r="F62" s="57"/>
      <c r="G62" s="57"/>
      <c r="H62" s="57"/>
      <c r="I62" s="57"/>
      <c r="J62" s="57"/>
      <c r="K62" s="57"/>
      <c r="L62" s="57"/>
      <c r="M62" s="57"/>
    </row>
    <row r="63" spans="1:15" ht="5.25" customHeight="1">
      <c r="A63" s="57"/>
      <c r="B63" s="57"/>
      <c r="C63" s="57"/>
      <c r="D63" s="57"/>
      <c r="E63" s="57"/>
      <c r="F63" s="57"/>
      <c r="G63" s="57"/>
      <c r="H63" s="57"/>
      <c r="I63" s="57"/>
      <c r="J63" s="57"/>
      <c r="K63" s="57"/>
      <c r="L63" s="57"/>
      <c r="M63" s="57"/>
    </row>
    <row r="64" spans="1:15">
      <c r="A64" s="57" t="s">
        <v>554</v>
      </c>
      <c r="B64" s="57"/>
      <c r="C64" s="57"/>
      <c r="D64" s="57"/>
      <c r="E64" s="57"/>
      <c r="F64" s="57"/>
      <c r="G64" s="57"/>
      <c r="H64" s="57"/>
      <c r="I64" s="57"/>
      <c r="J64" s="57"/>
      <c r="K64" s="57"/>
      <c r="L64" s="57"/>
      <c r="M64" s="57"/>
    </row>
    <row r="65" spans="1:13">
      <c r="A65" s="57" t="s">
        <v>555</v>
      </c>
      <c r="B65" s="57"/>
      <c r="C65" s="57"/>
      <c r="D65" s="57"/>
      <c r="E65" s="57"/>
      <c r="F65" s="57"/>
      <c r="G65" s="57"/>
      <c r="H65" s="57"/>
      <c r="I65" s="57"/>
      <c r="J65" s="57"/>
      <c r="K65" s="57"/>
      <c r="L65" s="57"/>
      <c r="M65" s="57"/>
    </row>
    <row r="66" spans="1:13">
      <c r="A66" s="57" t="s">
        <v>433</v>
      </c>
      <c r="B66" s="57"/>
      <c r="C66" s="57"/>
      <c r="D66" s="57"/>
      <c r="E66" s="57"/>
      <c r="F66" s="57"/>
      <c r="G66" s="57"/>
      <c r="H66" s="57"/>
      <c r="I66" s="57"/>
      <c r="J66" s="57"/>
      <c r="K66" s="57"/>
      <c r="L66" s="57"/>
      <c r="M66" s="57"/>
    </row>
    <row r="67" spans="1:13">
      <c r="A67" s="57" t="s">
        <v>425</v>
      </c>
      <c r="B67" s="57"/>
      <c r="C67" s="57"/>
      <c r="D67" s="57"/>
      <c r="E67" s="57"/>
      <c r="F67" s="57"/>
      <c r="G67" s="57"/>
      <c r="H67" s="57"/>
      <c r="I67" s="57"/>
      <c r="J67" s="57"/>
      <c r="K67" s="57"/>
      <c r="L67" s="57"/>
      <c r="M67" s="57"/>
    </row>
  </sheetData>
  <mergeCells count="26">
    <mergeCell ref="A24:B26"/>
    <mergeCell ref="A16:B16"/>
    <mergeCell ref="C18:J20"/>
    <mergeCell ref="D45:E45"/>
    <mergeCell ref="C24:N26"/>
    <mergeCell ref="A28:B28"/>
    <mergeCell ref="A31:B31"/>
    <mergeCell ref="B39:E39"/>
    <mergeCell ref="L44:M44"/>
    <mergeCell ref="J22:K22"/>
    <mergeCell ref="A2:E2"/>
    <mergeCell ref="A22:B22"/>
    <mergeCell ref="C9:F11"/>
    <mergeCell ref="A19:B19"/>
    <mergeCell ref="A13:B13"/>
    <mergeCell ref="A4:N4"/>
    <mergeCell ref="A7:B7"/>
    <mergeCell ref="C6:F8"/>
    <mergeCell ref="L9:N11"/>
    <mergeCell ref="A10:B10"/>
    <mergeCell ref="G9:J11"/>
    <mergeCell ref="C12:N14"/>
    <mergeCell ref="G6:J8"/>
    <mergeCell ref="C15:N17"/>
    <mergeCell ref="C21:I23"/>
    <mergeCell ref="L21:N23"/>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R47"/>
  <sheetViews>
    <sheetView showZeros="0" view="pageBreakPreview" topLeftCell="A17" zoomScaleNormal="100" zoomScaleSheetLayoutView="100" workbookViewId="0">
      <selection activeCell="T33" sqref="T31:U33"/>
    </sheetView>
  </sheetViews>
  <sheetFormatPr defaultRowHeight="14.25"/>
  <cols>
    <col min="1" max="8" width="9.625" style="11" customWidth="1"/>
    <col min="9" max="9" width="4.375" style="11" customWidth="1"/>
    <col min="10" max="10" width="5.875" style="11" customWidth="1"/>
    <col min="11" max="16384" width="9" style="11"/>
  </cols>
  <sheetData>
    <row r="1" spans="1:18">
      <c r="H1" s="13" t="s">
        <v>39</v>
      </c>
      <c r="J1" s="13"/>
    </row>
    <row r="6" spans="1:18" ht="28.5">
      <c r="A6" s="428" t="s">
        <v>289</v>
      </c>
      <c r="B6" s="428"/>
      <c r="C6" s="428"/>
      <c r="D6" s="428"/>
      <c r="E6" s="428"/>
      <c r="F6" s="428"/>
      <c r="G6" s="428"/>
      <c r="H6" s="428"/>
      <c r="I6" s="428"/>
    </row>
    <row r="7" spans="1:18" ht="14.25" customHeight="1">
      <c r="A7" s="47"/>
      <c r="B7" s="47"/>
      <c r="C7" s="47"/>
      <c r="D7" s="47"/>
      <c r="E7" s="47"/>
      <c r="F7" s="47"/>
      <c r="G7" s="47"/>
      <c r="H7" s="47"/>
      <c r="I7" s="47"/>
    </row>
    <row r="8" spans="1:18" ht="14.25" customHeight="1">
      <c r="A8" s="47"/>
      <c r="B8" s="47"/>
      <c r="C8" s="47"/>
      <c r="D8" s="47"/>
      <c r="E8" s="47"/>
      <c r="F8" s="47"/>
      <c r="G8" s="47"/>
      <c r="H8" s="47"/>
      <c r="I8" s="47"/>
    </row>
    <row r="9" spans="1:18" ht="14.25" customHeight="1">
      <c r="A9" s="47"/>
      <c r="B9" s="47"/>
      <c r="C9" s="47"/>
      <c r="D9" s="47"/>
      <c r="E9" s="47"/>
      <c r="F9" s="47"/>
      <c r="G9" s="47"/>
      <c r="H9" s="47"/>
      <c r="I9" s="47"/>
    </row>
    <row r="10" spans="1:18" ht="14.25" customHeight="1">
      <c r="A10" s="47"/>
      <c r="B10" s="47"/>
      <c r="C10" s="47"/>
      <c r="D10" s="47"/>
      <c r="E10" s="47"/>
      <c r="F10" s="47"/>
      <c r="G10" s="47"/>
      <c r="H10" s="47"/>
      <c r="I10" s="47"/>
    </row>
    <row r="11" spans="1:18" ht="14.25" customHeight="1">
      <c r="A11" s="47"/>
      <c r="B11" s="47"/>
      <c r="C11" s="47"/>
      <c r="D11" s="47"/>
      <c r="E11" s="47"/>
      <c r="F11" s="47"/>
      <c r="G11" s="47"/>
      <c r="H11" s="47"/>
      <c r="I11" s="47"/>
    </row>
    <row r="15" spans="1:18" ht="21" customHeight="1">
      <c r="A15" s="430" t="str">
        <f>"　私は、公職選挙法第８６条の８（被選挙権のない者等の立候補の禁止）第１項、第８７条（重複立候補等の禁止）第１項、第２５１条の２（総括主宰者、出納責任者等の選挙犯罪による公職の候補者等であつた者の当選無効及び立候補の禁止）又は第２５１条の３（組織的選挙運動管理者等の選挙犯罪による公職の候補者等であつた者の当選無効及び立候補の禁止）の規定により"&amp;設定シート!$C$2&amp;"執行の"&amp;設定シート!$C$4&amp;"において候補者となることができない者でないことを誓います。"</f>
        <v>　私は、公職選挙法第８６条の８（被選挙権のない者等の立候補の禁止）第１項、第８７条（重複立候補等の禁止）第１項、第２５１条の２（総括主宰者、出納責任者等の選挙犯罪による公職の候補者等であつた者の当選無効及び立候補の禁止）又は第２５１条の３（組織的選挙運動管理者等の選挙犯罪による公職の候補者等であつた者の当選無効及び立候補の禁止）の規定により令和７年４月６日執行の秋田県知事選挙において候補者となることができない者でないことを誓います。</v>
      </c>
      <c r="B15" s="430"/>
      <c r="C15" s="430"/>
      <c r="D15" s="430"/>
      <c r="E15" s="430"/>
      <c r="F15" s="430"/>
      <c r="G15" s="430"/>
      <c r="H15" s="430"/>
      <c r="K15" s="243"/>
      <c r="L15" s="243"/>
      <c r="M15" s="243"/>
      <c r="N15" s="243"/>
      <c r="O15" s="243"/>
      <c r="P15" s="243"/>
      <c r="Q15" s="243"/>
      <c r="R15" s="243"/>
    </row>
    <row r="16" spans="1:18" ht="21" customHeight="1">
      <c r="A16" s="430"/>
      <c r="B16" s="430"/>
      <c r="C16" s="430"/>
      <c r="D16" s="430"/>
      <c r="E16" s="430"/>
      <c r="F16" s="430"/>
      <c r="G16" s="430"/>
      <c r="H16" s="430"/>
      <c r="K16" s="243"/>
      <c r="L16" s="243"/>
      <c r="M16" s="243"/>
      <c r="N16" s="243"/>
      <c r="O16" s="243"/>
      <c r="P16" s="243"/>
      <c r="Q16" s="243"/>
      <c r="R16" s="243"/>
    </row>
    <row r="17" spans="1:18" ht="21" customHeight="1">
      <c r="A17" s="430"/>
      <c r="B17" s="430"/>
      <c r="C17" s="430"/>
      <c r="D17" s="430"/>
      <c r="E17" s="430"/>
      <c r="F17" s="430"/>
      <c r="G17" s="430"/>
      <c r="H17" s="430"/>
      <c r="K17" s="243"/>
      <c r="L17" s="243"/>
      <c r="M17" s="243"/>
      <c r="N17" s="243"/>
      <c r="O17" s="243"/>
      <c r="P17" s="243"/>
      <c r="Q17" s="243"/>
      <c r="R17" s="243"/>
    </row>
    <row r="18" spans="1:18" ht="21" customHeight="1">
      <c r="A18" s="430"/>
      <c r="B18" s="430"/>
      <c r="C18" s="430"/>
      <c r="D18" s="430"/>
      <c r="E18" s="430"/>
      <c r="F18" s="430"/>
      <c r="G18" s="430"/>
      <c r="H18" s="430"/>
      <c r="K18" s="243"/>
      <c r="L18" s="243"/>
      <c r="M18" s="243"/>
      <c r="N18" s="243"/>
      <c r="O18" s="243"/>
      <c r="P18" s="243"/>
      <c r="Q18" s="243"/>
      <c r="R18" s="243"/>
    </row>
    <row r="19" spans="1:18" ht="21" customHeight="1">
      <c r="A19" s="430"/>
      <c r="B19" s="430"/>
      <c r="C19" s="430"/>
      <c r="D19" s="430"/>
      <c r="E19" s="430"/>
      <c r="F19" s="430"/>
      <c r="G19" s="430"/>
      <c r="H19" s="430"/>
      <c r="K19" s="243"/>
      <c r="L19" s="243"/>
      <c r="M19" s="243"/>
      <c r="N19" s="243"/>
      <c r="O19" s="243"/>
      <c r="P19" s="243"/>
      <c r="Q19" s="243"/>
      <c r="R19" s="243"/>
    </row>
    <row r="20" spans="1:18" ht="21" customHeight="1">
      <c r="A20" s="430"/>
      <c r="B20" s="430"/>
      <c r="C20" s="430"/>
      <c r="D20" s="430"/>
      <c r="E20" s="430"/>
      <c r="F20" s="430"/>
      <c r="G20" s="430"/>
      <c r="H20" s="430"/>
      <c r="K20" s="243"/>
      <c r="L20" s="243"/>
      <c r="M20" s="243"/>
      <c r="N20" s="243"/>
      <c r="O20" s="243"/>
      <c r="P20" s="243"/>
      <c r="Q20" s="243"/>
      <c r="R20" s="243"/>
    </row>
    <row r="24" spans="1:18">
      <c r="A24" s="42" t="str">
        <f>"　"&amp;入力シート!C4</f>
        <v>　令和７年３月２０日</v>
      </c>
      <c r="C24" s="219"/>
    </row>
    <row r="25" spans="1:18">
      <c r="B25" s="42"/>
      <c r="C25" s="40"/>
    </row>
    <row r="26" spans="1:18">
      <c r="B26" s="42"/>
      <c r="C26" s="40"/>
    </row>
    <row r="28" spans="1:18">
      <c r="A28" s="32"/>
      <c r="B28" s="62"/>
      <c r="F28" s="33"/>
      <c r="H28" s="63"/>
      <c r="I28" s="32"/>
      <c r="J28" s="32"/>
      <c r="K28" s="32"/>
      <c r="L28" s="32"/>
      <c r="M28" s="32"/>
      <c r="N28" s="32"/>
      <c r="O28" s="32"/>
    </row>
    <row r="29" spans="1:18">
      <c r="A29" s="32"/>
      <c r="B29" s="32"/>
      <c r="C29" s="32"/>
      <c r="D29" s="33"/>
      <c r="E29" s="33"/>
      <c r="F29" s="33"/>
      <c r="G29" s="33"/>
      <c r="H29" s="33"/>
      <c r="I29" s="32"/>
      <c r="J29" s="32"/>
      <c r="K29" s="32"/>
      <c r="L29" s="32"/>
      <c r="M29" s="32"/>
      <c r="N29" s="32"/>
      <c r="O29" s="32"/>
    </row>
    <row r="30" spans="1:18">
      <c r="A30" s="32"/>
      <c r="B30" s="32"/>
      <c r="D30" s="34" t="s">
        <v>290</v>
      </c>
      <c r="E30" s="429" t="str">
        <f>DBCS(入力シート!C19)</f>
        <v/>
      </c>
      <c r="F30" s="429"/>
      <c r="G30" s="429"/>
      <c r="H30" s="429"/>
      <c r="I30" s="429"/>
      <c r="J30" s="32"/>
      <c r="K30" s="32"/>
      <c r="L30" s="32"/>
      <c r="M30" s="32"/>
      <c r="N30" s="32"/>
      <c r="O30" s="32"/>
    </row>
    <row r="31" spans="1:18">
      <c r="A31" s="32"/>
      <c r="B31" s="32"/>
      <c r="C31" s="63"/>
      <c r="D31" s="34"/>
      <c r="F31" s="63"/>
      <c r="G31" s="32"/>
      <c r="H31" s="32"/>
      <c r="I31" s="32"/>
      <c r="J31" s="32"/>
      <c r="K31" s="32"/>
      <c r="L31" s="32"/>
      <c r="M31" s="32"/>
      <c r="N31" s="32"/>
      <c r="O31" s="32"/>
    </row>
    <row r="32" spans="1:18">
      <c r="A32" s="32"/>
      <c r="B32" s="32"/>
      <c r="C32" s="32"/>
      <c r="D32" s="34"/>
      <c r="E32" s="33"/>
      <c r="F32" s="63"/>
      <c r="G32" s="33"/>
      <c r="H32" s="33"/>
      <c r="I32" s="32"/>
      <c r="J32" s="32"/>
      <c r="K32" s="32"/>
      <c r="L32" s="43"/>
      <c r="M32" s="43"/>
      <c r="N32" s="32"/>
      <c r="O32" s="32"/>
    </row>
    <row r="33" spans="1:14">
      <c r="A33" s="32"/>
      <c r="B33" s="32"/>
      <c r="D33" s="34" t="s">
        <v>291</v>
      </c>
      <c r="E33" s="431" t="str">
        <f>入力シート!C12&amp;" "&amp;入力シート!C14</f>
        <v xml:space="preserve"> </v>
      </c>
      <c r="F33" s="431"/>
      <c r="G33" s="431"/>
      <c r="H33" s="296" t="str" cm="1">
        <f t="array" aca="1" ref="H33" ca="1">IF(VLOOKUP(RIGHT(CELL("filename",A1),LEN(CELL("filename",A1))-FIND("]",CELL("filename",A1))),設定シート!$U$2:$V$31,2,0)="表示する","㊞","")</f>
        <v/>
      </c>
      <c r="I33" s="32"/>
      <c r="J33" s="11" t="s">
        <v>285</v>
      </c>
      <c r="K33" s="32"/>
      <c r="L33" s="43"/>
      <c r="M33" s="43"/>
      <c r="N33" s="37"/>
    </row>
    <row r="34" spans="1:14">
      <c r="F34" s="38"/>
      <c r="G34" s="38"/>
    </row>
    <row r="47" spans="1:14">
      <c r="N47" s="36"/>
    </row>
  </sheetData>
  <mergeCells count="4">
    <mergeCell ref="A6:I6"/>
    <mergeCell ref="E30:I30"/>
    <mergeCell ref="A15:H20"/>
    <mergeCell ref="E33:G33"/>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N47"/>
  <sheetViews>
    <sheetView showZeros="0" view="pageBreakPreview" zoomScaleNormal="100" zoomScaleSheetLayoutView="100" workbookViewId="0">
      <selection activeCell="T33" sqref="T31:U33"/>
    </sheetView>
  </sheetViews>
  <sheetFormatPr defaultRowHeight="14.25"/>
  <cols>
    <col min="1" max="16384" width="9" style="11"/>
  </cols>
  <sheetData>
    <row r="1" spans="1:9">
      <c r="I1" s="13" t="s">
        <v>44</v>
      </c>
    </row>
    <row r="6" spans="1:9" ht="28.5">
      <c r="A6" s="432" t="s">
        <v>417</v>
      </c>
      <c r="B6" s="432"/>
      <c r="C6" s="432"/>
      <c r="D6" s="432"/>
      <c r="E6" s="432"/>
      <c r="F6" s="432"/>
      <c r="G6" s="432"/>
      <c r="H6" s="432"/>
      <c r="I6" s="432"/>
    </row>
    <row r="7" spans="1:9" ht="14.25" customHeight="1">
      <c r="A7" s="47"/>
      <c r="B7" s="47"/>
      <c r="C7" s="47"/>
      <c r="D7" s="47"/>
      <c r="E7" s="47"/>
      <c r="F7" s="47"/>
      <c r="G7" s="47"/>
      <c r="H7" s="47"/>
      <c r="I7" s="47"/>
    </row>
    <row r="8" spans="1:9" ht="14.25" customHeight="1">
      <c r="A8" s="47"/>
      <c r="B8" s="47"/>
      <c r="C8" s="47"/>
      <c r="D8" s="47"/>
      <c r="E8" s="47"/>
      <c r="F8" s="47"/>
      <c r="G8" s="47"/>
      <c r="H8" s="47"/>
      <c r="I8" s="47"/>
    </row>
    <row r="9" spans="1:9" ht="14.25" customHeight="1">
      <c r="A9" s="47"/>
      <c r="B9" s="47"/>
      <c r="C9" s="47"/>
      <c r="D9" s="47"/>
      <c r="E9" s="47"/>
      <c r="F9" s="47"/>
      <c r="G9" s="47"/>
      <c r="H9" s="47"/>
      <c r="I9" s="47"/>
    </row>
    <row r="10" spans="1:9">
      <c r="D10" s="305" t="s">
        <v>393</v>
      </c>
      <c r="E10" s="38" t="str">
        <f>"  "&amp;入力シート!C12&amp;" "&amp;入力シート!C14</f>
        <v xml:space="preserve">   </v>
      </c>
      <c r="F10" s="38"/>
    </row>
    <row r="14" spans="1:9">
      <c r="D14" s="305" t="s">
        <v>567</v>
      </c>
      <c r="E14" s="429" t="str">
        <f>DBCS(入力シート!C19)</f>
        <v/>
      </c>
      <c r="F14" s="429"/>
      <c r="G14" s="429"/>
      <c r="H14" s="429"/>
      <c r="I14" s="429"/>
    </row>
    <row r="20" spans="1:9" ht="21" customHeight="1">
      <c r="A20" s="11" t="s">
        <v>436</v>
      </c>
    </row>
    <row r="21" spans="1:9" ht="21" customHeight="1"/>
    <row r="22" spans="1:9" ht="21" customHeight="1"/>
    <row r="28" spans="1:9" ht="18.75" customHeight="1">
      <c r="B28" s="433" t="s">
        <v>584</v>
      </c>
      <c r="C28" s="433"/>
      <c r="D28" s="433"/>
    </row>
    <row r="29" spans="1:9">
      <c r="B29" s="42"/>
      <c r="C29" s="40"/>
    </row>
    <row r="30" spans="1:9">
      <c r="B30" s="42"/>
      <c r="C30" s="40"/>
    </row>
    <row r="32" spans="1:9" ht="21" customHeight="1">
      <c r="C32" s="435" t="s">
        <v>427</v>
      </c>
      <c r="D32" s="435"/>
      <c r="E32" s="435"/>
      <c r="F32" s="429" t="str">
        <f>"　"&amp;入力シート!C9</f>
        <v>　</v>
      </c>
      <c r="G32" s="429"/>
      <c r="H32" s="429"/>
      <c r="I32" s="236"/>
    </row>
    <row r="35" spans="3:14" ht="21" customHeight="1">
      <c r="C35" s="434" t="s">
        <v>437</v>
      </c>
      <c r="D35" s="434"/>
      <c r="E35" s="434"/>
      <c r="F35" s="38" t="str">
        <f>"　"&amp;入力シート!C11</f>
        <v>　</v>
      </c>
      <c r="I35" s="11" t="str" cm="1">
        <f t="array" aca="1" ref="I35" ca="1">IF(VLOOKUP(RIGHT(CELL("filename",A1),LEN(CELL("filename",A1))-FIND("]",CELL("filename",A1))),設定シート!$U$2:$V$31,2,0)="表示する","㊞","")</f>
        <v/>
      </c>
      <c r="J35" s="11" t="s">
        <v>285</v>
      </c>
    </row>
    <row r="37" spans="3:14">
      <c r="G37" s="38"/>
    </row>
    <row r="47" spans="3:14">
      <c r="N47" s="36"/>
    </row>
  </sheetData>
  <mergeCells count="6">
    <mergeCell ref="A6:I6"/>
    <mergeCell ref="B28:D28"/>
    <mergeCell ref="E14:I14"/>
    <mergeCell ref="F32:H32"/>
    <mergeCell ref="C35:E35"/>
    <mergeCell ref="C32:E32"/>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P43"/>
  <sheetViews>
    <sheetView showZeros="0" view="pageBreakPreview" topLeftCell="A6" zoomScaleNormal="100" zoomScaleSheetLayoutView="100" workbookViewId="0">
      <selection activeCell="U15" sqref="U15"/>
    </sheetView>
  </sheetViews>
  <sheetFormatPr defaultColWidth="5.875" defaultRowHeight="14.25"/>
  <cols>
    <col min="1" max="7" width="5.875" style="11" customWidth="1"/>
    <col min="8" max="8" width="6.25" style="11" customWidth="1"/>
    <col min="9" max="9" width="4.125" style="11" customWidth="1"/>
    <col min="10" max="13" width="5.875" style="11" customWidth="1"/>
    <col min="14" max="15" width="7.75" style="11" customWidth="1"/>
    <col min="16" max="16384" width="5.875" style="11"/>
  </cols>
  <sheetData>
    <row r="1" spans="1:15">
      <c r="O1" s="13" t="s">
        <v>48</v>
      </c>
    </row>
    <row r="4" spans="1:15" ht="26.25" customHeight="1">
      <c r="A4" s="428" t="s">
        <v>52</v>
      </c>
      <c r="B4" s="428"/>
      <c r="C4" s="428"/>
      <c r="D4" s="428"/>
      <c r="E4" s="428"/>
      <c r="F4" s="428"/>
      <c r="G4" s="428"/>
      <c r="H4" s="428"/>
      <c r="I4" s="428"/>
      <c r="J4" s="428"/>
      <c r="K4" s="428"/>
      <c r="L4" s="428"/>
      <c r="M4" s="428"/>
      <c r="N4" s="428"/>
      <c r="O4" s="428"/>
    </row>
    <row r="7" spans="1:15">
      <c r="D7" s="438" t="s">
        <v>270</v>
      </c>
      <c r="E7" s="439"/>
      <c r="G7" s="440">
        <f>入力シート!C13</f>
        <v>0</v>
      </c>
      <c r="H7" s="440"/>
      <c r="J7" s="442">
        <f>入力シート!C15</f>
        <v>0</v>
      </c>
      <c r="K7" s="442"/>
    </row>
    <row r="8" spans="1:15" ht="18.75">
      <c r="D8" s="438" t="s">
        <v>271</v>
      </c>
      <c r="E8" s="439"/>
      <c r="G8" s="369">
        <f>入力シート!C12</f>
        <v>0</v>
      </c>
      <c r="H8" s="369"/>
      <c r="J8" s="441">
        <f>入力シート!C14</f>
        <v>0</v>
      </c>
      <c r="K8" s="441"/>
    </row>
    <row r="9" spans="1:15" ht="17.25">
      <c r="D9" s="202"/>
      <c r="E9" s="202"/>
      <c r="G9" s="65"/>
      <c r="H9" s="65"/>
      <c r="I9" s="65"/>
      <c r="J9" s="65"/>
      <c r="K9" s="65"/>
    </row>
    <row r="10" spans="1:15" ht="17.25">
      <c r="D10" s="202"/>
      <c r="E10" s="202"/>
      <c r="G10" s="65"/>
      <c r="H10" s="65"/>
      <c r="I10" s="65"/>
      <c r="J10" s="65"/>
      <c r="K10" s="65"/>
    </row>
    <row r="11" spans="1:15">
      <c r="D11" s="438" t="s">
        <v>270</v>
      </c>
      <c r="E11" s="439"/>
      <c r="G11" s="436"/>
      <c r="H11" s="436"/>
      <c r="J11" s="436"/>
      <c r="K11" s="436"/>
    </row>
    <row r="12" spans="1:15" ht="18.75">
      <c r="D12" s="438" t="s">
        <v>294</v>
      </c>
      <c r="E12" s="439"/>
      <c r="G12" s="437"/>
      <c r="H12" s="437"/>
      <c r="J12" s="437"/>
      <c r="K12" s="437"/>
    </row>
    <row r="13" spans="1:15" ht="14.25" customHeight="1">
      <c r="G13" s="39"/>
      <c r="J13" s="39"/>
    </row>
    <row r="14" spans="1:15" ht="14.25" customHeight="1">
      <c r="G14" s="39"/>
      <c r="J14" s="39"/>
    </row>
    <row r="16" spans="1:15" ht="21" customHeight="1">
      <c r="A16" s="11" t="str">
        <f>"　"&amp;設定シート!C2&amp;"執行の"&amp;設定シート!C4&amp;"において、公職選挙法施行令第８９条第５項に"</f>
        <v>　令和７年４月６日執行の秋田県知事選挙において、公職選挙法施行令第８９条第５項に</v>
      </c>
      <c r="J16" s="262"/>
      <c r="M16" s="28"/>
    </row>
    <row r="17" spans="1:16" ht="21" customHeight="1">
      <c r="A17" s="262" t="s">
        <v>428</v>
      </c>
    </row>
    <row r="18" spans="1:16" ht="21" customHeight="1"/>
    <row r="22" spans="1:16" ht="19.5" customHeight="1">
      <c r="B22" s="443" t="str">
        <f>入力シート!C4</f>
        <v>令和７年３月２０日</v>
      </c>
      <c r="C22" s="443"/>
      <c r="D22" s="443"/>
      <c r="E22" s="443"/>
    </row>
    <row r="25" spans="1:16" ht="21" customHeight="1">
      <c r="D25" s="32" t="s">
        <v>274</v>
      </c>
      <c r="G25" s="429">
        <f>入力シート!C19</f>
        <v>0</v>
      </c>
      <c r="H25" s="429"/>
      <c r="I25" s="429"/>
      <c r="J25" s="429"/>
      <c r="K25" s="429"/>
      <c r="L25" s="429"/>
      <c r="M25" s="429"/>
      <c r="N25" s="429"/>
    </row>
    <row r="26" spans="1:16">
      <c r="D26" s="32"/>
    </row>
    <row r="27" spans="1:16" ht="21" customHeight="1">
      <c r="D27" s="62" t="s">
        <v>295</v>
      </c>
      <c r="E27" s="34"/>
      <c r="F27" s="42"/>
      <c r="G27" s="51" t="str">
        <f>入力シート!C12&amp;"　"&amp;入力シート!C14</f>
        <v>　</v>
      </c>
      <c r="J27" s="38"/>
      <c r="K27" s="38"/>
      <c r="L27" s="38"/>
      <c r="M27" s="38"/>
      <c r="N27" s="11" t="str" cm="1">
        <f t="array" aca="1" ref="N27" ca="1">IF(VLOOKUP(RIGHT(CELL("filename",A1),LEN(CELL("filename",A1))-FIND("]",CELL("filename",A1))),設定シート!$U$2:$V$31,2,0)="表示する","㊞","")</f>
        <v/>
      </c>
      <c r="O27" s="32"/>
      <c r="P27" s="11" t="s">
        <v>285</v>
      </c>
    </row>
    <row r="28" spans="1:16">
      <c r="D28" s="34"/>
      <c r="E28" s="34"/>
      <c r="F28" s="35"/>
      <c r="G28" s="34"/>
      <c r="K28" s="40"/>
      <c r="L28" s="40"/>
    </row>
    <row r="29" spans="1:16">
      <c r="A29" s="64"/>
    </row>
    <row r="30" spans="1:16" ht="17.25" customHeight="1">
      <c r="B30" s="444" t="str">
        <f>設定シート!C4</f>
        <v>秋田県知事選挙</v>
      </c>
      <c r="C30" s="444"/>
      <c r="D30" s="444"/>
      <c r="E30" s="444"/>
      <c r="F30" s="417" t="s">
        <v>296</v>
      </c>
      <c r="G30" s="417"/>
      <c r="H30" s="417"/>
      <c r="I30" s="442" t="str">
        <f>入力シート!E2</f>
        <v>竹　田　勝　美</v>
      </c>
      <c r="J30" s="442"/>
      <c r="K30" s="442"/>
      <c r="L30" s="442"/>
      <c r="M30" s="11" t="s">
        <v>297</v>
      </c>
    </row>
    <row r="34" spans="1:14">
      <c r="A34" s="11" t="s">
        <v>288</v>
      </c>
    </row>
    <row r="36" spans="1:14">
      <c r="A36" s="11" t="s">
        <v>298</v>
      </c>
    </row>
    <row r="37" spans="1:14">
      <c r="A37" s="11" t="s">
        <v>438</v>
      </c>
    </row>
    <row r="43" spans="1:14">
      <c r="N43" s="36"/>
    </row>
  </sheetData>
  <mergeCells count="18">
    <mergeCell ref="B22:E22"/>
    <mergeCell ref="G25:N25"/>
    <mergeCell ref="F30:H30"/>
    <mergeCell ref="I30:L30"/>
    <mergeCell ref="B30:E30"/>
    <mergeCell ref="A4:O4"/>
    <mergeCell ref="G11:H11"/>
    <mergeCell ref="G12:H12"/>
    <mergeCell ref="D7:E7"/>
    <mergeCell ref="D8:E8"/>
    <mergeCell ref="D12:E12"/>
    <mergeCell ref="D11:E11"/>
    <mergeCell ref="J11:K11"/>
    <mergeCell ref="J12:K12"/>
    <mergeCell ref="G8:H8"/>
    <mergeCell ref="G7:H7"/>
    <mergeCell ref="J8:K8"/>
    <mergeCell ref="J7:K7"/>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BF2AC-ABDE-4E20-B255-5E696A8E8C3E}">
  <sheetPr>
    <pageSetUpPr fitToPage="1"/>
  </sheetPr>
  <dimension ref="A1:O75"/>
  <sheetViews>
    <sheetView showZeros="0" view="pageBreakPreview" zoomScaleNormal="100" zoomScaleSheetLayoutView="100" workbookViewId="0">
      <selection activeCell="R8" sqref="R8"/>
    </sheetView>
  </sheetViews>
  <sheetFormatPr defaultColWidth="5.875" defaultRowHeight="14.25"/>
  <cols>
    <col min="1" max="13" width="5.875" style="120" customWidth="1"/>
    <col min="14" max="14" width="6.75" style="120" customWidth="1"/>
    <col min="15" max="16384" width="5.875" style="120"/>
  </cols>
  <sheetData>
    <row r="1" spans="1:14">
      <c r="N1" s="127" t="s">
        <v>462</v>
      </c>
    </row>
    <row r="5" spans="1:14" ht="28.5">
      <c r="A5" s="468" t="s">
        <v>568</v>
      </c>
      <c r="B5" s="468"/>
      <c r="C5" s="468"/>
      <c r="D5" s="468"/>
      <c r="E5" s="468"/>
      <c r="F5" s="468"/>
      <c r="G5" s="468"/>
      <c r="H5" s="468"/>
      <c r="I5" s="468"/>
      <c r="J5" s="468"/>
      <c r="K5" s="468"/>
      <c r="L5" s="468"/>
      <c r="M5" s="468"/>
      <c r="N5" s="468"/>
    </row>
    <row r="6" spans="1:14" ht="14.25" customHeight="1">
      <c r="A6" s="132"/>
      <c r="B6" s="132"/>
      <c r="C6" s="132"/>
      <c r="D6" s="469" t="s">
        <v>299</v>
      </c>
      <c r="E6" s="469"/>
      <c r="F6" s="469"/>
      <c r="G6" s="469"/>
      <c r="H6" s="469"/>
      <c r="I6" s="469"/>
      <c r="J6" s="469"/>
      <c r="K6" s="469"/>
      <c r="L6" s="132"/>
      <c r="M6" s="132"/>
      <c r="N6" s="132"/>
    </row>
    <row r="7" spans="1:14" ht="14.25" customHeight="1">
      <c r="A7" s="132"/>
      <c r="B7" s="132"/>
      <c r="C7" s="132"/>
      <c r="D7" s="133"/>
      <c r="E7" s="133"/>
      <c r="F7" s="133"/>
      <c r="G7" s="133"/>
      <c r="H7" s="133"/>
      <c r="I7" s="133"/>
      <c r="J7" s="133"/>
      <c r="K7" s="133"/>
      <c r="L7" s="132"/>
      <c r="M7" s="132"/>
      <c r="N7" s="132"/>
    </row>
    <row r="8" spans="1:14" ht="36" customHeight="1">
      <c r="A8" s="263" t="s">
        <v>442</v>
      </c>
      <c r="B8" s="462" t="s">
        <v>439</v>
      </c>
      <c r="C8" s="462"/>
      <c r="D8" s="463"/>
      <c r="E8" s="451" t="str">
        <f>入力シート!$C$1</f>
        <v>令和７年４月６日執行秋田県知事選挙</v>
      </c>
      <c r="F8" s="452"/>
      <c r="G8" s="452"/>
      <c r="H8" s="452"/>
      <c r="I8" s="452"/>
      <c r="J8" s="452"/>
      <c r="K8" s="452"/>
      <c r="L8" s="452"/>
      <c r="M8" s="452"/>
      <c r="N8" s="453"/>
    </row>
    <row r="9" spans="1:14" ht="36" customHeight="1">
      <c r="A9" s="464" t="s">
        <v>443</v>
      </c>
      <c r="B9" s="460" t="s">
        <v>446</v>
      </c>
      <c r="C9" s="460"/>
      <c r="D9" s="461"/>
      <c r="E9" s="451" t="str">
        <f>DBCS(入力シート!C32&amp;"　"&amp;入力シート!C33)</f>
        <v>　</v>
      </c>
      <c r="F9" s="452"/>
      <c r="G9" s="452"/>
      <c r="H9" s="452"/>
      <c r="I9" s="452"/>
      <c r="J9" s="452"/>
      <c r="K9" s="452"/>
      <c r="L9" s="452"/>
      <c r="M9" s="452"/>
      <c r="N9" s="453"/>
    </row>
    <row r="10" spans="1:14" ht="21.95" customHeight="1">
      <c r="A10" s="465"/>
      <c r="B10" s="466" t="s">
        <v>447</v>
      </c>
      <c r="C10" s="466"/>
      <c r="D10" s="467"/>
      <c r="E10" s="131"/>
      <c r="F10" s="130"/>
      <c r="G10" s="130"/>
      <c r="H10" s="130"/>
      <c r="I10" s="129" t="s">
        <v>301</v>
      </c>
      <c r="J10" s="454">
        <f>入力シート!C34</f>
        <v>0</v>
      </c>
      <c r="K10" s="454"/>
      <c r="L10" s="454"/>
      <c r="M10" s="454"/>
      <c r="N10" s="455"/>
    </row>
    <row r="11" spans="1:14" ht="36" customHeight="1">
      <c r="A11" s="264" t="s">
        <v>444</v>
      </c>
      <c r="B11" s="462" t="s">
        <v>440</v>
      </c>
      <c r="C11" s="462"/>
      <c r="D11" s="463"/>
      <c r="E11" s="456">
        <f>入力シート!C31</f>
        <v>0</v>
      </c>
      <c r="F11" s="457"/>
      <c r="G11" s="457"/>
      <c r="H11" s="457"/>
      <c r="I11" s="457"/>
      <c r="J11" s="457"/>
      <c r="K11" s="457"/>
      <c r="L11" s="457"/>
      <c r="M11" s="457"/>
      <c r="N11" s="458"/>
    </row>
    <row r="12" spans="1:14" ht="36" customHeight="1">
      <c r="A12" s="264" t="s">
        <v>445</v>
      </c>
      <c r="B12" s="462" t="s">
        <v>441</v>
      </c>
      <c r="C12" s="462"/>
      <c r="D12" s="463"/>
      <c r="E12" s="445" t="str">
        <f>入力シート!C12&amp;" "&amp;入力シート!C14</f>
        <v xml:space="preserve"> </v>
      </c>
      <c r="F12" s="446"/>
      <c r="G12" s="446"/>
      <c r="H12" s="447"/>
      <c r="I12" s="447"/>
      <c r="J12" s="447"/>
      <c r="K12" s="447"/>
      <c r="L12" s="447"/>
      <c r="M12" s="447"/>
      <c r="N12" s="448"/>
    </row>
    <row r="14" spans="1:14">
      <c r="A14" s="120" t="s">
        <v>463</v>
      </c>
    </row>
    <row r="15" spans="1:14">
      <c r="K15" s="449"/>
      <c r="L15" s="449"/>
      <c r="M15" s="449"/>
      <c r="N15" s="449"/>
    </row>
    <row r="16" spans="1:14" ht="17.25" customHeight="1">
      <c r="B16" s="459">
        <f>様式5!E11</f>
        <v>0</v>
      </c>
      <c r="C16" s="459"/>
      <c r="D16" s="459"/>
      <c r="E16" s="459"/>
    </row>
    <row r="18" spans="1:15" s="11" customFormat="1" ht="18.75">
      <c r="E18" s="13" t="s">
        <v>321</v>
      </c>
      <c r="G18" s="38" t="str">
        <f>入力シート!C12&amp;"　"&amp;入力シート!C14</f>
        <v>　</v>
      </c>
      <c r="H18" s="39"/>
      <c r="I18" s="39"/>
      <c r="J18" s="39"/>
      <c r="M18" s="11" t="str" cm="1">
        <f t="array" aca="1" ref="M18" ca="1">IF(VLOOKUP(RIGHT(CELL("filename",A1),LEN(CELL("filename",A1))-FIND("]",CELL("filename",A1))),設定シート!$U$2:$V$31,2,0)="表示する","㊞","")</f>
        <v/>
      </c>
      <c r="O18" s="11" t="s">
        <v>285</v>
      </c>
    </row>
    <row r="19" spans="1:15" s="11" customFormat="1" ht="18.75" customHeight="1">
      <c r="E19" s="13"/>
      <c r="G19" s="38"/>
      <c r="H19" s="39"/>
      <c r="I19" s="39"/>
      <c r="J19" s="39"/>
    </row>
    <row r="20" spans="1:15" ht="19.5" customHeight="1">
      <c r="E20" s="127"/>
      <c r="G20" s="123"/>
    </row>
    <row r="22" spans="1:15">
      <c r="A22" s="450">
        <f>入力シート!C30</f>
        <v>0</v>
      </c>
      <c r="B22" s="450"/>
      <c r="C22" s="120" t="s">
        <v>303</v>
      </c>
      <c r="G22" s="315"/>
      <c r="H22" s="470" t="str">
        <f>IFERROR(VLOOKUP($A$22,様式15!$AC$4:$AD$28,2,0),"")</f>
        <v/>
      </c>
      <c r="I22" s="470"/>
      <c r="J22" s="470"/>
      <c r="K22" s="470"/>
      <c r="M22" s="120" t="s">
        <v>287</v>
      </c>
    </row>
    <row r="25" spans="1:15">
      <c r="B25" s="125"/>
      <c r="C25" s="124"/>
      <c r="D25" s="124"/>
    </row>
    <row r="26" spans="1:15">
      <c r="B26" s="125"/>
      <c r="C26" s="124"/>
      <c r="D26" s="124"/>
    </row>
    <row r="27" spans="1:15" s="11" customFormat="1">
      <c r="B27" s="220"/>
      <c r="C27" s="61"/>
      <c r="D27" s="61"/>
      <c r="E27" s="61"/>
      <c r="F27" s="61"/>
      <c r="G27" s="61"/>
      <c r="H27" s="61"/>
      <c r="I27" s="61"/>
      <c r="J27" s="61"/>
      <c r="K27" s="61"/>
      <c r="L27" s="61"/>
      <c r="M27" s="61"/>
      <c r="N27" s="61"/>
    </row>
    <row r="28" spans="1:15" s="11" customFormat="1">
      <c r="A28" s="319" t="s">
        <v>288</v>
      </c>
      <c r="B28" s="220"/>
      <c r="C28" s="61"/>
      <c r="D28" s="61"/>
      <c r="E28" s="61"/>
      <c r="F28" s="61"/>
      <c r="G28" s="61"/>
      <c r="H28" s="61"/>
      <c r="I28" s="61"/>
      <c r="J28" s="61"/>
      <c r="K28" s="61"/>
      <c r="L28" s="61"/>
      <c r="M28" s="61"/>
      <c r="N28" s="61"/>
    </row>
    <row r="29" spans="1:15" s="11" customFormat="1">
      <c r="B29" s="220"/>
      <c r="C29" s="61"/>
      <c r="D29" s="61"/>
      <c r="E29" s="61"/>
      <c r="F29" s="61"/>
      <c r="G29" s="61"/>
      <c r="H29" s="61"/>
      <c r="I29" s="61"/>
      <c r="J29" s="61"/>
      <c r="K29" s="61"/>
      <c r="L29" s="61"/>
      <c r="M29" s="61"/>
      <c r="N29" s="61"/>
    </row>
    <row r="30" spans="1:15">
      <c r="A30" s="120" t="s">
        <v>608</v>
      </c>
      <c r="B30" s="122"/>
      <c r="C30" s="121"/>
      <c r="D30" s="121"/>
    </row>
    <row r="31" spans="1:15">
      <c r="A31" s="120" t="s">
        <v>592</v>
      </c>
      <c r="B31" s="122"/>
      <c r="C31" s="121"/>
      <c r="D31" s="121"/>
    </row>
    <row r="32" spans="1:15">
      <c r="A32" s="120" t="s">
        <v>620</v>
      </c>
      <c r="B32" s="122"/>
      <c r="C32" s="121"/>
      <c r="D32" s="121"/>
    </row>
    <row r="33" spans="1:14">
      <c r="A33" s="120" t="s">
        <v>621</v>
      </c>
      <c r="B33" s="122"/>
      <c r="C33" s="121"/>
      <c r="D33" s="121"/>
      <c r="H33" s="123"/>
    </row>
    <row r="34" spans="1:14">
      <c r="B34" s="122"/>
      <c r="C34" s="121"/>
      <c r="D34" s="121"/>
      <c r="H34" s="123"/>
    </row>
    <row r="35" spans="1:14">
      <c r="B35" s="122"/>
      <c r="C35" s="121"/>
      <c r="D35" s="121"/>
    </row>
    <row r="36" spans="1:14">
      <c r="B36" s="122"/>
      <c r="C36" s="121"/>
      <c r="D36" s="121"/>
    </row>
    <row r="37" spans="1:14">
      <c r="B37" s="122"/>
      <c r="C37" s="121"/>
      <c r="D37" s="121"/>
      <c r="G37" s="123"/>
    </row>
    <row r="38" spans="1:14">
      <c r="N38" s="127" t="str">
        <f>N1</f>
        <v>様式5</v>
      </c>
    </row>
    <row r="42" spans="1:14" ht="28.5">
      <c r="A42" s="468" t="str">
        <f>A5</f>
        <v>選挙事務所設置届</v>
      </c>
      <c r="B42" s="468"/>
      <c r="C42" s="468"/>
      <c r="D42" s="468"/>
      <c r="E42" s="468"/>
      <c r="F42" s="468"/>
      <c r="G42" s="468"/>
      <c r="H42" s="468"/>
      <c r="I42" s="468"/>
      <c r="J42" s="468"/>
      <c r="K42" s="468"/>
      <c r="L42" s="468"/>
      <c r="M42" s="468"/>
      <c r="N42" s="468"/>
    </row>
    <row r="43" spans="1:14" ht="14.25" customHeight="1">
      <c r="A43" s="132"/>
      <c r="B43" s="132"/>
      <c r="C43" s="132"/>
      <c r="D43" s="469" t="s">
        <v>304</v>
      </c>
      <c r="E43" s="469"/>
      <c r="F43" s="469"/>
      <c r="G43" s="469"/>
      <c r="H43" s="469"/>
      <c r="I43" s="469"/>
      <c r="J43" s="469"/>
      <c r="K43" s="469"/>
      <c r="L43" s="132"/>
      <c r="M43" s="132"/>
      <c r="N43" s="132"/>
    </row>
    <row r="44" spans="1:14" ht="14.25" customHeight="1">
      <c r="A44" s="132"/>
      <c r="B44" s="132"/>
      <c r="C44" s="132"/>
      <c r="D44" s="133"/>
      <c r="E44" s="133"/>
      <c r="F44" s="133"/>
      <c r="G44" s="133"/>
      <c r="H44" s="133"/>
      <c r="I44" s="133"/>
      <c r="J44" s="133"/>
      <c r="K44" s="133"/>
      <c r="L44" s="132"/>
      <c r="M44" s="132"/>
      <c r="N44" s="132"/>
    </row>
    <row r="45" spans="1:14" ht="36" customHeight="1">
      <c r="A45" s="263" t="s">
        <v>442</v>
      </c>
      <c r="B45" s="462" t="s">
        <v>439</v>
      </c>
      <c r="C45" s="462"/>
      <c r="D45" s="463"/>
      <c r="E45" s="451" t="str">
        <f>E8</f>
        <v>令和７年４月６日執行秋田県知事選挙</v>
      </c>
      <c r="F45" s="452"/>
      <c r="G45" s="452"/>
      <c r="H45" s="452"/>
      <c r="I45" s="452"/>
      <c r="J45" s="452"/>
      <c r="K45" s="452"/>
      <c r="L45" s="452"/>
      <c r="M45" s="452"/>
      <c r="N45" s="453"/>
    </row>
    <row r="46" spans="1:14" ht="36" customHeight="1">
      <c r="A46" s="464" t="s">
        <v>443</v>
      </c>
      <c r="B46" s="460" t="s">
        <v>446</v>
      </c>
      <c r="C46" s="460"/>
      <c r="D46" s="461"/>
      <c r="E46" s="451" t="str">
        <f>E9</f>
        <v>　</v>
      </c>
      <c r="F46" s="452"/>
      <c r="G46" s="452"/>
      <c r="H46" s="452"/>
      <c r="I46" s="452"/>
      <c r="J46" s="452"/>
      <c r="K46" s="452"/>
      <c r="L46" s="452"/>
      <c r="M46" s="452"/>
      <c r="N46" s="453"/>
    </row>
    <row r="47" spans="1:14" ht="21.95" customHeight="1">
      <c r="A47" s="465"/>
      <c r="B47" s="466" t="s">
        <v>447</v>
      </c>
      <c r="C47" s="466"/>
      <c r="D47" s="467"/>
      <c r="E47" s="131"/>
      <c r="F47" s="130"/>
      <c r="G47" s="130"/>
      <c r="H47" s="130"/>
      <c r="I47" s="129" t="s">
        <v>305</v>
      </c>
      <c r="J47" s="454">
        <f>J10</f>
        <v>0</v>
      </c>
      <c r="K47" s="454"/>
      <c r="L47" s="454"/>
      <c r="M47" s="454"/>
      <c r="N47" s="455"/>
    </row>
    <row r="48" spans="1:14" ht="36" customHeight="1">
      <c r="A48" s="264" t="s">
        <v>444</v>
      </c>
      <c r="B48" s="462" t="s">
        <v>440</v>
      </c>
      <c r="C48" s="462"/>
      <c r="D48" s="463"/>
      <c r="E48" s="456">
        <f>E11</f>
        <v>0</v>
      </c>
      <c r="F48" s="457"/>
      <c r="G48" s="457"/>
      <c r="H48" s="457"/>
      <c r="I48" s="457"/>
      <c r="J48" s="457"/>
      <c r="K48" s="457"/>
      <c r="L48" s="457"/>
      <c r="M48" s="457"/>
      <c r="N48" s="458"/>
    </row>
    <row r="49" spans="1:15" ht="36" customHeight="1">
      <c r="A49" s="264" t="s">
        <v>445</v>
      </c>
      <c r="B49" s="462" t="s">
        <v>441</v>
      </c>
      <c r="C49" s="462"/>
      <c r="D49" s="463"/>
      <c r="E49" s="445" t="str">
        <f>E12</f>
        <v xml:space="preserve"> </v>
      </c>
      <c r="F49" s="446"/>
      <c r="G49" s="446"/>
      <c r="H49" s="447"/>
      <c r="I49" s="447"/>
      <c r="J49" s="447"/>
      <c r="K49" s="447"/>
      <c r="L49" s="447"/>
      <c r="M49" s="447"/>
      <c r="N49" s="448"/>
    </row>
    <row r="51" spans="1:15">
      <c r="A51" s="120" t="s">
        <v>463</v>
      </c>
    </row>
    <row r="52" spans="1:15">
      <c r="K52" s="449"/>
      <c r="L52" s="449"/>
      <c r="M52" s="449"/>
      <c r="N52" s="449"/>
    </row>
    <row r="53" spans="1:15" ht="17.25" customHeight="1">
      <c r="B53" s="459">
        <f>B16</f>
        <v>0</v>
      </c>
      <c r="C53" s="459"/>
      <c r="D53" s="459"/>
      <c r="E53" s="459"/>
    </row>
    <row r="55" spans="1:15" s="11" customFormat="1" ht="18.75">
      <c r="E55" s="13" t="s">
        <v>321</v>
      </c>
      <c r="G55" s="38" t="str">
        <f>入力シート!C12&amp;"　"&amp;入力シート!C14</f>
        <v>　</v>
      </c>
      <c r="H55" s="39"/>
      <c r="I55" s="39"/>
      <c r="J55" s="39"/>
      <c r="M55" s="11" t="str" cm="1">
        <f t="array" aca="1" ref="M55" ca="1">IF(VLOOKUP(RIGHT(CELL("filename",A1),LEN(CELL("filename",A1))-FIND("]",CELL("filename",A1))),設定シート!$U$2:$V$31,2,0)="表示する","㊞","")</f>
        <v/>
      </c>
      <c r="O55" s="11" t="s">
        <v>285</v>
      </c>
    </row>
    <row r="56" spans="1:15" s="11" customFormat="1" ht="18.75" customHeight="1">
      <c r="E56" s="13"/>
      <c r="G56" s="38"/>
      <c r="H56" s="39"/>
      <c r="I56" s="39"/>
      <c r="J56" s="39"/>
    </row>
    <row r="57" spans="1:15" ht="18.75">
      <c r="E57" s="127"/>
      <c r="G57" s="123"/>
      <c r="H57" s="126"/>
      <c r="I57" s="126"/>
      <c r="J57" s="126"/>
    </row>
    <row r="58" spans="1:15" ht="18.75">
      <c r="E58" s="127"/>
      <c r="G58" s="123"/>
      <c r="H58" s="126"/>
      <c r="I58" s="126"/>
      <c r="J58" s="126"/>
    </row>
    <row r="59" spans="1:15">
      <c r="A59" s="450" t="s">
        <v>306</v>
      </c>
      <c r="B59" s="450"/>
      <c r="C59" s="120" t="str">
        <f>"選挙管理委員会委員長 "&amp;設定シート!C11&amp;"　様"</f>
        <v>選挙管理委員会委員長 竹　田　勝　美　様</v>
      </c>
    </row>
    <row r="62" spans="1:15">
      <c r="B62" s="125"/>
      <c r="C62" s="124"/>
      <c r="D62" s="124"/>
    </row>
    <row r="63" spans="1:15">
      <c r="B63" s="125"/>
      <c r="C63" s="124"/>
      <c r="D63" s="124"/>
    </row>
    <row r="64" spans="1:15" s="11" customFormat="1">
      <c r="B64" s="220"/>
      <c r="C64" s="61"/>
      <c r="D64" s="61"/>
      <c r="E64" s="61"/>
      <c r="F64" s="61"/>
      <c r="G64" s="61"/>
      <c r="H64" s="61"/>
      <c r="I64" s="61"/>
      <c r="J64" s="61"/>
      <c r="K64" s="61"/>
      <c r="L64" s="61"/>
      <c r="M64" s="61"/>
      <c r="N64" s="61"/>
    </row>
    <row r="65" spans="1:14" s="11" customFormat="1">
      <c r="A65" s="319" t="s">
        <v>288</v>
      </c>
      <c r="B65" s="220"/>
      <c r="C65" s="61"/>
      <c r="D65" s="61"/>
      <c r="E65" s="61"/>
      <c r="F65" s="61"/>
      <c r="G65" s="61"/>
      <c r="H65" s="61"/>
      <c r="I65" s="61"/>
      <c r="J65" s="61"/>
      <c r="K65" s="61"/>
      <c r="L65" s="61"/>
      <c r="M65" s="61"/>
      <c r="N65" s="61"/>
    </row>
    <row r="66" spans="1:14" s="11" customFormat="1">
      <c r="B66" s="220"/>
      <c r="C66" s="61"/>
      <c r="D66" s="61"/>
      <c r="E66" s="61"/>
      <c r="F66" s="61"/>
      <c r="G66" s="61"/>
      <c r="H66" s="61"/>
      <c r="I66" s="61"/>
      <c r="J66" s="61"/>
      <c r="K66" s="61"/>
      <c r="L66" s="61"/>
      <c r="M66" s="61"/>
      <c r="N66" s="61"/>
    </row>
    <row r="67" spans="1:14">
      <c r="A67" s="120" t="s">
        <v>608</v>
      </c>
      <c r="B67" s="122"/>
      <c r="C67" s="121"/>
      <c r="D67" s="121"/>
    </row>
    <row r="68" spans="1:14">
      <c r="A68" s="120" t="s">
        <v>592</v>
      </c>
      <c r="B68" s="122"/>
      <c r="C68" s="121"/>
      <c r="D68" s="121"/>
    </row>
    <row r="69" spans="1:14">
      <c r="A69" s="120" t="s">
        <v>620</v>
      </c>
      <c r="B69" s="122"/>
      <c r="C69" s="121"/>
      <c r="D69" s="121"/>
    </row>
    <row r="70" spans="1:14">
      <c r="A70" s="120" t="s">
        <v>621</v>
      </c>
      <c r="B70" s="122"/>
      <c r="C70" s="121"/>
      <c r="D70" s="121"/>
      <c r="H70" s="123"/>
    </row>
    <row r="71" spans="1:14">
      <c r="B71" s="122"/>
      <c r="C71" s="121"/>
      <c r="D71" s="121"/>
      <c r="H71" s="123"/>
    </row>
    <row r="72" spans="1:14">
      <c r="B72" s="122"/>
      <c r="C72" s="121"/>
      <c r="D72" s="121"/>
    </row>
    <row r="73" spans="1:14">
      <c r="B73" s="122"/>
      <c r="C73" s="121"/>
      <c r="D73" s="121"/>
    </row>
    <row r="74" spans="1:14">
      <c r="B74" s="122"/>
      <c r="C74" s="121"/>
      <c r="D74" s="121"/>
      <c r="G74" s="123"/>
    </row>
    <row r="75" spans="1:14">
      <c r="B75" s="122"/>
      <c r="C75" s="121"/>
      <c r="D75" s="121"/>
    </row>
  </sheetData>
  <mergeCells count="33">
    <mergeCell ref="A5:N5"/>
    <mergeCell ref="D6:K6"/>
    <mergeCell ref="E8:N8"/>
    <mergeCell ref="E9:N9"/>
    <mergeCell ref="J10:N10"/>
    <mergeCell ref="B8:D8"/>
    <mergeCell ref="B9:D9"/>
    <mergeCell ref="B10:D10"/>
    <mergeCell ref="A9:A10"/>
    <mergeCell ref="E45:N45"/>
    <mergeCell ref="B16:E16"/>
    <mergeCell ref="B45:D45"/>
    <mergeCell ref="E11:N11"/>
    <mergeCell ref="E12:N12"/>
    <mergeCell ref="B11:D11"/>
    <mergeCell ref="B12:D12"/>
    <mergeCell ref="K15:N15"/>
    <mergeCell ref="A22:B22"/>
    <mergeCell ref="A42:N42"/>
    <mergeCell ref="D43:K43"/>
    <mergeCell ref="H22:K22"/>
    <mergeCell ref="E49:N49"/>
    <mergeCell ref="K52:N52"/>
    <mergeCell ref="A59:B59"/>
    <mergeCell ref="E46:N46"/>
    <mergeCell ref="J47:N47"/>
    <mergeCell ref="E48:N48"/>
    <mergeCell ref="B53:E53"/>
    <mergeCell ref="B46:D46"/>
    <mergeCell ref="B48:D48"/>
    <mergeCell ref="B49:D49"/>
    <mergeCell ref="A46:A47"/>
    <mergeCell ref="B47:D47"/>
  </mergeCells>
  <phoneticPr fontId="4"/>
  <printOptions horizontalCentered="1"/>
  <pageMargins left="0.59055118110236227" right="0.59055118110236227" top="0.78740157480314965" bottom="0.78740157480314965" header="0.51181102362204722" footer="0.51181102362204722"/>
  <pageSetup paperSize="9" firstPageNumber="0" fitToHeight="0" orientation="portrait" r:id="rId1"/>
  <headerFooter alignWithMargins="0">
    <oddHeader>&amp;L受理日：令和　　年　　月　　日　　 
午前・午後　　　時　　分　受理　</oddHeader>
  </headerFooter>
  <rowBreaks count="1" manualBreakCount="1">
    <brk id="37" max="1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B0EFA-5700-4AD7-AED1-1E7F7408E51A}">
  <sheetPr>
    <pageSetUpPr fitToPage="1"/>
  </sheetPr>
  <dimension ref="A1:P75"/>
  <sheetViews>
    <sheetView showZeros="0" view="pageBreakPreview" zoomScaleNormal="100" zoomScaleSheetLayoutView="100" workbookViewId="0">
      <selection activeCell="T33" sqref="T31:U33"/>
    </sheetView>
  </sheetViews>
  <sheetFormatPr defaultColWidth="5.875" defaultRowHeight="14.25"/>
  <cols>
    <col min="1" max="13" width="5.875" style="120" customWidth="1"/>
    <col min="14" max="14" width="6.75" style="120" customWidth="1"/>
    <col min="15" max="16384" width="5.875" style="120"/>
  </cols>
  <sheetData>
    <row r="1" spans="1:16">
      <c r="N1" s="127" t="s">
        <v>461</v>
      </c>
    </row>
    <row r="5" spans="1:16" ht="28.5">
      <c r="A5" s="468" t="s">
        <v>307</v>
      </c>
      <c r="B5" s="468"/>
      <c r="C5" s="468"/>
      <c r="D5" s="468"/>
      <c r="E5" s="468"/>
      <c r="F5" s="468"/>
      <c r="G5" s="468"/>
      <c r="H5" s="468"/>
      <c r="I5" s="468"/>
      <c r="J5" s="468"/>
      <c r="K5" s="468"/>
      <c r="L5" s="468"/>
      <c r="M5" s="468"/>
      <c r="N5" s="468"/>
    </row>
    <row r="6" spans="1:16" ht="14.25" customHeight="1">
      <c r="A6" s="132"/>
      <c r="B6" s="132"/>
      <c r="C6" s="132"/>
      <c r="D6" s="469" t="s">
        <v>299</v>
      </c>
      <c r="E6" s="469"/>
      <c r="F6" s="469"/>
      <c r="G6" s="469"/>
      <c r="H6" s="469"/>
      <c r="I6" s="469"/>
      <c r="J6" s="469"/>
      <c r="K6" s="469"/>
      <c r="L6" s="132"/>
      <c r="M6" s="132"/>
      <c r="N6" s="132"/>
    </row>
    <row r="7" spans="1:16" ht="14.25" customHeight="1">
      <c r="A7" s="132"/>
      <c r="B7" s="132"/>
      <c r="C7" s="132"/>
      <c r="D7" s="133"/>
      <c r="E7" s="133"/>
      <c r="F7" s="133"/>
      <c r="G7" s="133"/>
      <c r="H7" s="133"/>
      <c r="I7" s="133"/>
      <c r="J7" s="133"/>
      <c r="K7" s="133"/>
      <c r="L7" s="132"/>
      <c r="M7" s="132"/>
      <c r="N7" s="132"/>
    </row>
    <row r="8" spans="1:16" ht="36" customHeight="1">
      <c r="A8" s="265" t="s">
        <v>451</v>
      </c>
      <c r="B8" s="462" t="s">
        <v>300</v>
      </c>
      <c r="C8" s="462"/>
      <c r="D8" s="463"/>
      <c r="E8" s="451" t="str">
        <f>入力シート!C1</f>
        <v>令和７年４月６日執行秋田県知事選挙</v>
      </c>
      <c r="F8" s="452"/>
      <c r="G8" s="452"/>
      <c r="H8" s="452"/>
      <c r="I8" s="452"/>
      <c r="J8" s="452"/>
      <c r="K8" s="452"/>
      <c r="L8" s="452"/>
      <c r="M8" s="452"/>
      <c r="N8" s="453"/>
    </row>
    <row r="9" spans="1:16" ht="36" customHeight="1">
      <c r="A9" s="477" t="s">
        <v>452</v>
      </c>
      <c r="B9" s="474" t="s">
        <v>455</v>
      </c>
      <c r="C9" s="474"/>
      <c r="D9" s="480" t="s">
        <v>456</v>
      </c>
      <c r="E9" s="471" t="str">
        <f>DBCS(入力シート!C32&amp;" "&amp;入力シート!C33)</f>
        <v>　</v>
      </c>
      <c r="F9" s="472"/>
      <c r="G9" s="472"/>
      <c r="H9" s="472"/>
      <c r="I9" s="472"/>
      <c r="J9" s="472"/>
      <c r="K9" s="472"/>
      <c r="L9" s="472"/>
      <c r="M9" s="472"/>
      <c r="N9" s="473"/>
    </row>
    <row r="10" spans="1:16" ht="21.75" customHeight="1">
      <c r="A10" s="478"/>
      <c r="B10" s="475"/>
      <c r="C10" s="475"/>
      <c r="D10" s="481"/>
      <c r="E10" s="203"/>
      <c r="F10" s="204"/>
      <c r="G10" s="204"/>
      <c r="H10" s="204"/>
      <c r="I10" s="129" t="s">
        <v>301</v>
      </c>
      <c r="J10" s="482">
        <f>入力シート!$C$34</f>
        <v>0</v>
      </c>
      <c r="K10" s="482"/>
      <c r="L10" s="482"/>
      <c r="M10" s="482"/>
      <c r="N10" s="483"/>
    </row>
    <row r="11" spans="1:16" ht="36" customHeight="1">
      <c r="A11" s="478"/>
      <c r="B11" s="475"/>
      <c r="C11" s="475"/>
      <c r="D11" s="480" t="s">
        <v>457</v>
      </c>
      <c r="E11" s="484" t="str">
        <f>DBCS(入力シート!C38&amp;" "&amp;入力シート!C39)</f>
        <v>　</v>
      </c>
      <c r="F11" s="472"/>
      <c r="G11" s="472"/>
      <c r="H11" s="472"/>
      <c r="I11" s="472"/>
      <c r="J11" s="472"/>
      <c r="K11" s="472"/>
      <c r="L11" s="472"/>
      <c r="M11" s="472"/>
      <c r="N11" s="473"/>
      <c r="P11" s="120" t="s">
        <v>308</v>
      </c>
    </row>
    <row r="12" spans="1:16" ht="21.75" customHeight="1">
      <c r="A12" s="479"/>
      <c r="B12" s="476"/>
      <c r="C12" s="476"/>
      <c r="D12" s="481"/>
      <c r="E12" s="203"/>
      <c r="F12" s="204"/>
      <c r="G12" s="204"/>
      <c r="H12" s="204"/>
      <c r="I12" s="129" t="s">
        <v>301</v>
      </c>
      <c r="J12" s="485">
        <f>入力シート!C40</f>
        <v>0</v>
      </c>
      <c r="K12" s="482"/>
      <c r="L12" s="482"/>
      <c r="M12" s="482"/>
      <c r="N12" s="483"/>
    </row>
    <row r="13" spans="1:16" ht="36" customHeight="1">
      <c r="A13" s="265" t="s">
        <v>453</v>
      </c>
      <c r="B13" s="462" t="s">
        <v>309</v>
      </c>
      <c r="C13" s="462"/>
      <c r="D13" s="463"/>
      <c r="E13" s="456">
        <f>入力シート!C36</f>
        <v>0</v>
      </c>
      <c r="F13" s="457"/>
      <c r="G13" s="457"/>
      <c r="H13" s="457"/>
      <c r="I13" s="457"/>
      <c r="J13" s="457"/>
      <c r="K13" s="457"/>
      <c r="L13" s="457"/>
      <c r="M13" s="457"/>
      <c r="N13" s="458"/>
    </row>
    <row r="14" spans="1:16" ht="36" customHeight="1">
      <c r="A14" s="264" t="s">
        <v>454</v>
      </c>
      <c r="B14" s="462" t="s">
        <v>310</v>
      </c>
      <c r="C14" s="462"/>
      <c r="D14" s="463"/>
      <c r="E14" s="445" t="str">
        <f>入力シート!C12&amp;" "&amp;入力シート!C14</f>
        <v xml:space="preserve"> </v>
      </c>
      <c r="F14" s="446"/>
      <c r="G14" s="446"/>
      <c r="H14" s="447"/>
      <c r="I14" s="447"/>
      <c r="J14" s="447"/>
      <c r="K14" s="447"/>
      <c r="L14" s="447"/>
      <c r="M14" s="447"/>
      <c r="N14" s="448"/>
    </row>
    <row r="16" spans="1:16">
      <c r="A16" s="120" t="s">
        <v>460</v>
      </c>
    </row>
    <row r="17" spans="1:16">
      <c r="K17" s="449"/>
      <c r="L17" s="449"/>
      <c r="M17" s="449"/>
      <c r="N17" s="449"/>
    </row>
    <row r="18" spans="1:16">
      <c r="B18" s="295" t="s">
        <v>311</v>
      </c>
      <c r="C18" s="295"/>
      <c r="D18" s="295"/>
      <c r="E18" s="295"/>
    </row>
    <row r="21" spans="1:16" s="11" customFormat="1" ht="18.75">
      <c r="E21" s="13" t="s">
        <v>569</v>
      </c>
      <c r="G21" s="38" t="str">
        <f>入力シート!C12&amp;"　"&amp;入力シート!C14</f>
        <v>　</v>
      </c>
      <c r="H21" s="39"/>
      <c r="I21" s="39"/>
      <c r="J21" s="39"/>
      <c r="M21" s="11" t="str" cm="1">
        <f t="array" aca="1" ref="M21" ca="1">IF(VLOOKUP(RIGHT(CELL("filename",A1),LEN(CELL("filename",A1))-FIND("]",CELL("filename",A1))),設定シート!$U$2:$V$31,2,0)="表示する","㊞","")</f>
        <v/>
      </c>
      <c r="P21" s="11" t="s">
        <v>285</v>
      </c>
    </row>
    <row r="22" spans="1:16" s="11" customFormat="1" ht="18.75" customHeight="1">
      <c r="E22" s="13"/>
      <c r="G22" s="38"/>
      <c r="H22" s="39"/>
      <c r="I22" s="39"/>
      <c r="J22" s="39"/>
    </row>
    <row r="23" spans="1:16" ht="18.75">
      <c r="E23" s="127"/>
      <c r="G23" s="123"/>
      <c r="H23" s="126"/>
      <c r="I23" s="126"/>
      <c r="J23" s="126"/>
    </row>
    <row r="25" spans="1:16">
      <c r="A25" s="450">
        <f>入力シート!$C$37</f>
        <v>0</v>
      </c>
      <c r="B25" s="450"/>
      <c r="C25" s="120" t="s">
        <v>303</v>
      </c>
      <c r="H25" s="470" t="str">
        <f>IFERROR(VLOOKUP($A$25,様式15!$AC$4:$AD$28,2,0),"")</f>
        <v/>
      </c>
      <c r="I25" s="470"/>
      <c r="J25" s="470"/>
      <c r="K25" s="470"/>
      <c r="M25" s="120" t="s">
        <v>581</v>
      </c>
    </row>
    <row r="28" spans="1:16">
      <c r="B28" s="125"/>
      <c r="C28" s="124"/>
      <c r="D28" s="124"/>
    </row>
    <row r="29" spans="1:16">
      <c r="B29" s="125"/>
      <c r="C29" s="124"/>
      <c r="D29" s="124"/>
    </row>
    <row r="30" spans="1:16" s="11" customFormat="1">
      <c r="A30" s="220"/>
      <c r="B30" s="61"/>
      <c r="C30" s="61"/>
      <c r="D30" s="61"/>
      <c r="E30" s="61"/>
      <c r="F30" s="61"/>
      <c r="G30" s="61"/>
      <c r="H30" s="61"/>
      <c r="I30" s="61"/>
      <c r="J30" s="61"/>
      <c r="K30" s="61"/>
      <c r="L30" s="61"/>
      <c r="M30" s="61"/>
      <c r="N30" s="61"/>
    </row>
    <row r="31" spans="1:16" s="11" customFormat="1">
      <c r="A31" s="319" t="s">
        <v>288</v>
      </c>
      <c r="B31" s="61"/>
      <c r="C31" s="61"/>
      <c r="D31" s="61"/>
      <c r="E31" s="61"/>
      <c r="F31" s="61"/>
      <c r="G31" s="61"/>
      <c r="H31" s="61"/>
      <c r="I31" s="61"/>
      <c r="J31" s="61"/>
      <c r="K31" s="61"/>
      <c r="L31" s="61"/>
      <c r="M31" s="61"/>
      <c r="N31" s="61"/>
    </row>
    <row r="32" spans="1:16" s="11" customFormat="1">
      <c r="B32" s="61"/>
      <c r="C32" s="61"/>
      <c r="D32" s="61"/>
      <c r="E32" s="61"/>
      <c r="F32" s="61"/>
      <c r="G32" s="61"/>
      <c r="H32" s="61"/>
      <c r="I32" s="61"/>
      <c r="J32" s="61"/>
      <c r="K32" s="61"/>
      <c r="L32" s="61"/>
      <c r="M32" s="61"/>
      <c r="N32" s="61"/>
    </row>
    <row r="33" spans="1:14" s="11" customFormat="1">
      <c r="A33" s="120" t="s">
        <v>608</v>
      </c>
      <c r="B33" s="61"/>
      <c r="C33" s="61"/>
      <c r="D33" s="61"/>
      <c r="E33" s="61"/>
      <c r="F33" s="61"/>
      <c r="G33" s="61"/>
      <c r="H33" s="61"/>
      <c r="I33" s="61"/>
      <c r="J33" s="61"/>
      <c r="K33" s="61"/>
      <c r="L33" s="61"/>
      <c r="M33" s="61"/>
      <c r="N33" s="61"/>
    </row>
    <row r="34" spans="1:14" s="11" customFormat="1">
      <c r="A34" s="120" t="s">
        <v>592</v>
      </c>
      <c r="B34" s="61"/>
      <c r="C34" s="61"/>
      <c r="D34" s="61"/>
      <c r="E34" s="61"/>
      <c r="F34" s="61"/>
      <c r="G34" s="61"/>
      <c r="H34" s="61"/>
      <c r="I34" s="61"/>
      <c r="J34" s="61"/>
      <c r="K34" s="61"/>
      <c r="L34" s="61"/>
      <c r="M34" s="61"/>
      <c r="N34" s="61"/>
    </row>
    <row r="35" spans="1:14" s="11" customFormat="1">
      <c r="A35" s="120" t="s">
        <v>620</v>
      </c>
      <c r="B35" s="61"/>
      <c r="C35" s="61"/>
      <c r="D35" s="61"/>
      <c r="E35" s="61"/>
      <c r="F35" s="61"/>
      <c r="G35" s="61"/>
      <c r="H35" s="61"/>
      <c r="I35" s="61"/>
      <c r="J35" s="61"/>
      <c r="K35" s="61"/>
      <c r="L35" s="61"/>
      <c r="M35" s="61"/>
      <c r="N35" s="61"/>
    </row>
    <row r="36" spans="1:14" s="11" customFormat="1">
      <c r="A36" s="120" t="s">
        <v>621</v>
      </c>
      <c r="B36" s="61"/>
      <c r="C36" s="61"/>
      <c r="D36" s="61"/>
      <c r="E36" s="61"/>
      <c r="F36" s="61"/>
      <c r="G36" s="61"/>
      <c r="H36" s="61"/>
      <c r="I36" s="61"/>
      <c r="J36" s="61"/>
      <c r="K36" s="61"/>
      <c r="L36" s="61"/>
      <c r="M36" s="61"/>
      <c r="N36" s="61"/>
    </row>
    <row r="37" spans="1:14" s="11" customFormat="1">
      <c r="A37" s="120"/>
      <c r="B37" s="61"/>
      <c r="C37" s="61"/>
      <c r="D37" s="61"/>
      <c r="E37" s="61"/>
      <c r="F37" s="61"/>
      <c r="G37" s="61"/>
      <c r="H37" s="61"/>
      <c r="I37" s="61"/>
      <c r="J37" s="61"/>
      <c r="K37" s="61"/>
      <c r="L37" s="61"/>
      <c r="M37" s="61"/>
      <c r="N37" s="61"/>
    </row>
    <row r="38" spans="1:14" s="11" customFormat="1" ht="18" customHeight="1">
      <c r="A38" s="120"/>
      <c r="B38" s="61"/>
      <c r="C38" s="61"/>
      <c r="D38" s="61"/>
      <c r="E38" s="61"/>
      <c r="F38" s="61"/>
      <c r="G38" s="61"/>
      <c r="H38" s="61"/>
      <c r="I38" s="61"/>
      <c r="J38" s="61"/>
      <c r="K38" s="61"/>
      <c r="L38" s="61"/>
      <c r="M38" s="61"/>
      <c r="N38" s="61"/>
    </row>
    <row r="39" spans="1:14" s="11" customFormat="1">
      <c r="A39" s="120"/>
      <c r="B39" s="61"/>
      <c r="C39" s="61"/>
      <c r="D39" s="61"/>
      <c r="E39" s="61"/>
      <c r="F39" s="61"/>
      <c r="G39" s="61"/>
      <c r="H39" s="61"/>
      <c r="I39" s="61"/>
      <c r="J39" s="61"/>
      <c r="K39" s="61"/>
      <c r="L39" s="61"/>
      <c r="M39" s="61"/>
      <c r="N39" s="222" t="str">
        <f>N1</f>
        <v>様式6</v>
      </c>
    </row>
    <row r="40" spans="1:14" s="11" customFormat="1" ht="18" customHeight="1">
      <c r="A40" s="61"/>
      <c r="B40" s="61"/>
      <c r="C40" s="61"/>
      <c r="D40" s="61"/>
      <c r="E40" s="61"/>
      <c r="F40" s="61"/>
      <c r="G40" s="61"/>
      <c r="H40" s="61"/>
      <c r="I40" s="61"/>
      <c r="J40" s="61"/>
      <c r="K40" s="61"/>
      <c r="L40" s="61"/>
      <c r="M40" s="61"/>
      <c r="N40" s="61"/>
    </row>
    <row r="43" spans="1:14" ht="28.5">
      <c r="A43" s="468" t="s">
        <v>307</v>
      </c>
      <c r="B43" s="468"/>
      <c r="C43" s="468"/>
      <c r="D43" s="468"/>
      <c r="E43" s="468"/>
      <c r="F43" s="468"/>
      <c r="G43" s="468"/>
      <c r="H43" s="468"/>
      <c r="I43" s="468"/>
      <c r="J43" s="468"/>
      <c r="K43" s="468"/>
      <c r="L43" s="468"/>
      <c r="M43" s="468"/>
      <c r="N43" s="468"/>
    </row>
    <row r="44" spans="1:14" ht="14.25" customHeight="1">
      <c r="A44" s="132"/>
      <c r="B44" s="132"/>
      <c r="C44" s="132"/>
      <c r="D44" s="469" t="s">
        <v>304</v>
      </c>
      <c r="E44" s="469"/>
      <c r="F44" s="469"/>
      <c r="G44" s="469"/>
      <c r="H44" s="469"/>
      <c r="I44" s="469"/>
      <c r="J44" s="469"/>
      <c r="K44" s="469"/>
      <c r="L44" s="132"/>
      <c r="M44" s="132"/>
      <c r="N44" s="132"/>
    </row>
    <row r="45" spans="1:14" ht="14.25" customHeight="1">
      <c r="A45" s="132"/>
      <c r="B45" s="132"/>
      <c r="C45" s="132"/>
      <c r="D45" s="133"/>
      <c r="E45" s="133"/>
      <c r="F45" s="133"/>
      <c r="G45" s="133"/>
      <c r="H45" s="133"/>
      <c r="I45" s="133"/>
      <c r="J45" s="133"/>
      <c r="K45" s="133"/>
      <c r="L45" s="132"/>
      <c r="M45" s="132"/>
      <c r="N45" s="132"/>
    </row>
    <row r="46" spans="1:14" ht="36" customHeight="1">
      <c r="A46" s="265" t="s">
        <v>451</v>
      </c>
      <c r="B46" s="462" t="s">
        <v>300</v>
      </c>
      <c r="C46" s="462"/>
      <c r="D46" s="463"/>
      <c r="E46" s="451" t="str">
        <f>E8</f>
        <v>令和７年４月６日執行秋田県知事選挙</v>
      </c>
      <c r="F46" s="452"/>
      <c r="G46" s="452"/>
      <c r="H46" s="452"/>
      <c r="I46" s="452"/>
      <c r="J46" s="452"/>
      <c r="K46" s="452"/>
      <c r="L46" s="452"/>
      <c r="M46" s="452"/>
      <c r="N46" s="453"/>
    </row>
    <row r="47" spans="1:14" ht="36" customHeight="1">
      <c r="A47" s="477" t="s">
        <v>452</v>
      </c>
      <c r="B47" s="474" t="s">
        <v>455</v>
      </c>
      <c r="C47" s="474"/>
      <c r="D47" s="480" t="s">
        <v>456</v>
      </c>
      <c r="E47" s="471" t="str">
        <f>E9</f>
        <v>　</v>
      </c>
      <c r="F47" s="472"/>
      <c r="G47" s="472"/>
      <c r="H47" s="472"/>
      <c r="I47" s="472"/>
      <c r="J47" s="472"/>
      <c r="K47" s="472"/>
      <c r="L47" s="472"/>
      <c r="M47" s="472"/>
      <c r="N47" s="473"/>
    </row>
    <row r="48" spans="1:14" ht="21.75" customHeight="1">
      <c r="A48" s="478"/>
      <c r="B48" s="475"/>
      <c r="C48" s="475"/>
      <c r="D48" s="481"/>
      <c r="E48" s="203"/>
      <c r="F48" s="204"/>
      <c r="G48" s="204"/>
      <c r="H48" s="204"/>
      <c r="I48" s="129" t="s">
        <v>301</v>
      </c>
      <c r="J48" s="482">
        <f>J10</f>
        <v>0</v>
      </c>
      <c r="K48" s="482"/>
      <c r="L48" s="482"/>
      <c r="M48" s="482"/>
      <c r="N48" s="483"/>
    </row>
    <row r="49" spans="1:16" ht="36" customHeight="1">
      <c r="A49" s="478"/>
      <c r="B49" s="475"/>
      <c r="C49" s="475"/>
      <c r="D49" s="480" t="s">
        <v>457</v>
      </c>
      <c r="E49" s="484" t="str">
        <f>E11</f>
        <v>　</v>
      </c>
      <c r="F49" s="472"/>
      <c r="G49" s="472"/>
      <c r="H49" s="472"/>
      <c r="I49" s="472"/>
      <c r="J49" s="472"/>
      <c r="K49" s="472"/>
      <c r="L49" s="472"/>
      <c r="M49" s="472"/>
      <c r="N49" s="473"/>
      <c r="P49" s="120" t="s">
        <v>308</v>
      </c>
    </row>
    <row r="50" spans="1:16" ht="21.75" customHeight="1">
      <c r="A50" s="479"/>
      <c r="B50" s="476"/>
      <c r="C50" s="476"/>
      <c r="D50" s="481"/>
      <c r="E50" s="203"/>
      <c r="F50" s="204"/>
      <c r="G50" s="204"/>
      <c r="H50" s="204"/>
      <c r="I50" s="129" t="s">
        <v>301</v>
      </c>
      <c r="J50" s="485">
        <f>J12</f>
        <v>0</v>
      </c>
      <c r="K50" s="482"/>
      <c r="L50" s="482"/>
      <c r="M50" s="482"/>
      <c r="N50" s="483"/>
    </row>
    <row r="51" spans="1:16" ht="36" customHeight="1">
      <c r="A51" s="265" t="s">
        <v>453</v>
      </c>
      <c r="B51" s="462" t="s">
        <v>309</v>
      </c>
      <c r="C51" s="462"/>
      <c r="D51" s="463"/>
      <c r="E51" s="456">
        <f>E13</f>
        <v>0</v>
      </c>
      <c r="F51" s="457"/>
      <c r="G51" s="457"/>
      <c r="H51" s="457"/>
      <c r="I51" s="457"/>
      <c r="J51" s="457"/>
      <c r="K51" s="457"/>
      <c r="L51" s="457"/>
      <c r="M51" s="457"/>
      <c r="N51" s="458"/>
    </row>
    <row r="52" spans="1:16" ht="36" customHeight="1">
      <c r="A52" s="264" t="s">
        <v>454</v>
      </c>
      <c r="B52" s="462" t="s">
        <v>310</v>
      </c>
      <c r="C52" s="462"/>
      <c r="D52" s="463"/>
      <c r="E52" s="445" t="str">
        <f>E14</f>
        <v xml:space="preserve"> </v>
      </c>
      <c r="F52" s="446"/>
      <c r="G52" s="446"/>
      <c r="H52" s="447"/>
      <c r="I52" s="447"/>
      <c r="J52" s="447"/>
      <c r="K52" s="447"/>
      <c r="L52" s="447"/>
      <c r="M52" s="447"/>
      <c r="N52" s="448"/>
    </row>
    <row r="54" spans="1:16">
      <c r="A54" s="120" t="s">
        <v>460</v>
      </c>
    </row>
    <row r="55" spans="1:16">
      <c r="K55" s="449"/>
      <c r="L55" s="449"/>
      <c r="M55" s="449"/>
      <c r="N55" s="449"/>
    </row>
    <row r="56" spans="1:16">
      <c r="B56" s="120" t="s">
        <v>311</v>
      </c>
    </row>
    <row r="59" spans="1:16" s="11" customFormat="1" ht="18.75">
      <c r="E59" s="13" t="s">
        <v>321</v>
      </c>
      <c r="G59" s="38" t="str">
        <f>入力シート!C12&amp;"　"&amp;入力シート!C14</f>
        <v>　</v>
      </c>
      <c r="H59" s="39"/>
      <c r="I59" s="39"/>
      <c r="J59" s="39"/>
      <c r="M59" s="11" t="str" cm="1">
        <f t="array" aca="1" ref="M59" ca="1">IF(VLOOKUP(RIGHT(CELL("filename",A1),LEN(CELL("filename",A1))-FIND("]",CELL("filename",A1))),設定シート!$U$2:$V$31,2,0)="表示する","㊞","")</f>
        <v/>
      </c>
      <c r="P59" s="11" t="s">
        <v>285</v>
      </c>
    </row>
    <row r="60" spans="1:16" s="11" customFormat="1" ht="18.75" customHeight="1">
      <c r="E60" s="13"/>
      <c r="G60" s="38"/>
      <c r="H60" s="39"/>
      <c r="I60" s="39"/>
      <c r="J60" s="39"/>
    </row>
    <row r="61" spans="1:16" ht="18.75">
      <c r="E61" s="127"/>
      <c r="G61" s="123"/>
      <c r="H61" s="126"/>
      <c r="I61" s="126"/>
      <c r="J61" s="126"/>
    </row>
    <row r="63" spans="1:16">
      <c r="A63" s="450" t="s">
        <v>306</v>
      </c>
      <c r="B63" s="450"/>
      <c r="C63" s="120" t="str">
        <f>"選挙管理委員長　"&amp;設定シート!C11&amp;"　様"</f>
        <v>選挙管理委員長　竹　田　勝　美　様</v>
      </c>
    </row>
    <row r="66" spans="1:14">
      <c r="B66" s="125"/>
      <c r="C66" s="124"/>
      <c r="D66" s="124"/>
    </row>
    <row r="67" spans="1:14">
      <c r="B67" s="125"/>
      <c r="C67" s="124"/>
      <c r="D67" s="124"/>
    </row>
    <row r="68" spans="1:14" s="11" customFormat="1">
      <c r="B68" s="61"/>
      <c r="C68" s="61"/>
      <c r="D68" s="61"/>
      <c r="E68" s="61"/>
      <c r="F68" s="61"/>
      <c r="G68" s="61"/>
      <c r="H68" s="61"/>
      <c r="I68" s="61"/>
      <c r="J68" s="61"/>
      <c r="K68" s="61"/>
      <c r="L68" s="61"/>
      <c r="M68" s="61"/>
      <c r="N68" s="61"/>
    </row>
    <row r="69" spans="1:14" s="11" customFormat="1">
      <c r="A69" s="319" t="s">
        <v>288</v>
      </c>
      <c r="B69" s="61"/>
      <c r="C69" s="61"/>
      <c r="D69" s="61"/>
      <c r="E69" s="61"/>
      <c r="F69" s="61"/>
      <c r="G69" s="61"/>
      <c r="H69" s="61"/>
      <c r="I69" s="61"/>
      <c r="J69" s="61"/>
      <c r="K69" s="61"/>
      <c r="L69" s="61"/>
      <c r="M69" s="61"/>
      <c r="N69" s="61"/>
    </row>
    <row r="70" spans="1:14" s="11" customFormat="1">
      <c r="B70" s="61"/>
      <c r="C70" s="61"/>
      <c r="D70" s="61"/>
      <c r="E70" s="61"/>
      <c r="F70" s="61"/>
      <c r="G70" s="61"/>
      <c r="H70" s="61"/>
      <c r="I70" s="61"/>
      <c r="J70" s="61"/>
      <c r="K70" s="61"/>
      <c r="L70" s="61"/>
      <c r="M70" s="61"/>
      <c r="N70" s="61"/>
    </row>
    <row r="71" spans="1:14" s="11" customFormat="1">
      <c r="A71" s="120" t="s">
        <v>608</v>
      </c>
      <c r="B71" s="61"/>
      <c r="C71" s="61"/>
      <c r="D71" s="61"/>
      <c r="E71" s="61"/>
      <c r="F71" s="61"/>
      <c r="G71" s="61"/>
      <c r="H71" s="61"/>
      <c r="I71" s="61"/>
      <c r="J71" s="61"/>
      <c r="K71" s="61"/>
      <c r="L71" s="61"/>
      <c r="M71" s="61"/>
      <c r="N71" s="61"/>
    </row>
    <row r="72" spans="1:14" s="11" customFormat="1">
      <c r="A72" s="120" t="s">
        <v>592</v>
      </c>
      <c r="B72" s="61"/>
      <c r="C72" s="61"/>
      <c r="D72" s="61"/>
      <c r="E72" s="61"/>
      <c r="F72" s="61"/>
      <c r="G72" s="61"/>
      <c r="H72" s="61"/>
      <c r="I72" s="61"/>
      <c r="J72" s="61"/>
      <c r="K72" s="61"/>
      <c r="L72" s="61"/>
      <c r="M72" s="61"/>
      <c r="N72" s="61"/>
    </row>
    <row r="73" spans="1:14" s="11" customFormat="1">
      <c r="A73" s="120" t="s">
        <v>620</v>
      </c>
      <c r="B73" s="61"/>
      <c r="C73" s="61"/>
      <c r="D73" s="61"/>
      <c r="E73" s="61"/>
      <c r="F73" s="61"/>
      <c r="G73" s="61"/>
      <c r="H73" s="61"/>
      <c r="I73" s="61"/>
      <c r="J73" s="61"/>
      <c r="K73" s="61"/>
      <c r="L73" s="61"/>
      <c r="M73" s="61"/>
      <c r="N73" s="61"/>
    </row>
    <row r="74" spans="1:14" s="11" customFormat="1">
      <c r="A74" s="120" t="s">
        <v>621</v>
      </c>
      <c r="B74" s="61"/>
      <c r="C74" s="61"/>
      <c r="D74" s="61"/>
      <c r="E74" s="61"/>
      <c r="F74" s="61"/>
      <c r="G74" s="61"/>
      <c r="H74" s="61"/>
      <c r="I74" s="61"/>
      <c r="J74" s="61"/>
      <c r="K74" s="61"/>
      <c r="L74" s="61"/>
      <c r="M74" s="61"/>
      <c r="N74" s="61"/>
    </row>
    <row r="75" spans="1:14" s="11" customFormat="1">
      <c r="A75" s="120"/>
      <c r="B75" s="61"/>
      <c r="C75" s="61"/>
      <c r="D75" s="61"/>
      <c r="E75" s="61"/>
      <c r="F75" s="61"/>
      <c r="G75" s="61"/>
      <c r="H75" s="61"/>
      <c r="I75" s="61"/>
      <c r="J75" s="61"/>
      <c r="K75" s="61"/>
      <c r="L75" s="61"/>
      <c r="M75" s="61"/>
      <c r="N75" s="61"/>
    </row>
  </sheetData>
  <mergeCells count="37">
    <mergeCell ref="B46:D46"/>
    <mergeCell ref="E52:N52"/>
    <mergeCell ref="K55:N55"/>
    <mergeCell ref="J50:N50"/>
    <mergeCell ref="E51:N51"/>
    <mergeCell ref="B51:D51"/>
    <mergeCell ref="B52:D52"/>
    <mergeCell ref="A63:B63"/>
    <mergeCell ref="E11:N11"/>
    <mergeCell ref="J12:N12"/>
    <mergeCell ref="K17:N17"/>
    <mergeCell ref="A25:B25"/>
    <mergeCell ref="E14:N14"/>
    <mergeCell ref="A43:N43"/>
    <mergeCell ref="D44:K44"/>
    <mergeCell ref="A47:A50"/>
    <mergeCell ref="B47:C50"/>
    <mergeCell ref="D47:D48"/>
    <mergeCell ref="D49:D50"/>
    <mergeCell ref="E46:N46"/>
    <mergeCell ref="E47:N47"/>
    <mergeCell ref="J48:N48"/>
    <mergeCell ref="E49:N49"/>
    <mergeCell ref="H25:K25"/>
    <mergeCell ref="A5:N5"/>
    <mergeCell ref="D6:K6"/>
    <mergeCell ref="E8:N8"/>
    <mergeCell ref="E9:N9"/>
    <mergeCell ref="B8:D8"/>
    <mergeCell ref="B9:C12"/>
    <mergeCell ref="A9:A12"/>
    <mergeCell ref="D9:D10"/>
    <mergeCell ref="D11:D12"/>
    <mergeCell ref="J10:N10"/>
    <mergeCell ref="E13:N13"/>
    <mergeCell ref="B13:D13"/>
    <mergeCell ref="B14:D14"/>
  </mergeCells>
  <phoneticPr fontId="4"/>
  <printOptions horizontalCentered="1"/>
  <pageMargins left="0.59055118110236227" right="0.59055118110236227" top="0.78740157480314965" bottom="0.78740157480314965" header="0.51181102362204722" footer="0.51181102362204722"/>
  <pageSetup paperSize="9" firstPageNumber="0" fitToHeight="0" orientation="portrait" r:id="rId1"/>
  <headerFooter alignWithMargins="0">
    <oddHeader>&amp;L受理日：令和　　年　　月　　日　　 
午前・午後　　　時　　分　受理　</oddHeader>
  </headerFooter>
  <rowBreaks count="1" manualBreakCount="1">
    <brk id="38"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U39"/>
  <sheetViews>
    <sheetView showZeros="0" view="pageBreakPreview" topLeftCell="A11" zoomScaleNormal="100" zoomScaleSheetLayoutView="100" workbookViewId="0">
      <selection activeCell="T33" sqref="T31:U33"/>
    </sheetView>
  </sheetViews>
  <sheetFormatPr defaultColWidth="5.875" defaultRowHeight="14.25"/>
  <cols>
    <col min="1" max="14" width="5.875" style="11" customWidth="1"/>
    <col min="15" max="16384" width="5.875" style="11"/>
  </cols>
  <sheetData>
    <row r="1" spans="1:21">
      <c r="A1" s="346"/>
      <c r="B1" s="347"/>
      <c r="C1" s="347"/>
      <c r="D1" s="347"/>
      <c r="E1" s="347"/>
      <c r="N1" s="13" t="str">
        <f>IF(設定シート!$C$12="推薦届出","様式7(推薦)","様式7")</f>
        <v>様式7</v>
      </c>
    </row>
    <row r="2" spans="1:21">
      <c r="B2" s="14"/>
      <c r="C2" s="14"/>
      <c r="D2" s="14"/>
      <c r="E2" s="14"/>
      <c r="N2" s="13"/>
    </row>
    <row r="3" spans="1:21">
      <c r="A3" s="15"/>
      <c r="C3" s="14"/>
      <c r="D3" s="14"/>
      <c r="E3" s="14"/>
    </row>
    <row r="4" spans="1:21" ht="15" customHeight="1">
      <c r="B4" s="14"/>
      <c r="C4" s="14"/>
      <c r="D4" s="14"/>
      <c r="E4" s="14"/>
    </row>
    <row r="5" spans="1:21" ht="28.5">
      <c r="A5" s="428" t="s">
        <v>626</v>
      </c>
      <c r="B5" s="428"/>
      <c r="C5" s="428"/>
      <c r="D5" s="428"/>
      <c r="E5" s="428"/>
      <c r="F5" s="428"/>
      <c r="G5" s="428"/>
      <c r="H5" s="428"/>
      <c r="I5" s="428"/>
      <c r="J5" s="428"/>
      <c r="K5" s="428"/>
      <c r="L5" s="428"/>
      <c r="M5" s="428"/>
      <c r="N5" s="428"/>
    </row>
    <row r="6" spans="1:21">
      <c r="E6" s="489"/>
      <c r="F6" s="489"/>
      <c r="G6" s="489"/>
      <c r="H6" s="489"/>
      <c r="I6" s="489"/>
      <c r="J6" s="489"/>
    </row>
    <row r="7" spans="1:21">
      <c r="A7" s="489"/>
      <c r="B7" s="489"/>
      <c r="C7" s="489"/>
      <c r="D7" s="489"/>
      <c r="E7" s="489"/>
      <c r="F7" s="489"/>
      <c r="G7" s="489"/>
      <c r="H7" s="489"/>
      <c r="I7" s="489"/>
      <c r="J7" s="489"/>
      <c r="K7" s="489"/>
      <c r="L7" s="489"/>
      <c r="M7" s="489"/>
      <c r="N7" s="489"/>
    </row>
    <row r="8" spans="1:21" ht="36" customHeight="1">
      <c r="A8" s="278" t="s">
        <v>442</v>
      </c>
      <c r="B8" s="494" t="s">
        <v>312</v>
      </c>
      <c r="C8" s="494"/>
      <c r="D8" s="495"/>
      <c r="E8" s="508">
        <f>入力シート!C42</f>
        <v>0</v>
      </c>
      <c r="F8" s="509"/>
      <c r="G8" s="492"/>
      <c r="H8" s="492"/>
      <c r="I8" s="492"/>
      <c r="J8" s="492"/>
      <c r="K8" s="492"/>
      <c r="L8" s="492"/>
      <c r="M8" s="492"/>
      <c r="N8" s="493"/>
    </row>
    <row r="9" spans="1:21" ht="36" customHeight="1">
      <c r="A9" s="502" t="s">
        <v>443</v>
      </c>
      <c r="B9" s="496" t="s">
        <v>313</v>
      </c>
      <c r="C9" s="496"/>
      <c r="D9" s="497"/>
      <c r="E9" s="510" t="str">
        <f>DBCS(入力シート!C44)</f>
        <v/>
      </c>
      <c r="F9" s="511"/>
      <c r="G9" s="511"/>
      <c r="H9" s="511"/>
      <c r="I9" s="511"/>
      <c r="J9" s="511"/>
      <c r="K9" s="511"/>
      <c r="L9" s="511"/>
      <c r="M9" s="511"/>
      <c r="N9" s="512"/>
    </row>
    <row r="10" spans="1:21" ht="21.75" customHeight="1">
      <c r="A10" s="503"/>
      <c r="B10" s="498"/>
      <c r="C10" s="498"/>
      <c r="D10" s="499"/>
      <c r="E10" s="136"/>
      <c r="F10" s="135"/>
      <c r="G10" s="135"/>
      <c r="H10" s="134" t="s">
        <v>301</v>
      </c>
      <c r="I10" s="134"/>
      <c r="J10" s="513">
        <f>入力シート!C45</f>
        <v>0</v>
      </c>
      <c r="K10" s="514"/>
      <c r="L10" s="514"/>
      <c r="M10" s="514"/>
      <c r="N10" s="515"/>
    </row>
    <row r="11" spans="1:21" ht="36" customHeight="1">
      <c r="A11" s="278" t="s">
        <v>444</v>
      </c>
      <c r="B11" s="500" t="s">
        <v>314</v>
      </c>
      <c r="C11" s="500"/>
      <c r="D11" s="501"/>
      <c r="E11" s="516">
        <f>入力シート!C46</f>
        <v>0</v>
      </c>
      <c r="F11" s="513"/>
      <c r="G11" s="513"/>
      <c r="H11" s="513"/>
      <c r="I11" s="513"/>
      <c r="J11" s="513"/>
      <c r="K11" s="513"/>
      <c r="L11" s="513"/>
      <c r="M11" s="513"/>
      <c r="N11" s="517"/>
    </row>
    <row r="12" spans="1:21" ht="36" customHeight="1">
      <c r="A12" s="278" t="s">
        <v>445</v>
      </c>
      <c r="B12" s="500" t="s">
        <v>315</v>
      </c>
      <c r="C12" s="500"/>
      <c r="D12" s="501"/>
      <c r="E12" s="486">
        <f>入力シート!C43</f>
        <v>0</v>
      </c>
      <c r="F12" s="487"/>
      <c r="G12" s="487"/>
      <c r="H12" s="487"/>
      <c r="I12" s="487"/>
      <c r="J12" s="487"/>
      <c r="K12" s="487"/>
      <c r="L12" s="487"/>
      <c r="M12" s="487"/>
      <c r="N12" s="488"/>
    </row>
    <row r="13" spans="1:21" ht="36" customHeight="1">
      <c r="A13" s="278" t="s">
        <v>622</v>
      </c>
      <c r="B13" s="500" t="s">
        <v>316</v>
      </c>
      <c r="C13" s="500"/>
      <c r="D13" s="501"/>
      <c r="E13" s="486">
        <f>入力シート!C41</f>
        <v>0</v>
      </c>
      <c r="F13" s="487"/>
      <c r="G13" s="487"/>
      <c r="H13" s="487"/>
      <c r="I13" s="487"/>
      <c r="J13" s="487"/>
      <c r="K13" s="487"/>
      <c r="L13" s="487"/>
      <c r="M13" s="487"/>
      <c r="N13" s="488"/>
    </row>
    <row r="14" spans="1:21" ht="36" customHeight="1">
      <c r="A14" s="279" t="s">
        <v>623</v>
      </c>
      <c r="B14" s="504" t="s">
        <v>302</v>
      </c>
      <c r="C14" s="504"/>
      <c r="D14" s="505"/>
      <c r="E14" s="490" t="str">
        <f>入力シート!C12&amp;" "&amp;入力シート!C14</f>
        <v xml:space="preserve"> </v>
      </c>
      <c r="F14" s="491"/>
      <c r="G14" s="492"/>
      <c r="H14" s="492"/>
      <c r="I14" s="492"/>
      <c r="J14" s="492"/>
      <c r="K14" s="492"/>
      <c r="L14" s="492"/>
      <c r="M14" s="492"/>
      <c r="N14" s="493"/>
    </row>
    <row r="15" spans="1:21">
      <c r="R15" s="14"/>
      <c r="S15" s="14"/>
      <c r="T15" s="14"/>
      <c r="U15" s="14"/>
    </row>
    <row r="16" spans="1:21" ht="24" customHeight="1">
      <c r="A16" s="11" t="s">
        <v>469</v>
      </c>
    </row>
    <row r="17" spans="1:21">
      <c r="Q17" s="15"/>
      <c r="R17" s="346"/>
      <c r="S17" s="347"/>
      <c r="T17" s="347"/>
      <c r="U17" s="347"/>
    </row>
    <row r="18" spans="1:21">
      <c r="B18" s="11" t="str">
        <f>入力シート!C4</f>
        <v>令和７年３月２０日</v>
      </c>
      <c r="R18" s="347"/>
      <c r="S18" s="347"/>
      <c r="T18" s="347"/>
      <c r="U18" s="347"/>
    </row>
    <row r="19" spans="1:21">
      <c r="R19" s="14"/>
      <c r="S19" s="14"/>
      <c r="T19" s="14"/>
      <c r="U19" s="14"/>
    </row>
    <row r="20" spans="1:21">
      <c r="K20" s="506"/>
      <c r="L20" s="507"/>
      <c r="M20" s="507"/>
      <c r="N20" s="507"/>
      <c r="Q20" s="346"/>
      <c r="R20" s="347"/>
      <c r="S20" s="347"/>
      <c r="T20" s="347"/>
      <c r="U20" s="347"/>
    </row>
    <row r="21" spans="1:21">
      <c r="B21" s="11" t="str">
        <f>設定シート!$C$4&amp;IF(入力シート!$C$2="　","秋田県第　 　区",入力シート!$C$2)</f>
        <v>秋田県知事選挙</v>
      </c>
    </row>
    <row r="23" spans="1:21" ht="18.75">
      <c r="F23" s="13" t="str">
        <f>IF($F$24="","候補者","")</f>
        <v>候補者</v>
      </c>
      <c r="H23" s="38" t="str">
        <f>IF(H24="",入力シート!$C$12&amp;" "&amp;入力シート!$C$14,"")</f>
        <v xml:space="preserve"> </v>
      </c>
      <c r="I23" s="39"/>
      <c r="J23" s="39"/>
      <c r="M23" s="11" t="str" cm="1">
        <f t="array" aca="1" ref="M23" ca="1">IF(M24="",IF(VLOOKUP(RIGHT(CELL("filename",A1),LEN(CELL("filename",A1))-FIND("]",CELL("filename",A1))),設定シート!$U$2:$V$31,2,0)="表示する","㊞",""),"")</f>
        <v/>
      </c>
      <c r="P23" s="11" t="s">
        <v>285</v>
      </c>
    </row>
    <row r="24" spans="1:21" ht="18.75" customHeight="1">
      <c r="F24" s="13" t="str">
        <f>IF(設定シート!$C$12="推薦届出","推薦届出者","")</f>
        <v/>
      </c>
      <c r="H24" s="38" t="str">
        <f>IF(設定シート!$C$12="推薦届出",入力シート!$E$56,"")</f>
        <v/>
      </c>
      <c r="I24" s="39"/>
      <c r="J24" s="39"/>
      <c r="M24" s="11" t="str" cm="1">
        <f t="array" aca="1" ref="M24" ca="1">IF(設定シート!$C$12="推薦届出",IF(VLOOKUP(RIGHT(CELL("filename",A1),LEN(CELL("filename",A1))-FIND("]",CELL("filename",A1))),設定シート!$U$2:$V$31,2,0)="表示する","㊞",""),"")</f>
        <v/>
      </c>
    </row>
    <row r="25" spans="1:21" ht="14.25" customHeight="1"/>
    <row r="27" spans="1:21" ht="20.25" customHeight="1">
      <c r="B27" s="11" t="str">
        <f>" 秋田県選挙管理委員会委員長　"&amp;設定シート!$C$11&amp;"　様"</f>
        <v xml:space="preserve"> 秋田県選挙管理委員会委員長　竹　田　勝　美　様</v>
      </c>
    </row>
    <row r="28" spans="1:21" ht="24" customHeight="1">
      <c r="H28" s="38"/>
    </row>
    <row r="29" spans="1:21">
      <c r="B29" s="42"/>
      <c r="C29" s="43"/>
      <c r="D29" s="43"/>
    </row>
    <row r="30" spans="1:21">
      <c r="A30" s="11" t="s">
        <v>288</v>
      </c>
      <c r="B30" s="42"/>
      <c r="C30" s="43"/>
      <c r="D30" s="43"/>
    </row>
    <row r="32" spans="1:21">
      <c r="A32" s="59" t="s">
        <v>470</v>
      </c>
    </row>
    <row r="33" spans="1:14">
      <c r="A33" s="59" t="s">
        <v>425</v>
      </c>
    </row>
    <row r="34" spans="1:14">
      <c r="A34" s="59" t="s">
        <v>471</v>
      </c>
    </row>
    <row r="35" spans="1:14">
      <c r="A35" s="59"/>
    </row>
    <row r="36" spans="1:14">
      <c r="A36" s="60" t="s">
        <v>472</v>
      </c>
    </row>
    <row r="37" spans="1:14">
      <c r="A37" s="32" t="s">
        <v>473</v>
      </c>
    </row>
    <row r="38" spans="1:14">
      <c r="A38" s="32" t="s">
        <v>474</v>
      </c>
    </row>
    <row r="39" spans="1:14">
      <c r="A39" s="32" t="s">
        <v>475</v>
      </c>
      <c r="N39" s="36"/>
    </row>
  </sheetData>
  <mergeCells count="21">
    <mergeCell ref="A1:E1"/>
    <mergeCell ref="E6:J6"/>
    <mergeCell ref="A5:N5"/>
    <mergeCell ref="K20:N20"/>
    <mergeCell ref="E8:N8"/>
    <mergeCell ref="E9:N9"/>
    <mergeCell ref="E12:N12"/>
    <mergeCell ref="J10:N10"/>
    <mergeCell ref="E11:N11"/>
    <mergeCell ref="Q20:U20"/>
    <mergeCell ref="R17:U18"/>
    <mergeCell ref="E13:N13"/>
    <mergeCell ref="A7:N7"/>
    <mergeCell ref="E14:N14"/>
    <mergeCell ref="B8:D8"/>
    <mergeCell ref="B9:D10"/>
    <mergeCell ref="B11:D11"/>
    <mergeCell ref="A9:A10"/>
    <mergeCell ref="B12:D12"/>
    <mergeCell ref="B13:D13"/>
    <mergeCell ref="B14:D14"/>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P45"/>
  <sheetViews>
    <sheetView showZeros="0" view="pageBreakPreview" zoomScaleNormal="100" zoomScaleSheetLayoutView="100" workbookViewId="0">
      <selection activeCell="T33" sqref="T31:U33"/>
    </sheetView>
  </sheetViews>
  <sheetFormatPr defaultColWidth="5.875" defaultRowHeight="14.25"/>
  <cols>
    <col min="1" max="13" width="5.875" style="11" customWidth="1"/>
    <col min="14" max="14" width="6.75" style="11" customWidth="1"/>
    <col min="15" max="16384" width="5.875" style="11"/>
  </cols>
  <sheetData>
    <row r="1" spans="1:14">
      <c r="N1" s="13" t="str">
        <f>IF(設定シート!$C$12="推薦届出","様式8(推薦)","様式8")</f>
        <v>様式8</v>
      </c>
    </row>
    <row r="3" spans="1:14" ht="28.5">
      <c r="A3" s="428" t="s">
        <v>627</v>
      </c>
      <c r="B3" s="428"/>
      <c r="C3" s="428"/>
      <c r="D3" s="428"/>
      <c r="E3" s="428"/>
      <c r="F3" s="428"/>
      <c r="G3" s="428"/>
      <c r="H3" s="428"/>
      <c r="I3" s="428"/>
      <c r="J3" s="428"/>
      <c r="K3" s="428"/>
      <c r="L3" s="428"/>
      <c r="M3" s="428"/>
      <c r="N3" s="428"/>
    </row>
    <row r="4" spans="1:14" ht="28.5">
      <c r="A4" s="12"/>
      <c r="B4" s="12"/>
      <c r="C4" s="12"/>
      <c r="D4" s="12"/>
      <c r="E4" s="12"/>
      <c r="F4" s="12"/>
      <c r="G4" s="12"/>
      <c r="H4" s="12"/>
      <c r="I4" s="12"/>
      <c r="J4" s="12"/>
      <c r="K4" s="12"/>
      <c r="L4" s="12"/>
      <c r="M4" s="12"/>
      <c r="N4" s="12"/>
    </row>
    <row r="5" spans="1:14">
      <c r="E5" s="489"/>
      <c r="F5" s="489"/>
      <c r="G5" s="489"/>
      <c r="H5" s="489"/>
      <c r="I5" s="489"/>
      <c r="J5" s="489"/>
    </row>
    <row r="6" spans="1:14" ht="24" customHeight="1">
      <c r="A6" s="524"/>
      <c r="B6" s="525"/>
      <c r="C6" s="525"/>
      <c r="D6" s="525"/>
      <c r="E6" s="526" t="s">
        <v>317</v>
      </c>
      <c r="F6" s="527"/>
      <c r="G6" s="527"/>
      <c r="H6" s="527"/>
      <c r="I6" s="527"/>
      <c r="J6" s="526" t="s">
        <v>318</v>
      </c>
      <c r="K6" s="528"/>
      <c r="L6" s="528"/>
      <c r="M6" s="528"/>
      <c r="N6" s="528"/>
    </row>
    <row r="7" spans="1:14" ht="36" customHeight="1">
      <c r="A7" s="529" t="s">
        <v>312</v>
      </c>
      <c r="B7" s="530"/>
      <c r="C7" s="530"/>
      <c r="D7" s="531"/>
      <c r="E7" s="532">
        <f>入力シート!C49</f>
        <v>0</v>
      </c>
      <c r="F7" s="533"/>
      <c r="G7" s="533"/>
      <c r="H7" s="533"/>
      <c r="I7" s="534"/>
      <c r="J7" s="508">
        <f>入力シート!$C$42</f>
        <v>0</v>
      </c>
      <c r="K7" s="492"/>
      <c r="L7" s="492"/>
      <c r="M7" s="492"/>
      <c r="N7" s="493"/>
    </row>
    <row r="8" spans="1:14" ht="36" customHeight="1">
      <c r="A8" s="535" t="s">
        <v>313</v>
      </c>
      <c r="B8" s="536"/>
      <c r="C8" s="536"/>
      <c r="D8" s="537"/>
      <c r="E8" s="541" t="str">
        <f>DBCS(入力シート!C51)</f>
        <v/>
      </c>
      <c r="F8" s="542"/>
      <c r="G8" s="542"/>
      <c r="H8" s="542"/>
      <c r="I8" s="542"/>
      <c r="J8" s="543" t="str">
        <f>DBCS(入力シート!C44)</f>
        <v/>
      </c>
      <c r="K8" s="544"/>
      <c r="L8" s="544"/>
      <c r="M8" s="544"/>
      <c r="N8" s="545"/>
    </row>
    <row r="9" spans="1:14" ht="21.75" customHeight="1">
      <c r="A9" s="538"/>
      <c r="B9" s="539"/>
      <c r="C9" s="539"/>
      <c r="D9" s="540"/>
      <c r="E9" s="137" t="s">
        <v>319</v>
      </c>
      <c r="F9" s="138"/>
      <c r="G9" s="521">
        <f>入力シート!C52</f>
        <v>0</v>
      </c>
      <c r="H9" s="522"/>
      <c r="I9" s="523"/>
      <c r="J9" s="137" t="s">
        <v>319</v>
      </c>
      <c r="K9" s="138"/>
      <c r="L9" s="518">
        <f>入力シート!C45</f>
        <v>0</v>
      </c>
      <c r="M9" s="519"/>
      <c r="N9" s="520"/>
    </row>
    <row r="10" spans="1:14" ht="36" customHeight="1">
      <c r="A10" s="546" t="s">
        <v>314</v>
      </c>
      <c r="B10" s="525"/>
      <c r="C10" s="525"/>
      <c r="D10" s="525"/>
      <c r="E10" s="532">
        <f>入力シート!C53</f>
        <v>0</v>
      </c>
      <c r="F10" s="533"/>
      <c r="G10" s="533"/>
      <c r="H10" s="533"/>
      <c r="I10" s="534"/>
      <c r="J10" s="508">
        <f>入力シート!C46</f>
        <v>0</v>
      </c>
      <c r="K10" s="492"/>
      <c r="L10" s="492"/>
      <c r="M10" s="492"/>
      <c r="N10" s="493"/>
    </row>
    <row r="11" spans="1:14" ht="36" customHeight="1">
      <c r="A11" s="546" t="s">
        <v>315</v>
      </c>
      <c r="B11" s="525"/>
      <c r="C11" s="525"/>
      <c r="D11" s="525"/>
      <c r="E11" s="486">
        <f>入力シート!C50</f>
        <v>0</v>
      </c>
      <c r="F11" s="550"/>
      <c r="G11" s="550"/>
      <c r="H11" s="550"/>
      <c r="I11" s="551"/>
      <c r="J11" s="486">
        <f>入力シート!C43</f>
        <v>0</v>
      </c>
      <c r="K11" s="550"/>
      <c r="L11" s="550"/>
      <c r="M11" s="550"/>
      <c r="N11" s="551"/>
    </row>
    <row r="12" spans="1:14" ht="36" customHeight="1">
      <c r="A12" s="546" t="s">
        <v>609</v>
      </c>
      <c r="B12" s="525"/>
      <c r="C12" s="525"/>
      <c r="D12" s="525"/>
      <c r="E12" s="486">
        <f>入力シート!C48</f>
        <v>0</v>
      </c>
      <c r="F12" s="550"/>
      <c r="G12" s="550"/>
      <c r="H12" s="550"/>
      <c r="I12" s="551"/>
      <c r="J12" s="486">
        <f>入力シート!C41</f>
        <v>0</v>
      </c>
      <c r="K12" s="550"/>
      <c r="L12" s="550"/>
      <c r="M12" s="550"/>
      <c r="N12" s="551"/>
    </row>
    <row r="13" spans="1:14" ht="36" customHeight="1">
      <c r="A13" s="547" t="s">
        <v>310</v>
      </c>
      <c r="B13" s="548"/>
      <c r="C13" s="548"/>
      <c r="D13" s="549"/>
      <c r="E13" s="490" t="str">
        <f>J13</f>
        <v xml:space="preserve"> </v>
      </c>
      <c r="F13" s="492"/>
      <c r="G13" s="492"/>
      <c r="H13" s="492"/>
      <c r="I13" s="493"/>
      <c r="J13" s="490" t="str">
        <f>入力シート!C12&amp;" "&amp;入力シート!C14</f>
        <v xml:space="preserve"> </v>
      </c>
      <c r="K13" s="492"/>
      <c r="L13" s="492"/>
      <c r="M13" s="492"/>
      <c r="N13" s="493"/>
    </row>
    <row r="16" spans="1:14" ht="24" customHeight="1">
      <c r="A16" s="11" t="s">
        <v>476</v>
      </c>
    </row>
    <row r="18" spans="1:16">
      <c r="B18" s="280" t="s">
        <v>320</v>
      </c>
      <c r="C18" s="281"/>
      <c r="D18" s="281"/>
      <c r="E18" s="281"/>
    </row>
    <row r="20" spans="1:16">
      <c r="B20" s="11" t="str">
        <f>設定シート!$C$4&amp;IF(入力シート!$C$2="　","秋田県第　 　区",入力シート!$C$2)</f>
        <v>秋田県知事選挙</v>
      </c>
    </row>
    <row r="22" spans="1:16" ht="18.75">
      <c r="E22" s="13" t="str">
        <f>IF(E23="","候補者","")</f>
        <v>候補者</v>
      </c>
      <c r="G22" s="38" t="str">
        <f>IF(G23="",入力シート!$C$12&amp;" "&amp;入力シート!$C$14,"")</f>
        <v xml:space="preserve"> </v>
      </c>
      <c r="H22" s="39"/>
      <c r="I22" s="39"/>
      <c r="J22" s="39"/>
      <c r="M22" s="11" t="str" cm="1">
        <f t="array" aca="1" ref="M22" ca="1">IF(M23="",IF(VLOOKUP(RIGHT(CELL("filename",A1),LEN(CELL("filename",A1))-FIND("]",CELL("filename",A1))),設定シート!$U$2:$V$31,2,0)="表示する","㊞",""),"")</f>
        <v/>
      </c>
      <c r="P22" s="11" t="s">
        <v>285</v>
      </c>
    </row>
    <row r="23" spans="1:16" ht="18.75" customHeight="1">
      <c r="E23" s="13" t="str">
        <f>IF(設定シート!$C$12="推薦届出","推薦届出者","")</f>
        <v/>
      </c>
      <c r="G23" s="38" t="str">
        <f>IF(設定シート!$C$12="推薦届出",入力シート!$E$56,"")</f>
        <v/>
      </c>
      <c r="H23" s="39"/>
      <c r="I23" s="39"/>
      <c r="J23" s="39"/>
      <c r="M23" s="11" t="str" cm="1">
        <f t="array" aca="1" ref="M23" ca="1">IF(設定シート!$C$12="推薦届出",IF(VLOOKUP(RIGHT(CELL("filename",A1),LEN(CELL("filename",A1))-FIND("]",CELL("filename",A1))),設定シート!$U$2:$V$31,2,0)="表示する","㊞",""),"")</f>
        <v/>
      </c>
    </row>
    <row r="24" spans="1:16" ht="18.75" customHeight="1">
      <c r="E24" s="13"/>
      <c r="G24" s="38"/>
      <c r="H24" s="39"/>
      <c r="I24" s="39"/>
      <c r="J24" s="39"/>
    </row>
    <row r="25" spans="1:16" ht="14.25" customHeight="1"/>
    <row r="26" spans="1:16">
      <c r="B26" s="11" t="str">
        <f>" 秋田県選挙管理委員会委員長　"&amp;設定シート!C11&amp;"　様"</f>
        <v xml:space="preserve"> 秋田県選挙管理委員会委員長　竹　田　勝　美　様</v>
      </c>
    </row>
    <row r="29" spans="1:16">
      <c r="A29" s="11" t="s">
        <v>288</v>
      </c>
      <c r="B29" s="42"/>
      <c r="C29" s="43"/>
      <c r="D29" s="43"/>
    </row>
    <row r="30" spans="1:16">
      <c r="B30" s="42"/>
      <c r="C30" s="43"/>
      <c r="D30" s="43"/>
    </row>
    <row r="31" spans="1:16">
      <c r="A31" s="59" t="s">
        <v>594</v>
      </c>
    </row>
    <row r="32" spans="1:16">
      <c r="A32" s="59" t="s">
        <v>478</v>
      </c>
    </row>
    <row r="33" spans="1:14">
      <c r="A33" s="59"/>
    </row>
    <row r="34" spans="1:14">
      <c r="A34" s="59" t="s">
        <v>477</v>
      </c>
    </row>
    <row r="35" spans="1:14">
      <c r="A35" s="59"/>
    </row>
    <row r="36" spans="1:14">
      <c r="A36" s="60" t="s">
        <v>472</v>
      </c>
    </row>
    <row r="37" spans="1:14">
      <c r="A37" s="32" t="s">
        <v>473</v>
      </c>
    </row>
    <row r="38" spans="1:14">
      <c r="A38" s="32" t="s">
        <v>474</v>
      </c>
    </row>
    <row r="39" spans="1:14">
      <c r="A39" s="32" t="s">
        <v>475</v>
      </c>
    </row>
    <row r="40" spans="1:14">
      <c r="A40" s="32"/>
    </row>
    <row r="41" spans="1:14">
      <c r="A41" s="32"/>
    </row>
    <row r="42" spans="1:14">
      <c r="A42" s="32"/>
      <c r="N42" s="36"/>
    </row>
    <row r="43" spans="1:14">
      <c r="A43" s="32"/>
    </row>
    <row r="44" spans="1:14">
      <c r="A44" s="32"/>
    </row>
    <row r="45" spans="1:14">
      <c r="A45" s="32"/>
      <c r="N45" s="36"/>
    </row>
  </sheetData>
  <mergeCells count="25">
    <mergeCell ref="A10:D10"/>
    <mergeCell ref="E10:I10"/>
    <mergeCell ref="J10:N10"/>
    <mergeCell ref="A13:D13"/>
    <mergeCell ref="E13:I13"/>
    <mergeCell ref="J13:N13"/>
    <mergeCell ref="A11:D11"/>
    <mergeCell ref="E11:I11"/>
    <mergeCell ref="J11:N11"/>
    <mergeCell ref="A12:D12"/>
    <mergeCell ref="E12:I12"/>
    <mergeCell ref="J12:N12"/>
    <mergeCell ref="A3:N3"/>
    <mergeCell ref="E5:J5"/>
    <mergeCell ref="L9:N9"/>
    <mergeCell ref="G9:I9"/>
    <mergeCell ref="A6:D6"/>
    <mergeCell ref="E6:I6"/>
    <mergeCell ref="J6:N6"/>
    <mergeCell ref="A7:D7"/>
    <mergeCell ref="E7:I7"/>
    <mergeCell ref="J7:N7"/>
    <mergeCell ref="A8:D9"/>
    <mergeCell ref="E8:I8"/>
    <mergeCell ref="J8:N8"/>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rowBreaks count="1" manualBreakCount="1">
    <brk id="42"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N34"/>
  <sheetViews>
    <sheetView showZeros="0" view="pageBreakPreview" zoomScaleNormal="100" zoomScaleSheetLayoutView="100" workbookViewId="0">
      <selection activeCell="T33" sqref="T31:U33"/>
    </sheetView>
  </sheetViews>
  <sheetFormatPr defaultRowHeight="14.25"/>
  <cols>
    <col min="1" max="16384" width="9" style="11"/>
  </cols>
  <sheetData>
    <row r="1" spans="1:9">
      <c r="A1" s="346"/>
      <c r="B1" s="347"/>
      <c r="C1" s="347"/>
      <c r="D1" s="347"/>
      <c r="E1" s="347"/>
      <c r="I1" s="13" t="s">
        <v>486</v>
      </c>
    </row>
    <row r="2" spans="1:9">
      <c r="B2" s="14"/>
      <c r="C2" s="14"/>
      <c r="D2" s="14"/>
      <c r="E2" s="14"/>
      <c r="I2" s="13" t="s">
        <v>488</v>
      </c>
    </row>
    <row r="3" spans="1:9">
      <c r="B3" s="14"/>
      <c r="C3" s="14"/>
      <c r="D3" s="14"/>
      <c r="E3" s="14"/>
      <c r="I3" s="13"/>
    </row>
    <row r="4" spans="1:9">
      <c r="A4" s="15"/>
      <c r="C4" s="14"/>
      <c r="D4" s="14"/>
      <c r="E4" s="14"/>
      <c r="G4" s="41"/>
      <c r="H4" s="41"/>
      <c r="I4" s="142"/>
    </row>
    <row r="5" spans="1:9">
      <c r="B5" s="14"/>
      <c r="C5" s="14"/>
      <c r="D5" s="14"/>
      <c r="E5" s="14"/>
    </row>
    <row r="6" spans="1:9" ht="28.5">
      <c r="A6" s="428" t="s">
        <v>485</v>
      </c>
      <c r="B6" s="428"/>
      <c r="C6" s="428"/>
      <c r="D6" s="428"/>
      <c r="E6" s="428"/>
      <c r="F6" s="428"/>
      <c r="G6" s="428"/>
      <c r="H6" s="428"/>
      <c r="I6" s="428"/>
    </row>
    <row r="9" spans="1:9" ht="14.25" customHeight="1">
      <c r="A9" s="139" t="str">
        <f>"　　"&amp;設定シート!C2&amp;"執行"&amp;設定シート!C4&amp;"において公職選挙法第１４２条第１項"</f>
        <v>　　令和７年４月６日執行秋田県知事選挙において公職選挙法第１４２条第１項</v>
      </c>
      <c r="B9" s="47"/>
      <c r="C9" s="47"/>
      <c r="D9" s="47"/>
      <c r="E9" s="47"/>
      <c r="F9" s="47"/>
      <c r="G9" s="47"/>
      <c r="H9" s="47"/>
      <c r="I9" s="47"/>
    </row>
    <row r="10" spans="1:9" s="40" customFormat="1" ht="14.25" customHeight="1">
      <c r="A10" s="40" t="s">
        <v>480</v>
      </c>
      <c r="B10" s="140"/>
      <c r="C10" s="140"/>
      <c r="D10" s="140"/>
      <c r="E10" s="140"/>
      <c r="F10" s="140"/>
      <c r="G10" s="140"/>
      <c r="H10" s="140"/>
      <c r="I10" s="140"/>
    </row>
    <row r="11" spans="1:9" s="40" customFormat="1" ht="14.25" customHeight="1">
      <c r="B11" s="140"/>
      <c r="C11" s="140"/>
      <c r="D11" s="140"/>
      <c r="E11" s="140"/>
      <c r="F11" s="140"/>
      <c r="G11" s="140"/>
      <c r="H11" s="140"/>
      <c r="I11" s="140"/>
    </row>
    <row r="12" spans="1:9" ht="18" customHeight="1">
      <c r="A12" s="40"/>
      <c r="B12" s="47"/>
      <c r="C12" s="47"/>
      <c r="D12" s="47"/>
      <c r="E12" s="47"/>
      <c r="F12" s="47"/>
      <c r="G12" s="47"/>
      <c r="H12" s="47"/>
      <c r="I12" s="47"/>
    </row>
    <row r="13" spans="1:9" ht="18" customHeight="1">
      <c r="B13" s="47"/>
      <c r="C13" s="47"/>
      <c r="D13" s="47"/>
      <c r="E13" s="47"/>
      <c r="F13" s="47"/>
      <c r="G13" s="47"/>
      <c r="H13" s="47"/>
      <c r="I13" s="47"/>
    </row>
    <row r="15" spans="1:9">
      <c r="B15" s="11" t="str">
        <f>入力シート!C4</f>
        <v>令和７年３月２０日</v>
      </c>
    </row>
    <row r="16" spans="1:9" ht="14.25" customHeight="1"/>
    <row r="17" spans="1:11" ht="14.25" customHeight="1">
      <c r="D17" s="38"/>
    </row>
    <row r="18" spans="1:11">
      <c r="D18" s="434" t="s">
        <v>321</v>
      </c>
      <c r="E18" s="434"/>
      <c r="F18" s="51" t="str">
        <f>入力シート!$C$12&amp;" "&amp;入力シート!$C$14</f>
        <v xml:space="preserve"> </v>
      </c>
      <c r="G18" s="46"/>
      <c r="I18" s="11" t="str" cm="1">
        <f t="array" aca="1" ref="I18" ca="1">IF(VLOOKUP(RIGHT(CELL("filename",A1),LEN(CELL("filename",A1))-FIND("]",CELL("filename",A1))),設定シート!$U$2:$V$31,2,0)="表示する","㊞","")</f>
        <v/>
      </c>
      <c r="K18" s="11" t="s">
        <v>285</v>
      </c>
    </row>
    <row r="19" spans="1:11">
      <c r="D19" s="40"/>
      <c r="E19" s="40"/>
      <c r="F19" s="51"/>
      <c r="G19" s="46"/>
    </row>
    <row r="20" spans="1:11">
      <c r="D20" s="40"/>
      <c r="E20" s="40"/>
      <c r="F20" s="51"/>
      <c r="G20" s="46"/>
    </row>
    <row r="21" spans="1:11">
      <c r="D21" s="40"/>
      <c r="E21" s="40"/>
      <c r="F21" s="51"/>
      <c r="G21" s="46"/>
    </row>
    <row r="22" spans="1:11" ht="14.25" customHeight="1"/>
    <row r="23" spans="1:11">
      <c r="B23" s="11" t="str">
        <f>"秋田県選挙管理委員会委員長　　"&amp;設定シート!C11&amp;"　様"</f>
        <v>秋田県選挙管理委員会委員長　　竹　田　勝　美　様</v>
      </c>
    </row>
    <row r="24" spans="1:11">
      <c r="D24" s="141"/>
      <c r="E24" s="38"/>
      <c r="F24" s="38"/>
      <c r="G24" s="38"/>
    </row>
    <row r="25" spans="1:11">
      <c r="E25" s="38"/>
      <c r="F25" s="38"/>
      <c r="G25" s="38"/>
    </row>
    <row r="26" spans="1:11">
      <c r="D26" s="38"/>
      <c r="E26" s="38"/>
      <c r="F26" s="38"/>
      <c r="G26" s="38"/>
    </row>
    <row r="27" spans="1:11">
      <c r="A27" s="11" t="s">
        <v>322</v>
      </c>
      <c r="D27" s="38"/>
      <c r="E27" s="38"/>
      <c r="F27" s="38"/>
      <c r="G27" s="38"/>
    </row>
    <row r="28" spans="1:11">
      <c r="D28" s="38"/>
      <c r="E28" s="38"/>
      <c r="F28" s="38"/>
      <c r="G28" s="38"/>
    </row>
    <row r="29" spans="1:11">
      <c r="A29" s="208" t="s">
        <v>479</v>
      </c>
      <c r="B29" s="208"/>
      <c r="C29" s="208"/>
      <c r="D29" s="208"/>
      <c r="E29" s="208"/>
      <c r="F29" s="208"/>
      <c r="G29" s="208"/>
      <c r="H29" s="208"/>
      <c r="I29" s="208"/>
    </row>
    <row r="30" spans="1:11">
      <c r="A30" s="208" t="s">
        <v>323</v>
      </c>
      <c r="B30" s="208"/>
      <c r="C30" s="208"/>
      <c r="D30" s="208"/>
      <c r="E30" s="208"/>
      <c r="F30" s="208"/>
      <c r="G30" s="208"/>
      <c r="H30" s="208"/>
      <c r="I30" s="208"/>
    </row>
    <row r="31" spans="1:11">
      <c r="A31" s="208" t="s">
        <v>482</v>
      </c>
      <c r="B31" s="208"/>
      <c r="C31" s="208"/>
      <c r="D31" s="208"/>
      <c r="E31" s="208"/>
      <c r="F31" s="208"/>
      <c r="G31" s="208"/>
      <c r="H31" s="208"/>
      <c r="I31" s="208"/>
    </row>
    <row r="32" spans="1:11">
      <c r="A32" s="11" t="s">
        <v>481</v>
      </c>
      <c r="E32" s="13"/>
      <c r="F32" s="38"/>
      <c r="G32" s="38"/>
    </row>
    <row r="33" spans="1:14">
      <c r="A33" s="11" t="s">
        <v>324</v>
      </c>
    </row>
    <row r="34" spans="1:14">
      <c r="N34" s="36"/>
    </row>
  </sheetData>
  <mergeCells count="3">
    <mergeCell ref="D18:E18"/>
    <mergeCell ref="A1:E1"/>
    <mergeCell ref="A6:I6"/>
  </mergeCells>
  <phoneticPr fontId="4"/>
  <dataValidations count="1">
    <dataValidation type="list" allowBlank="1" showInputMessage="1" showErrorMessage="1" sqref="D24" xr:uid="{00000000-0002-0000-1700-000000000000}">
      <formula1>"　,１,２"</formula1>
    </dataValidation>
  </dataValidations>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AG105"/>
  <sheetViews>
    <sheetView showZeros="0" view="pageBreakPreview" zoomScaleNormal="100" zoomScaleSheetLayoutView="100" workbookViewId="0">
      <selection activeCell="Y22" sqref="Y22"/>
    </sheetView>
  </sheetViews>
  <sheetFormatPr defaultColWidth="5.125" defaultRowHeight="14.25"/>
  <cols>
    <col min="1" max="2" width="6.75" style="11" customWidth="1"/>
    <col min="3" max="16" width="5.125" style="11"/>
    <col min="17" max="17" width="5.125" style="11" customWidth="1"/>
    <col min="18" max="16384" width="5.125" style="11"/>
  </cols>
  <sheetData>
    <row r="1" spans="1:25">
      <c r="B1" s="14"/>
      <c r="C1" s="14"/>
      <c r="D1" s="14"/>
      <c r="E1" s="14"/>
      <c r="Q1" s="13" t="s">
        <v>487</v>
      </c>
    </row>
    <row r="2" spans="1:25">
      <c r="B2" s="14"/>
      <c r="C2" s="14"/>
      <c r="D2" s="14"/>
      <c r="E2" s="14"/>
      <c r="Q2" s="13" t="s">
        <v>483</v>
      </c>
    </row>
    <row r="3" spans="1:25" ht="28.5">
      <c r="A3" s="428" t="s">
        <v>484</v>
      </c>
      <c r="B3" s="428"/>
      <c r="C3" s="428"/>
      <c r="D3" s="428"/>
      <c r="E3" s="428"/>
      <c r="F3" s="428"/>
      <c r="G3" s="428"/>
      <c r="H3" s="428"/>
      <c r="I3" s="428"/>
      <c r="J3" s="428"/>
      <c r="K3" s="428"/>
      <c r="L3" s="428"/>
      <c r="M3" s="428"/>
      <c r="N3" s="428"/>
      <c r="O3" s="428"/>
      <c r="P3" s="428"/>
      <c r="Q3" s="428"/>
      <c r="Y3" s="11">
        <v>0</v>
      </c>
    </row>
    <row r="4" spans="1:25" ht="12.75" customHeight="1">
      <c r="A4" s="12"/>
      <c r="B4" s="12"/>
      <c r="C4" s="12"/>
      <c r="D4" s="12"/>
      <c r="E4" s="12"/>
      <c r="F4" s="12"/>
      <c r="G4" s="12"/>
      <c r="H4" s="12"/>
      <c r="I4" s="12"/>
      <c r="J4" s="12"/>
      <c r="K4" s="12"/>
      <c r="L4" s="12"/>
      <c r="M4" s="12"/>
      <c r="N4" s="12"/>
    </row>
    <row r="5" spans="1:25" ht="12.75" customHeight="1">
      <c r="A5" s="12"/>
      <c r="B5" s="12"/>
      <c r="C5" s="12"/>
      <c r="D5" s="12"/>
      <c r="E5" s="12"/>
      <c r="F5" s="12"/>
      <c r="G5" s="12"/>
      <c r="H5" s="12"/>
      <c r="I5" s="12"/>
      <c r="J5" s="12"/>
      <c r="K5" s="12"/>
      <c r="L5" s="12"/>
      <c r="M5" s="12"/>
      <c r="N5" s="12"/>
    </row>
    <row r="6" spans="1:25">
      <c r="A6" s="11" t="s">
        <v>492</v>
      </c>
    </row>
    <row r="7" spans="1:25" ht="10.5" customHeight="1"/>
    <row r="8" spans="1:25" ht="10.5" customHeight="1"/>
    <row r="9" spans="1:25">
      <c r="B9" s="313" t="s">
        <v>585</v>
      </c>
      <c r="C9" s="313"/>
      <c r="D9" s="313"/>
      <c r="E9" s="281"/>
    </row>
    <row r="10" spans="1:25" ht="10.5" customHeight="1"/>
    <row r="11" spans="1:25" ht="10.5" customHeight="1"/>
    <row r="12" spans="1:25" ht="18.75">
      <c r="B12" s="11" t="str">
        <f>設定シート!$C$4</f>
        <v>秋田県知事選挙</v>
      </c>
      <c r="E12" s="13"/>
      <c r="G12" s="46"/>
      <c r="I12" s="40" t="s">
        <v>321</v>
      </c>
      <c r="L12" s="38" t="str">
        <f>入力シート!C12&amp;" "&amp;入力シート!C14</f>
        <v xml:space="preserve"> </v>
      </c>
      <c r="M12" s="39"/>
      <c r="N12" s="39"/>
      <c r="Q12" s="11" t="str" cm="1">
        <f t="array" aca="1" ref="Q12" ca="1">IF(VLOOKUP(RIGHT(CELL("filename",A1),LEN(CELL("filename",A1))-FIND("]",CELL("filename",A1))),設定シート!$U$2:$V$31,2,0)="表示する","㊞","")</f>
        <v/>
      </c>
      <c r="S12" s="11" t="s">
        <v>285</v>
      </c>
    </row>
    <row r="15" spans="1:25">
      <c r="B15" s="11" t="str">
        <f>"秋田県選挙管理委員会委員長　"&amp;設定シート!C11&amp;"　様"</f>
        <v>秋田県選挙管理委員会委員長　竹　田　勝　美　様</v>
      </c>
    </row>
    <row r="17" spans="1:17" ht="14.25" customHeight="1">
      <c r="A17" s="48"/>
      <c r="B17" s="48"/>
      <c r="C17" s="48"/>
      <c r="D17" s="48"/>
      <c r="E17" s="48"/>
      <c r="F17" s="48"/>
      <c r="G17" s="48"/>
      <c r="H17" s="48"/>
      <c r="I17" s="48"/>
      <c r="J17" s="48"/>
      <c r="K17" s="48"/>
      <c r="L17" s="48"/>
      <c r="M17" s="48"/>
      <c r="N17" s="48"/>
    </row>
    <row r="18" spans="1:17" ht="21" customHeight="1">
      <c r="A18" s="552" t="s">
        <v>204</v>
      </c>
      <c r="B18" s="553"/>
      <c r="C18" s="552" t="s">
        <v>292</v>
      </c>
      <c r="D18" s="580"/>
      <c r="E18" s="580"/>
      <c r="F18" s="553"/>
      <c r="G18" s="52" t="s">
        <v>325</v>
      </c>
      <c r="H18" s="52" t="s">
        <v>272</v>
      </c>
      <c r="I18" s="552" t="s">
        <v>326</v>
      </c>
      <c r="J18" s="580"/>
      <c r="K18" s="553"/>
      <c r="L18" s="552" t="s">
        <v>599</v>
      </c>
      <c r="M18" s="580"/>
      <c r="N18" s="580"/>
      <c r="O18" s="553"/>
      <c r="P18" s="552" t="s">
        <v>288</v>
      </c>
      <c r="Q18" s="553"/>
    </row>
    <row r="19" spans="1:17" ht="21" customHeight="1">
      <c r="A19" s="565"/>
      <c r="B19" s="566"/>
      <c r="C19" s="569"/>
      <c r="D19" s="570"/>
      <c r="E19" s="570"/>
      <c r="F19" s="571"/>
      <c r="G19" s="575"/>
      <c r="H19" s="560"/>
      <c r="I19" s="554"/>
      <c r="J19" s="555"/>
      <c r="K19" s="556"/>
      <c r="L19" s="562" t="s">
        <v>327</v>
      </c>
      <c r="M19" s="563"/>
      <c r="N19" s="563"/>
      <c r="O19" s="564"/>
      <c r="P19" s="581"/>
      <c r="Q19" s="582"/>
    </row>
    <row r="20" spans="1:17" ht="21" customHeight="1">
      <c r="A20" s="567"/>
      <c r="B20" s="568"/>
      <c r="C20" s="572"/>
      <c r="D20" s="573"/>
      <c r="E20" s="573"/>
      <c r="F20" s="574"/>
      <c r="G20" s="576"/>
      <c r="H20" s="561"/>
      <c r="I20" s="557"/>
      <c r="J20" s="558"/>
      <c r="K20" s="559"/>
      <c r="L20" s="577" t="s">
        <v>328</v>
      </c>
      <c r="M20" s="578"/>
      <c r="N20" s="578"/>
      <c r="O20" s="579"/>
      <c r="P20" s="583"/>
      <c r="Q20" s="584"/>
    </row>
    <row r="21" spans="1:17" ht="21" customHeight="1">
      <c r="A21" s="565"/>
      <c r="B21" s="566"/>
      <c r="C21" s="569"/>
      <c r="D21" s="570"/>
      <c r="E21" s="570"/>
      <c r="F21" s="571"/>
      <c r="G21" s="575"/>
      <c r="H21" s="560"/>
      <c r="I21" s="554"/>
      <c r="J21" s="555"/>
      <c r="K21" s="556"/>
      <c r="L21" s="562" t="s">
        <v>327</v>
      </c>
      <c r="M21" s="563"/>
      <c r="N21" s="563"/>
      <c r="O21" s="564"/>
      <c r="P21" s="554"/>
      <c r="Q21" s="556"/>
    </row>
    <row r="22" spans="1:17" ht="21" customHeight="1">
      <c r="A22" s="567"/>
      <c r="B22" s="568"/>
      <c r="C22" s="572"/>
      <c r="D22" s="573"/>
      <c r="E22" s="573"/>
      <c r="F22" s="574"/>
      <c r="G22" s="576"/>
      <c r="H22" s="561"/>
      <c r="I22" s="557"/>
      <c r="J22" s="558"/>
      <c r="K22" s="559"/>
      <c r="L22" s="577" t="s">
        <v>328</v>
      </c>
      <c r="M22" s="578"/>
      <c r="N22" s="578"/>
      <c r="O22" s="579"/>
      <c r="P22" s="557"/>
      <c r="Q22" s="559"/>
    </row>
    <row r="23" spans="1:17" ht="21" customHeight="1">
      <c r="A23" s="565"/>
      <c r="B23" s="566"/>
      <c r="C23" s="569"/>
      <c r="D23" s="570"/>
      <c r="E23" s="570"/>
      <c r="F23" s="571"/>
      <c r="G23" s="575"/>
      <c r="H23" s="560" t="s">
        <v>329</v>
      </c>
      <c r="I23" s="554" t="s">
        <v>329</v>
      </c>
      <c r="J23" s="555"/>
      <c r="K23" s="556"/>
      <c r="L23" s="562" t="s">
        <v>327</v>
      </c>
      <c r="M23" s="563"/>
      <c r="N23" s="563"/>
      <c r="O23" s="564"/>
      <c r="P23" s="554"/>
      <c r="Q23" s="556"/>
    </row>
    <row r="24" spans="1:17" ht="21" customHeight="1">
      <c r="A24" s="567"/>
      <c r="B24" s="568"/>
      <c r="C24" s="572"/>
      <c r="D24" s="573"/>
      <c r="E24" s="573"/>
      <c r="F24" s="574"/>
      <c r="G24" s="576"/>
      <c r="H24" s="561"/>
      <c r="I24" s="557"/>
      <c r="J24" s="558"/>
      <c r="K24" s="559"/>
      <c r="L24" s="577" t="s">
        <v>328</v>
      </c>
      <c r="M24" s="578"/>
      <c r="N24" s="578"/>
      <c r="O24" s="579"/>
      <c r="P24" s="557"/>
      <c r="Q24" s="559"/>
    </row>
    <row r="25" spans="1:17" ht="21" customHeight="1">
      <c r="A25" s="565"/>
      <c r="B25" s="566"/>
      <c r="C25" s="569"/>
      <c r="D25" s="570"/>
      <c r="E25" s="570"/>
      <c r="F25" s="571"/>
      <c r="G25" s="575"/>
      <c r="H25" s="560" t="s">
        <v>329</v>
      </c>
      <c r="I25" s="554" t="s">
        <v>329</v>
      </c>
      <c r="J25" s="555"/>
      <c r="K25" s="556"/>
      <c r="L25" s="562" t="s">
        <v>327</v>
      </c>
      <c r="M25" s="563"/>
      <c r="N25" s="563"/>
      <c r="O25" s="564"/>
      <c r="P25" s="554"/>
      <c r="Q25" s="556"/>
    </row>
    <row r="26" spans="1:17" ht="21" customHeight="1">
      <c r="A26" s="567"/>
      <c r="B26" s="568"/>
      <c r="C26" s="572"/>
      <c r="D26" s="573"/>
      <c r="E26" s="573"/>
      <c r="F26" s="574"/>
      <c r="G26" s="576"/>
      <c r="H26" s="561"/>
      <c r="I26" s="557"/>
      <c r="J26" s="558"/>
      <c r="K26" s="559"/>
      <c r="L26" s="577" t="s">
        <v>328</v>
      </c>
      <c r="M26" s="578"/>
      <c r="N26" s="578"/>
      <c r="O26" s="579"/>
      <c r="P26" s="557"/>
      <c r="Q26" s="559"/>
    </row>
    <row r="27" spans="1:17" ht="21" customHeight="1">
      <c r="A27" s="565"/>
      <c r="B27" s="566"/>
      <c r="C27" s="569"/>
      <c r="D27" s="570"/>
      <c r="E27" s="570"/>
      <c r="F27" s="571"/>
      <c r="G27" s="575"/>
      <c r="H27" s="560" t="s">
        <v>329</v>
      </c>
      <c r="I27" s="554" t="s">
        <v>329</v>
      </c>
      <c r="J27" s="555"/>
      <c r="K27" s="556"/>
      <c r="L27" s="562" t="s">
        <v>327</v>
      </c>
      <c r="M27" s="563"/>
      <c r="N27" s="563"/>
      <c r="O27" s="564"/>
      <c r="P27" s="554"/>
      <c r="Q27" s="556"/>
    </row>
    <row r="28" spans="1:17" ht="21" customHeight="1">
      <c r="A28" s="567"/>
      <c r="B28" s="568"/>
      <c r="C28" s="572"/>
      <c r="D28" s="573"/>
      <c r="E28" s="573"/>
      <c r="F28" s="574"/>
      <c r="G28" s="576"/>
      <c r="H28" s="561"/>
      <c r="I28" s="557"/>
      <c r="J28" s="558"/>
      <c r="K28" s="559"/>
      <c r="L28" s="577" t="s">
        <v>328</v>
      </c>
      <c r="M28" s="578"/>
      <c r="N28" s="578"/>
      <c r="O28" s="579"/>
      <c r="P28" s="557"/>
      <c r="Q28" s="559"/>
    </row>
    <row r="29" spans="1:17" ht="21" customHeight="1">
      <c r="A29" s="565"/>
      <c r="B29" s="566"/>
      <c r="C29" s="569"/>
      <c r="D29" s="570"/>
      <c r="E29" s="570"/>
      <c r="F29" s="571"/>
      <c r="G29" s="575"/>
      <c r="H29" s="560" t="s">
        <v>329</v>
      </c>
      <c r="I29" s="554" t="s">
        <v>329</v>
      </c>
      <c r="J29" s="555"/>
      <c r="K29" s="556"/>
      <c r="L29" s="562" t="s">
        <v>327</v>
      </c>
      <c r="M29" s="563"/>
      <c r="N29" s="563"/>
      <c r="O29" s="564"/>
      <c r="P29" s="554"/>
      <c r="Q29" s="556"/>
    </row>
    <row r="30" spans="1:17" ht="21" customHeight="1">
      <c r="A30" s="567"/>
      <c r="B30" s="568"/>
      <c r="C30" s="572"/>
      <c r="D30" s="573"/>
      <c r="E30" s="573"/>
      <c r="F30" s="574"/>
      <c r="G30" s="576"/>
      <c r="H30" s="561"/>
      <c r="I30" s="557"/>
      <c r="J30" s="558"/>
      <c r="K30" s="559"/>
      <c r="L30" s="577" t="s">
        <v>328</v>
      </c>
      <c r="M30" s="578"/>
      <c r="N30" s="578"/>
      <c r="O30" s="579"/>
      <c r="P30" s="557"/>
      <c r="Q30" s="559"/>
    </row>
    <row r="31" spans="1:17" ht="21" customHeight="1">
      <c r="A31" s="565"/>
      <c r="B31" s="566"/>
      <c r="C31" s="569"/>
      <c r="D31" s="570"/>
      <c r="E31" s="570"/>
      <c r="F31" s="571"/>
      <c r="G31" s="575"/>
      <c r="H31" s="560" t="s">
        <v>329</v>
      </c>
      <c r="I31" s="554" t="s">
        <v>329</v>
      </c>
      <c r="J31" s="555"/>
      <c r="K31" s="556"/>
      <c r="L31" s="562" t="s">
        <v>327</v>
      </c>
      <c r="M31" s="563"/>
      <c r="N31" s="563"/>
      <c r="O31" s="564"/>
      <c r="P31" s="554"/>
      <c r="Q31" s="556"/>
    </row>
    <row r="32" spans="1:17" ht="21" customHeight="1">
      <c r="A32" s="567"/>
      <c r="B32" s="568"/>
      <c r="C32" s="572"/>
      <c r="D32" s="573"/>
      <c r="E32" s="573"/>
      <c r="F32" s="574"/>
      <c r="G32" s="576"/>
      <c r="H32" s="561"/>
      <c r="I32" s="557"/>
      <c r="J32" s="558"/>
      <c r="K32" s="559"/>
      <c r="L32" s="577" t="s">
        <v>328</v>
      </c>
      <c r="M32" s="578"/>
      <c r="N32" s="578"/>
      <c r="O32" s="579"/>
      <c r="P32" s="557"/>
      <c r="Q32" s="559"/>
    </row>
    <row r="33" spans="1:17" ht="21" customHeight="1">
      <c r="A33" s="565"/>
      <c r="B33" s="566"/>
      <c r="C33" s="569"/>
      <c r="D33" s="570"/>
      <c r="E33" s="570"/>
      <c r="F33" s="571"/>
      <c r="G33" s="575"/>
      <c r="H33" s="560" t="s">
        <v>329</v>
      </c>
      <c r="I33" s="554" t="s">
        <v>329</v>
      </c>
      <c r="J33" s="555"/>
      <c r="K33" s="556"/>
      <c r="L33" s="562" t="s">
        <v>327</v>
      </c>
      <c r="M33" s="563"/>
      <c r="N33" s="563"/>
      <c r="O33" s="564"/>
      <c r="P33" s="554"/>
      <c r="Q33" s="556"/>
    </row>
    <row r="34" spans="1:17" ht="21" customHeight="1">
      <c r="A34" s="567"/>
      <c r="B34" s="568"/>
      <c r="C34" s="572"/>
      <c r="D34" s="573"/>
      <c r="E34" s="573"/>
      <c r="F34" s="574"/>
      <c r="G34" s="576"/>
      <c r="H34" s="561"/>
      <c r="I34" s="557"/>
      <c r="J34" s="558"/>
      <c r="K34" s="559"/>
      <c r="L34" s="577" t="s">
        <v>328</v>
      </c>
      <c r="M34" s="578"/>
      <c r="N34" s="578"/>
      <c r="O34" s="579"/>
      <c r="P34" s="557"/>
      <c r="Q34" s="559"/>
    </row>
    <row r="35" spans="1:17" ht="21" customHeight="1">
      <c r="A35" s="565"/>
      <c r="B35" s="566"/>
      <c r="C35" s="569"/>
      <c r="D35" s="570"/>
      <c r="E35" s="570"/>
      <c r="F35" s="571"/>
      <c r="G35" s="575"/>
      <c r="H35" s="560" t="s">
        <v>329</v>
      </c>
      <c r="I35" s="554" t="s">
        <v>329</v>
      </c>
      <c r="J35" s="555"/>
      <c r="K35" s="556"/>
      <c r="L35" s="562" t="s">
        <v>327</v>
      </c>
      <c r="M35" s="563"/>
      <c r="N35" s="563"/>
      <c r="O35" s="564"/>
      <c r="P35" s="554"/>
      <c r="Q35" s="556"/>
    </row>
    <row r="36" spans="1:17" ht="21" customHeight="1">
      <c r="A36" s="567"/>
      <c r="B36" s="568"/>
      <c r="C36" s="572"/>
      <c r="D36" s="573"/>
      <c r="E36" s="573"/>
      <c r="F36" s="574"/>
      <c r="G36" s="576"/>
      <c r="H36" s="561"/>
      <c r="I36" s="557"/>
      <c r="J36" s="558"/>
      <c r="K36" s="559"/>
      <c r="L36" s="577" t="s">
        <v>328</v>
      </c>
      <c r="M36" s="578"/>
      <c r="N36" s="578"/>
      <c r="O36" s="579"/>
      <c r="P36" s="557"/>
      <c r="Q36" s="559"/>
    </row>
    <row r="37" spans="1:17" ht="21" customHeight="1">
      <c r="A37" s="565"/>
      <c r="B37" s="566"/>
      <c r="C37" s="569"/>
      <c r="D37" s="570"/>
      <c r="E37" s="570"/>
      <c r="F37" s="571"/>
      <c r="G37" s="575"/>
      <c r="H37" s="560" t="s">
        <v>329</v>
      </c>
      <c r="I37" s="554" t="s">
        <v>329</v>
      </c>
      <c r="J37" s="555"/>
      <c r="K37" s="556"/>
      <c r="L37" s="562" t="s">
        <v>327</v>
      </c>
      <c r="M37" s="563"/>
      <c r="N37" s="563"/>
      <c r="O37" s="564"/>
      <c r="P37" s="554"/>
      <c r="Q37" s="556"/>
    </row>
    <row r="38" spans="1:17" ht="21" customHeight="1">
      <c r="A38" s="567"/>
      <c r="B38" s="568"/>
      <c r="C38" s="572"/>
      <c r="D38" s="573"/>
      <c r="E38" s="573"/>
      <c r="F38" s="574"/>
      <c r="G38" s="576"/>
      <c r="H38" s="561"/>
      <c r="I38" s="557"/>
      <c r="J38" s="558"/>
      <c r="K38" s="559"/>
      <c r="L38" s="577" t="s">
        <v>328</v>
      </c>
      <c r="M38" s="578"/>
      <c r="N38" s="578"/>
      <c r="O38" s="579"/>
      <c r="P38" s="557"/>
      <c r="Q38" s="559"/>
    </row>
    <row r="39" spans="1:17" ht="21" customHeight="1">
      <c r="A39" s="565"/>
      <c r="B39" s="566"/>
      <c r="C39" s="569"/>
      <c r="D39" s="570"/>
      <c r="E39" s="570"/>
      <c r="F39" s="571"/>
      <c r="G39" s="575"/>
      <c r="H39" s="560" t="s">
        <v>329</v>
      </c>
      <c r="I39" s="554" t="s">
        <v>329</v>
      </c>
      <c r="J39" s="555"/>
      <c r="K39" s="556"/>
      <c r="L39" s="562" t="s">
        <v>327</v>
      </c>
      <c r="M39" s="563"/>
      <c r="N39" s="563"/>
      <c r="O39" s="564"/>
      <c r="P39" s="554"/>
      <c r="Q39" s="556"/>
    </row>
    <row r="40" spans="1:17" ht="21" customHeight="1">
      <c r="A40" s="567"/>
      <c r="B40" s="568"/>
      <c r="C40" s="572"/>
      <c r="D40" s="573"/>
      <c r="E40" s="573"/>
      <c r="F40" s="574"/>
      <c r="G40" s="576"/>
      <c r="H40" s="561"/>
      <c r="I40" s="557"/>
      <c r="J40" s="558"/>
      <c r="K40" s="559"/>
      <c r="L40" s="577" t="s">
        <v>328</v>
      </c>
      <c r="M40" s="578"/>
      <c r="N40" s="578"/>
      <c r="O40" s="579"/>
      <c r="P40" s="557"/>
      <c r="Q40" s="559"/>
    </row>
    <row r="41" spans="1:17" ht="21" customHeight="1">
      <c r="A41" s="552" t="s">
        <v>204</v>
      </c>
      <c r="B41" s="553"/>
      <c r="C41" s="552" t="s">
        <v>292</v>
      </c>
      <c r="D41" s="580"/>
      <c r="E41" s="580"/>
      <c r="F41" s="553"/>
      <c r="G41" s="52" t="s">
        <v>325</v>
      </c>
      <c r="H41" s="52" t="s">
        <v>272</v>
      </c>
      <c r="I41" s="552" t="s">
        <v>326</v>
      </c>
      <c r="J41" s="580"/>
      <c r="K41" s="553"/>
      <c r="L41" s="552" t="s">
        <v>599</v>
      </c>
      <c r="M41" s="580"/>
      <c r="N41" s="580"/>
      <c r="O41" s="553"/>
      <c r="P41" s="552" t="s">
        <v>288</v>
      </c>
      <c r="Q41" s="553"/>
    </row>
    <row r="42" spans="1:17" ht="21" customHeight="1">
      <c r="A42" s="565"/>
      <c r="B42" s="566"/>
      <c r="C42" s="569"/>
      <c r="D42" s="570"/>
      <c r="E42" s="570"/>
      <c r="F42" s="571"/>
      <c r="G42" s="575"/>
      <c r="H42" s="560" t="s">
        <v>329</v>
      </c>
      <c r="I42" s="554" t="s">
        <v>329</v>
      </c>
      <c r="J42" s="555"/>
      <c r="K42" s="556"/>
      <c r="L42" s="562" t="s">
        <v>327</v>
      </c>
      <c r="M42" s="563"/>
      <c r="N42" s="563"/>
      <c r="O42" s="564"/>
      <c r="P42" s="554"/>
      <c r="Q42" s="556"/>
    </row>
    <row r="43" spans="1:17" ht="21" customHeight="1">
      <c r="A43" s="567"/>
      <c r="B43" s="568"/>
      <c r="C43" s="572"/>
      <c r="D43" s="573"/>
      <c r="E43" s="573"/>
      <c r="F43" s="574"/>
      <c r="G43" s="576"/>
      <c r="H43" s="561"/>
      <c r="I43" s="557"/>
      <c r="J43" s="558"/>
      <c r="K43" s="559"/>
      <c r="L43" s="577" t="s">
        <v>328</v>
      </c>
      <c r="M43" s="578"/>
      <c r="N43" s="578"/>
      <c r="O43" s="579"/>
      <c r="P43" s="557"/>
      <c r="Q43" s="559"/>
    </row>
    <row r="44" spans="1:17" ht="21" customHeight="1">
      <c r="A44" s="565"/>
      <c r="B44" s="566"/>
      <c r="C44" s="569"/>
      <c r="D44" s="570"/>
      <c r="E44" s="570"/>
      <c r="F44" s="571"/>
      <c r="G44" s="575"/>
      <c r="H44" s="560" t="s">
        <v>329</v>
      </c>
      <c r="I44" s="554" t="s">
        <v>329</v>
      </c>
      <c r="J44" s="555"/>
      <c r="K44" s="556"/>
      <c r="L44" s="562" t="s">
        <v>327</v>
      </c>
      <c r="M44" s="563"/>
      <c r="N44" s="563" t="str" cm="1">
        <f t="array" aca="1" ref="N44" ca="1">IF(VLOOKUP(RIGHT(CELL("filename",A1),LEN(CELL("filename",A1))-FIND("]",CELL("filename",A1))),設定シート!$U$2:$V$31,2,0)="表示する","印","")</f>
        <v/>
      </c>
      <c r="O44" s="564"/>
      <c r="P44" s="554"/>
      <c r="Q44" s="556"/>
    </row>
    <row r="45" spans="1:17" ht="21" customHeight="1">
      <c r="A45" s="567"/>
      <c r="B45" s="568"/>
      <c r="C45" s="572"/>
      <c r="D45" s="573"/>
      <c r="E45" s="573"/>
      <c r="F45" s="574"/>
      <c r="G45" s="576"/>
      <c r="H45" s="561"/>
      <c r="I45" s="557"/>
      <c r="J45" s="558"/>
      <c r="K45" s="559"/>
      <c r="L45" s="577" t="s">
        <v>328</v>
      </c>
      <c r="M45" s="578"/>
      <c r="N45" s="578"/>
      <c r="O45" s="579"/>
      <c r="P45" s="557"/>
      <c r="Q45" s="559"/>
    </row>
    <row r="46" spans="1:17" ht="21" customHeight="1">
      <c r="A46" s="565"/>
      <c r="B46" s="566"/>
      <c r="C46" s="569"/>
      <c r="D46" s="570"/>
      <c r="E46" s="570"/>
      <c r="F46" s="571"/>
      <c r="G46" s="575"/>
      <c r="H46" s="560" t="s">
        <v>329</v>
      </c>
      <c r="I46" s="554" t="s">
        <v>329</v>
      </c>
      <c r="J46" s="555"/>
      <c r="K46" s="556"/>
      <c r="L46" s="562" t="s">
        <v>327</v>
      </c>
      <c r="M46" s="563"/>
      <c r="N46" s="563"/>
      <c r="O46" s="564"/>
      <c r="P46" s="554"/>
      <c r="Q46" s="556"/>
    </row>
    <row r="47" spans="1:17" ht="21" customHeight="1">
      <c r="A47" s="567"/>
      <c r="B47" s="568"/>
      <c r="C47" s="572"/>
      <c r="D47" s="573"/>
      <c r="E47" s="573"/>
      <c r="F47" s="574"/>
      <c r="G47" s="576"/>
      <c r="H47" s="561"/>
      <c r="I47" s="557"/>
      <c r="J47" s="558"/>
      <c r="K47" s="559"/>
      <c r="L47" s="577" t="s">
        <v>328</v>
      </c>
      <c r="M47" s="578"/>
      <c r="N47" s="578"/>
      <c r="O47" s="579"/>
      <c r="P47" s="557"/>
      <c r="Q47" s="559"/>
    </row>
    <row r="48" spans="1:17" ht="21" customHeight="1">
      <c r="A48" s="565"/>
      <c r="B48" s="566"/>
      <c r="C48" s="569"/>
      <c r="D48" s="570"/>
      <c r="E48" s="570"/>
      <c r="F48" s="571"/>
      <c r="G48" s="575"/>
      <c r="H48" s="560" t="s">
        <v>329</v>
      </c>
      <c r="I48" s="554" t="s">
        <v>329</v>
      </c>
      <c r="J48" s="555"/>
      <c r="K48" s="556"/>
      <c r="L48" s="562" t="s">
        <v>327</v>
      </c>
      <c r="M48" s="563"/>
      <c r="N48" s="563"/>
      <c r="O48" s="564"/>
      <c r="P48" s="554"/>
      <c r="Q48" s="556"/>
    </row>
    <row r="49" spans="1:17" ht="21" customHeight="1">
      <c r="A49" s="567"/>
      <c r="B49" s="568"/>
      <c r="C49" s="572"/>
      <c r="D49" s="573"/>
      <c r="E49" s="573"/>
      <c r="F49" s="574"/>
      <c r="G49" s="576"/>
      <c r="H49" s="561"/>
      <c r="I49" s="557"/>
      <c r="J49" s="558"/>
      <c r="K49" s="559"/>
      <c r="L49" s="577" t="s">
        <v>328</v>
      </c>
      <c r="M49" s="578"/>
      <c r="N49" s="578"/>
      <c r="O49" s="579"/>
      <c r="P49" s="557"/>
      <c r="Q49" s="559"/>
    </row>
    <row r="50" spans="1:17" ht="21" customHeight="1">
      <c r="A50" s="565"/>
      <c r="B50" s="566"/>
      <c r="C50" s="569"/>
      <c r="D50" s="570"/>
      <c r="E50" s="570"/>
      <c r="F50" s="571"/>
      <c r="G50" s="575"/>
      <c r="H50" s="560" t="s">
        <v>329</v>
      </c>
      <c r="I50" s="554" t="s">
        <v>329</v>
      </c>
      <c r="J50" s="555"/>
      <c r="K50" s="556"/>
      <c r="L50" s="562" t="s">
        <v>327</v>
      </c>
      <c r="M50" s="563"/>
      <c r="N50" s="563"/>
      <c r="O50" s="564"/>
      <c r="P50" s="554"/>
      <c r="Q50" s="556"/>
    </row>
    <row r="51" spans="1:17" ht="21" customHeight="1">
      <c r="A51" s="567"/>
      <c r="B51" s="568"/>
      <c r="C51" s="572"/>
      <c r="D51" s="573"/>
      <c r="E51" s="573"/>
      <c r="F51" s="574"/>
      <c r="G51" s="576"/>
      <c r="H51" s="561"/>
      <c r="I51" s="557"/>
      <c r="J51" s="558"/>
      <c r="K51" s="559"/>
      <c r="L51" s="577" t="s">
        <v>328</v>
      </c>
      <c r="M51" s="578"/>
      <c r="N51" s="578"/>
      <c r="O51" s="579"/>
      <c r="P51" s="557"/>
      <c r="Q51" s="559"/>
    </row>
    <row r="52" spans="1:17" ht="21" customHeight="1">
      <c r="A52" s="565"/>
      <c r="B52" s="566"/>
      <c r="C52" s="569"/>
      <c r="D52" s="570"/>
      <c r="E52" s="570"/>
      <c r="F52" s="571"/>
      <c r="G52" s="575"/>
      <c r="H52" s="560" t="s">
        <v>329</v>
      </c>
      <c r="I52" s="554" t="s">
        <v>329</v>
      </c>
      <c r="J52" s="555"/>
      <c r="K52" s="556"/>
      <c r="L52" s="562" t="s">
        <v>327</v>
      </c>
      <c r="M52" s="563"/>
      <c r="N52" s="563"/>
      <c r="O52" s="564"/>
      <c r="P52" s="554"/>
      <c r="Q52" s="556"/>
    </row>
    <row r="53" spans="1:17" ht="21" customHeight="1">
      <c r="A53" s="567"/>
      <c r="B53" s="568"/>
      <c r="C53" s="572"/>
      <c r="D53" s="573"/>
      <c r="E53" s="573"/>
      <c r="F53" s="574"/>
      <c r="G53" s="576"/>
      <c r="H53" s="561"/>
      <c r="I53" s="557"/>
      <c r="J53" s="558"/>
      <c r="K53" s="559"/>
      <c r="L53" s="577" t="s">
        <v>328</v>
      </c>
      <c r="M53" s="578"/>
      <c r="N53" s="578"/>
      <c r="O53" s="579"/>
      <c r="P53" s="557"/>
      <c r="Q53" s="559"/>
    </row>
    <row r="54" spans="1:17" ht="21" customHeight="1">
      <c r="A54" s="565"/>
      <c r="B54" s="566"/>
      <c r="C54" s="569"/>
      <c r="D54" s="570"/>
      <c r="E54" s="570"/>
      <c r="F54" s="571"/>
      <c r="G54" s="575"/>
      <c r="H54" s="560" t="s">
        <v>329</v>
      </c>
      <c r="I54" s="554" t="s">
        <v>329</v>
      </c>
      <c r="J54" s="555"/>
      <c r="K54" s="556"/>
      <c r="L54" s="562" t="s">
        <v>327</v>
      </c>
      <c r="M54" s="563"/>
      <c r="N54" s="563"/>
      <c r="O54" s="564"/>
      <c r="P54" s="554"/>
      <c r="Q54" s="556"/>
    </row>
    <row r="55" spans="1:17" ht="21" customHeight="1">
      <c r="A55" s="567"/>
      <c r="B55" s="568"/>
      <c r="C55" s="572"/>
      <c r="D55" s="573"/>
      <c r="E55" s="573"/>
      <c r="F55" s="574"/>
      <c r="G55" s="576"/>
      <c r="H55" s="561"/>
      <c r="I55" s="557"/>
      <c r="J55" s="558"/>
      <c r="K55" s="559"/>
      <c r="L55" s="577" t="s">
        <v>328</v>
      </c>
      <c r="M55" s="578"/>
      <c r="N55" s="578"/>
      <c r="O55" s="579"/>
      <c r="P55" s="557"/>
      <c r="Q55" s="559"/>
    </row>
    <row r="56" spans="1:17" ht="21" customHeight="1">
      <c r="A56" s="565"/>
      <c r="B56" s="566"/>
      <c r="C56" s="569"/>
      <c r="D56" s="570"/>
      <c r="E56" s="570"/>
      <c r="F56" s="571"/>
      <c r="G56" s="575"/>
      <c r="H56" s="560" t="s">
        <v>329</v>
      </c>
      <c r="I56" s="554" t="s">
        <v>329</v>
      </c>
      <c r="J56" s="555"/>
      <c r="K56" s="556"/>
      <c r="L56" s="562" t="s">
        <v>327</v>
      </c>
      <c r="M56" s="563"/>
      <c r="N56" s="563"/>
      <c r="O56" s="564"/>
      <c r="P56" s="554"/>
      <c r="Q56" s="556"/>
    </row>
    <row r="57" spans="1:17" ht="21" customHeight="1">
      <c r="A57" s="567"/>
      <c r="B57" s="568"/>
      <c r="C57" s="572"/>
      <c r="D57" s="573"/>
      <c r="E57" s="573"/>
      <c r="F57" s="574"/>
      <c r="G57" s="576"/>
      <c r="H57" s="561"/>
      <c r="I57" s="557"/>
      <c r="J57" s="558"/>
      <c r="K57" s="559"/>
      <c r="L57" s="577" t="s">
        <v>328</v>
      </c>
      <c r="M57" s="578"/>
      <c r="N57" s="578"/>
      <c r="O57" s="579"/>
      <c r="P57" s="557"/>
      <c r="Q57" s="559"/>
    </row>
    <row r="58" spans="1:17" ht="21" customHeight="1">
      <c r="A58" s="565"/>
      <c r="B58" s="566"/>
      <c r="C58" s="569"/>
      <c r="D58" s="570"/>
      <c r="E58" s="570"/>
      <c r="F58" s="571"/>
      <c r="G58" s="575"/>
      <c r="H58" s="560" t="s">
        <v>329</v>
      </c>
      <c r="I58" s="554" t="s">
        <v>329</v>
      </c>
      <c r="J58" s="555"/>
      <c r="K58" s="556"/>
      <c r="L58" s="562" t="s">
        <v>327</v>
      </c>
      <c r="M58" s="563"/>
      <c r="N58" s="563"/>
      <c r="O58" s="564"/>
      <c r="P58" s="554"/>
      <c r="Q58" s="556"/>
    </row>
    <row r="59" spans="1:17" ht="21" customHeight="1">
      <c r="A59" s="567"/>
      <c r="B59" s="568"/>
      <c r="C59" s="572"/>
      <c r="D59" s="573"/>
      <c r="E59" s="573"/>
      <c r="F59" s="574"/>
      <c r="G59" s="576"/>
      <c r="H59" s="561"/>
      <c r="I59" s="557"/>
      <c r="J59" s="558"/>
      <c r="K59" s="559"/>
      <c r="L59" s="577" t="s">
        <v>328</v>
      </c>
      <c r="M59" s="578"/>
      <c r="N59" s="578"/>
      <c r="O59" s="579"/>
      <c r="P59" s="557"/>
      <c r="Q59" s="559"/>
    </row>
    <row r="60" spans="1:17" ht="21" customHeight="1">
      <c r="A60" s="565"/>
      <c r="B60" s="566"/>
      <c r="C60" s="569"/>
      <c r="D60" s="570"/>
      <c r="E60" s="570"/>
      <c r="F60" s="571"/>
      <c r="G60" s="575"/>
      <c r="H60" s="560" t="s">
        <v>329</v>
      </c>
      <c r="I60" s="554" t="s">
        <v>329</v>
      </c>
      <c r="J60" s="555"/>
      <c r="K60" s="556"/>
      <c r="L60" s="562" t="s">
        <v>327</v>
      </c>
      <c r="M60" s="563"/>
      <c r="N60" s="563"/>
      <c r="O60" s="564"/>
      <c r="P60" s="554"/>
      <c r="Q60" s="556"/>
    </row>
    <row r="61" spans="1:17" ht="21" customHeight="1">
      <c r="A61" s="567"/>
      <c r="B61" s="568"/>
      <c r="C61" s="572"/>
      <c r="D61" s="573"/>
      <c r="E61" s="573"/>
      <c r="F61" s="574"/>
      <c r="G61" s="576"/>
      <c r="H61" s="561"/>
      <c r="I61" s="557"/>
      <c r="J61" s="558"/>
      <c r="K61" s="559"/>
      <c r="L61" s="577" t="s">
        <v>328</v>
      </c>
      <c r="M61" s="578"/>
      <c r="N61" s="578"/>
      <c r="O61" s="579"/>
      <c r="P61" s="557"/>
      <c r="Q61" s="559"/>
    </row>
    <row r="62" spans="1:17" ht="21" customHeight="1">
      <c r="A62" s="565"/>
      <c r="B62" s="566"/>
      <c r="C62" s="569"/>
      <c r="D62" s="570"/>
      <c r="E62" s="570"/>
      <c r="F62" s="571"/>
      <c r="G62" s="575"/>
      <c r="H62" s="560" t="s">
        <v>329</v>
      </c>
      <c r="I62" s="554" t="s">
        <v>329</v>
      </c>
      <c r="J62" s="555"/>
      <c r="K62" s="556"/>
      <c r="L62" s="562" t="s">
        <v>327</v>
      </c>
      <c r="M62" s="563"/>
      <c r="N62" s="563"/>
      <c r="O62" s="564"/>
      <c r="P62" s="554"/>
      <c r="Q62" s="556"/>
    </row>
    <row r="63" spans="1:17" ht="21" customHeight="1">
      <c r="A63" s="567"/>
      <c r="B63" s="568"/>
      <c r="C63" s="572"/>
      <c r="D63" s="573"/>
      <c r="E63" s="573"/>
      <c r="F63" s="574"/>
      <c r="G63" s="576"/>
      <c r="H63" s="561"/>
      <c r="I63" s="557"/>
      <c r="J63" s="558"/>
      <c r="K63" s="559"/>
      <c r="L63" s="577" t="s">
        <v>328</v>
      </c>
      <c r="M63" s="578"/>
      <c r="N63" s="578"/>
      <c r="O63" s="579"/>
      <c r="P63" s="557"/>
      <c r="Q63" s="559"/>
    </row>
    <row r="64" spans="1:17" ht="21" customHeight="1">
      <c r="A64" s="565"/>
      <c r="B64" s="566"/>
      <c r="C64" s="569"/>
      <c r="D64" s="570"/>
      <c r="E64" s="570"/>
      <c r="F64" s="571"/>
      <c r="G64" s="575"/>
      <c r="H64" s="560" t="s">
        <v>329</v>
      </c>
      <c r="I64" s="554" t="s">
        <v>329</v>
      </c>
      <c r="J64" s="555"/>
      <c r="K64" s="556"/>
      <c r="L64" s="562" t="s">
        <v>327</v>
      </c>
      <c r="M64" s="563"/>
      <c r="N64" s="563"/>
      <c r="O64" s="564"/>
      <c r="P64" s="554"/>
      <c r="Q64" s="556"/>
    </row>
    <row r="65" spans="1:33" ht="21" customHeight="1">
      <c r="A65" s="567"/>
      <c r="B65" s="568"/>
      <c r="C65" s="572"/>
      <c r="D65" s="573"/>
      <c r="E65" s="573"/>
      <c r="F65" s="574"/>
      <c r="G65" s="576"/>
      <c r="H65" s="561"/>
      <c r="I65" s="557"/>
      <c r="J65" s="558"/>
      <c r="K65" s="559"/>
      <c r="L65" s="577" t="s">
        <v>328</v>
      </c>
      <c r="M65" s="578"/>
      <c r="N65" s="578"/>
      <c r="O65" s="579"/>
      <c r="P65" s="557"/>
      <c r="Q65" s="559"/>
    </row>
    <row r="66" spans="1:33" ht="21" customHeight="1">
      <c r="A66" s="565"/>
      <c r="B66" s="566"/>
      <c r="C66" s="569"/>
      <c r="D66" s="570"/>
      <c r="E66" s="570"/>
      <c r="F66" s="571"/>
      <c r="G66" s="575"/>
      <c r="H66" s="560" t="s">
        <v>329</v>
      </c>
      <c r="I66" s="554" t="s">
        <v>329</v>
      </c>
      <c r="J66" s="555"/>
      <c r="K66" s="556"/>
      <c r="L66" s="562" t="s">
        <v>327</v>
      </c>
      <c r="M66" s="563"/>
      <c r="N66" s="563"/>
      <c r="O66" s="564"/>
      <c r="P66" s="554"/>
      <c r="Q66" s="556"/>
      <c r="AG66" s="11" t="s">
        <v>629</v>
      </c>
    </row>
    <row r="67" spans="1:33" ht="21" customHeight="1">
      <c r="A67" s="567"/>
      <c r="B67" s="568"/>
      <c r="C67" s="572"/>
      <c r="D67" s="573"/>
      <c r="E67" s="573"/>
      <c r="F67" s="574"/>
      <c r="G67" s="576"/>
      <c r="H67" s="561"/>
      <c r="I67" s="557"/>
      <c r="J67" s="558"/>
      <c r="K67" s="559"/>
      <c r="L67" s="577" t="s">
        <v>328</v>
      </c>
      <c r="M67" s="578"/>
      <c r="N67" s="578"/>
      <c r="O67" s="579"/>
      <c r="P67" s="557"/>
      <c r="Q67" s="559"/>
    </row>
    <row r="68" spans="1:33" ht="5.25" customHeight="1">
      <c r="A68" s="53"/>
      <c r="B68" s="53"/>
      <c r="C68" s="54"/>
      <c r="D68" s="54"/>
      <c r="E68" s="54"/>
      <c r="F68" s="54"/>
      <c r="G68" s="55"/>
      <c r="H68" s="56"/>
      <c r="I68" s="56"/>
      <c r="J68" s="56"/>
      <c r="K68" s="56"/>
      <c r="L68" s="56"/>
      <c r="M68" s="56"/>
      <c r="N68" s="56"/>
      <c r="O68" s="56"/>
      <c r="P68" s="56"/>
      <c r="Q68" s="56"/>
    </row>
    <row r="69" spans="1:33" ht="12" customHeight="1">
      <c r="A69" s="57" t="s">
        <v>288</v>
      </c>
      <c r="B69" s="57"/>
      <c r="C69" s="57"/>
      <c r="D69" s="57"/>
      <c r="E69" s="57"/>
      <c r="F69" s="57"/>
      <c r="G69" s="57"/>
      <c r="H69" s="57"/>
      <c r="I69" s="57"/>
      <c r="J69" s="57"/>
      <c r="K69" s="57"/>
      <c r="L69" s="57"/>
      <c r="M69" s="57"/>
      <c r="N69" s="57"/>
      <c r="O69" s="57"/>
      <c r="P69" s="57"/>
      <c r="Q69" s="57"/>
    </row>
    <row r="70" spans="1:33" ht="5.25" customHeight="1">
      <c r="A70" s="57"/>
      <c r="B70" s="57"/>
      <c r="C70" s="57"/>
      <c r="D70" s="57"/>
      <c r="E70" s="57"/>
      <c r="F70" s="57"/>
      <c r="G70" s="57"/>
      <c r="H70" s="57"/>
      <c r="I70" s="57"/>
      <c r="J70" s="57"/>
      <c r="K70" s="57"/>
      <c r="L70" s="57"/>
      <c r="M70" s="57"/>
      <c r="N70" s="57"/>
      <c r="O70" s="57"/>
      <c r="P70" s="57"/>
      <c r="Q70" s="57"/>
    </row>
    <row r="71" spans="1:33" ht="12" customHeight="1">
      <c r="A71" s="57" t="s">
        <v>595</v>
      </c>
      <c r="B71" s="57"/>
      <c r="C71" s="57"/>
      <c r="D71" s="57"/>
      <c r="E71" s="57"/>
      <c r="F71" s="57"/>
      <c r="G71" s="57"/>
      <c r="H71" s="57"/>
      <c r="I71" s="57"/>
      <c r="J71" s="57"/>
      <c r="K71" s="57"/>
      <c r="L71" s="57"/>
      <c r="M71" s="57"/>
      <c r="N71" s="57"/>
      <c r="O71" s="57"/>
      <c r="P71" s="57"/>
      <c r="Q71" s="57"/>
    </row>
    <row r="72" spans="1:33" ht="12" customHeight="1">
      <c r="A72" s="57" t="s">
        <v>493</v>
      </c>
    </row>
    <row r="73" spans="1:33" ht="12" customHeight="1">
      <c r="A73" s="57" t="s">
        <v>596</v>
      </c>
    </row>
    <row r="74" spans="1:33" ht="12" customHeight="1">
      <c r="A74" s="57" t="s">
        <v>494</v>
      </c>
      <c r="B74" s="57"/>
      <c r="C74" s="57"/>
      <c r="D74" s="57"/>
      <c r="E74" s="57"/>
      <c r="F74" s="57"/>
      <c r="G74" s="57"/>
      <c r="H74" s="57"/>
      <c r="I74" s="57"/>
      <c r="J74" s="57"/>
      <c r="K74" s="57"/>
      <c r="L74" s="57"/>
      <c r="M74" s="57"/>
      <c r="N74" s="57"/>
      <c r="O74" s="57"/>
      <c r="P74" s="57"/>
      <c r="Q74" s="57"/>
    </row>
    <row r="75" spans="1:33" ht="12" customHeight="1">
      <c r="A75" s="57" t="s">
        <v>597</v>
      </c>
      <c r="B75" s="57"/>
      <c r="C75" s="57"/>
      <c r="D75" s="57"/>
      <c r="E75" s="57"/>
      <c r="F75" s="57"/>
      <c r="G75" s="57"/>
      <c r="H75" s="57"/>
      <c r="I75" s="57"/>
      <c r="J75" s="57"/>
      <c r="K75" s="57"/>
      <c r="L75" s="57"/>
      <c r="M75" s="57"/>
      <c r="N75" s="57"/>
      <c r="O75" s="57"/>
      <c r="P75" s="57"/>
      <c r="Q75" s="57"/>
    </row>
    <row r="76" spans="1:33" ht="12" customHeight="1">
      <c r="A76" s="57" t="s">
        <v>490</v>
      </c>
      <c r="B76" s="57"/>
      <c r="C76" s="57"/>
      <c r="D76" s="57"/>
      <c r="E76" s="57"/>
      <c r="F76" s="57"/>
      <c r="G76" s="57"/>
      <c r="H76" s="57"/>
      <c r="I76" s="57"/>
      <c r="J76" s="57"/>
      <c r="K76" s="57"/>
      <c r="L76" s="57"/>
      <c r="M76" s="57"/>
      <c r="N76" s="57"/>
      <c r="O76" s="57"/>
      <c r="P76" s="57"/>
      <c r="Q76" s="57"/>
    </row>
    <row r="77" spans="1:33" ht="12" customHeight="1">
      <c r="A77" s="57" t="s">
        <v>572</v>
      </c>
      <c r="B77" s="57"/>
      <c r="C77" s="57"/>
      <c r="D77" s="57"/>
      <c r="E77" s="57"/>
      <c r="F77" s="57"/>
      <c r="G77" s="57"/>
      <c r="H77" s="57"/>
      <c r="I77" s="57"/>
      <c r="J77" s="57"/>
      <c r="K77" s="57"/>
      <c r="L77" s="57"/>
      <c r="M77" s="57"/>
      <c r="N77" s="57"/>
      <c r="O77" s="57"/>
      <c r="P77" s="57"/>
      <c r="Q77" s="57"/>
      <c r="AD77" s="11" t="s">
        <v>628</v>
      </c>
    </row>
    <row r="78" spans="1:33" ht="12" customHeight="1">
      <c r="A78" s="57" t="s">
        <v>573</v>
      </c>
      <c r="B78" s="57"/>
      <c r="C78" s="57"/>
      <c r="D78" s="57"/>
      <c r="E78" s="57"/>
      <c r="F78" s="57"/>
      <c r="G78" s="57"/>
      <c r="H78" s="57"/>
      <c r="I78" s="57"/>
      <c r="J78" s="57"/>
      <c r="K78" s="57"/>
      <c r="L78" s="57"/>
      <c r="M78" s="57"/>
      <c r="N78" s="57"/>
      <c r="O78" s="57"/>
      <c r="P78" s="57"/>
      <c r="Q78" s="57"/>
    </row>
    <row r="79" spans="1:33" ht="12" customHeight="1">
      <c r="A79" s="57" t="s">
        <v>574</v>
      </c>
      <c r="B79" s="57"/>
      <c r="C79" s="57"/>
      <c r="D79" s="57"/>
      <c r="E79" s="57"/>
      <c r="F79" s="57"/>
      <c r="G79" s="57"/>
      <c r="H79" s="57"/>
      <c r="I79" s="57"/>
      <c r="J79" s="57"/>
      <c r="K79" s="57"/>
      <c r="L79" s="57"/>
      <c r="M79" s="57"/>
      <c r="N79" s="57"/>
      <c r="O79" s="57"/>
      <c r="P79" s="57"/>
      <c r="Q79" s="57"/>
    </row>
    <row r="80" spans="1:33" ht="12" customHeight="1">
      <c r="A80" s="57" t="s">
        <v>575</v>
      </c>
      <c r="B80" s="57"/>
      <c r="C80" s="57"/>
      <c r="D80" s="57"/>
      <c r="E80" s="57"/>
      <c r="F80" s="57"/>
      <c r="G80" s="57"/>
      <c r="H80" s="57"/>
      <c r="I80" s="57"/>
      <c r="J80" s="57"/>
      <c r="K80" s="57"/>
      <c r="L80" s="57"/>
      <c r="M80" s="57"/>
      <c r="N80" s="57"/>
      <c r="O80" s="57"/>
      <c r="P80" s="57"/>
      <c r="Q80" s="57"/>
    </row>
    <row r="81" spans="1:17" ht="12" customHeight="1">
      <c r="A81" s="57" t="s">
        <v>576</v>
      </c>
      <c r="B81" s="57"/>
      <c r="C81" s="57"/>
      <c r="D81" s="57"/>
      <c r="E81" s="57"/>
      <c r="F81" s="57"/>
      <c r="G81" s="57"/>
      <c r="H81" s="57"/>
      <c r="I81" s="57"/>
      <c r="J81" s="57"/>
      <c r="K81" s="57"/>
      <c r="L81" s="57"/>
      <c r="M81" s="57"/>
      <c r="N81" s="57"/>
      <c r="O81" s="57"/>
      <c r="P81" s="57"/>
      <c r="Q81" s="57"/>
    </row>
    <row r="82" spans="1:17" ht="12" customHeight="1">
      <c r="A82" s="57" t="s">
        <v>495</v>
      </c>
      <c r="B82" s="57"/>
      <c r="C82" s="57"/>
      <c r="D82" s="57"/>
      <c r="E82" s="57"/>
      <c r="F82" s="57"/>
      <c r="G82" s="57"/>
      <c r="H82" s="57"/>
      <c r="I82" s="57"/>
      <c r="J82" s="57"/>
      <c r="K82" s="57"/>
      <c r="L82" s="57"/>
      <c r="M82" s="57"/>
      <c r="N82" s="57"/>
      <c r="O82" s="57"/>
      <c r="P82" s="57"/>
      <c r="Q82" s="57"/>
    </row>
    <row r="83" spans="1:17" ht="12" customHeight="1">
      <c r="A83" s="57" t="s">
        <v>496</v>
      </c>
      <c r="B83" s="57"/>
      <c r="C83" s="57"/>
      <c r="D83" s="57"/>
      <c r="E83" s="57"/>
      <c r="F83" s="57"/>
      <c r="G83" s="57"/>
      <c r="H83" s="57"/>
      <c r="I83" s="57"/>
      <c r="J83" s="57"/>
      <c r="K83" s="57"/>
      <c r="L83" s="57"/>
      <c r="M83" s="57"/>
      <c r="N83" s="57"/>
      <c r="O83" s="57"/>
      <c r="P83" s="57"/>
      <c r="Q83" s="57"/>
    </row>
    <row r="84" spans="1:17" ht="12" customHeight="1">
      <c r="A84" s="58" t="s">
        <v>489</v>
      </c>
      <c r="B84" s="57"/>
      <c r="C84" s="57"/>
      <c r="D84" s="57"/>
      <c r="E84" s="57"/>
      <c r="F84" s="57"/>
      <c r="G84" s="57"/>
      <c r="H84" s="57"/>
      <c r="I84" s="57"/>
      <c r="J84" s="57"/>
      <c r="K84" s="57"/>
      <c r="L84" s="57"/>
      <c r="M84" s="57"/>
      <c r="N84" s="57"/>
      <c r="O84" s="57"/>
      <c r="P84" s="57"/>
      <c r="Q84" s="57"/>
    </row>
    <row r="85" spans="1:17" ht="12" customHeight="1">
      <c r="A85" s="57" t="s">
        <v>598</v>
      </c>
      <c r="B85" s="57"/>
      <c r="C85" s="57"/>
      <c r="D85" s="57"/>
      <c r="E85" s="57"/>
      <c r="F85" s="57"/>
      <c r="G85" s="57"/>
      <c r="H85" s="57"/>
      <c r="I85" s="57"/>
      <c r="J85" s="57"/>
      <c r="K85" s="57"/>
      <c r="L85" s="57"/>
      <c r="M85" s="57"/>
      <c r="N85" s="57"/>
      <c r="O85" s="57"/>
      <c r="P85" s="57"/>
      <c r="Q85" s="57"/>
    </row>
    <row r="86" spans="1:17" ht="12" customHeight="1">
      <c r="A86" s="57" t="s">
        <v>491</v>
      </c>
      <c r="B86" s="57"/>
      <c r="C86" s="57"/>
      <c r="D86" s="57"/>
      <c r="E86" s="57"/>
      <c r="F86" s="57"/>
      <c r="G86" s="57"/>
      <c r="H86" s="57"/>
      <c r="I86" s="57"/>
      <c r="J86" s="57"/>
      <c r="K86" s="57"/>
      <c r="L86" s="57"/>
      <c r="M86" s="57"/>
      <c r="N86" s="57"/>
      <c r="O86" s="57"/>
      <c r="P86" s="57"/>
      <c r="Q86" s="57"/>
    </row>
    <row r="87" spans="1:17">
      <c r="A87" s="57"/>
      <c r="B87" s="57"/>
      <c r="C87" s="57"/>
      <c r="D87" s="57"/>
      <c r="E87" s="57"/>
      <c r="F87" s="57"/>
      <c r="G87" s="57"/>
      <c r="H87" s="57"/>
      <c r="I87" s="57"/>
      <c r="J87" s="57"/>
      <c r="K87" s="57"/>
      <c r="L87" s="57"/>
      <c r="M87" s="57"/>
      <c r="N87" s="57"/>
      <c r="O87" s="57"/>
      <c r="P87" s="57"/>
      <c r="Q87" s="57"/>
    </row>
    <row r="88" spans="1:17">
      <c r="A88" s="57"/>
      <c r="B88" s="57"/>
      <c r="C88" s="57"/>
      <c r="D88" s="57"/>
      <c r="E88" s="57"/>
      <c r="F88" s="57"/>
      <c r="G88" s="57"/>
      <c r="H88" s="57"/>
      <c r="I88" s="57"/>
      <c r="J88" s="57"/>
      <c r="K88" s="57"/>
      <c r="L88" s="57"/>
      <c r="M88" s="57"/>
      <c r="N88" s="57"/>
      <c r="O88" s="57"/>
      <c r="P88" s="57"/>
      <c r="Q88" s="57"/>
    </row>
    <row r="89" spans="1:17">
      <c r="A89" s="57"/>
      <c r="B89" s="57"/>
      <c r="C89" s="57"/>
      <c r="D89" s="57"/>
      <c r="E89" s="57"/>
      <c r="F89" s="57"/>
      <c r="G89" s="57"/>
      <c r="H89" s="57"/>
      <c r="I89" s="57"/>
      <c r="J89" s="57"/>
      <c r="K89" s="57"/>
      <c r="L89" s="57"/>
      <c r="M89" s="57"/>
      <c r="N89" s="57"/>
      <c r="O89" s="57"/>
      <c r="P89" s="57"/>
      <c r="Q89" s="57"/>
    </row>
    <row r="90" spans="1:17">
      <c r="A90" s="57"/>
      <c r="B90" s="57"/>
      <c r="C90" s="57"/>
      <c r="D90" s="57"/>
      <c r="E90" s="57"/>
      <c r="F90" s="57"/>
      <c r="G90" s="57"/>
      <c r="H90" s="57"/>
      <c r="I90" s="57"/>
      <c r="J90" s="57"/>
      <c r="K90" s="57"/>
      <c r="L90" s="57"/>
      <c r="M90" s="57"/>
      <c r="N90" s="57"/>
      <c r="O90" s="57"/>
      <c r="P90" s="57"/>
      <c r="Q90" s="57"/>
    </row>
    <row r="91" spans="1:17">
      <c r="A91" s="57"/>
      <c r="B91" s="57"/>
      <c r="C91" s="57"/>
      <c r="D91" s="57"/>
      <c r="E91" s="57"/>
      <c r="F91" s="57"/>
      <c r="G91" s="57"/>
      <c r="H91" s="57"/>
      <c r="I91" s="57"/>
      <c r="J91" s="57"/>
      <c r="K91" s="57"/>
      <c r="L91" s="57"/>
      <c r="M91" s="57"/>
      <c r="N91" s="57"/>
      <c r="O91" s="57"/>
      <c r="P91" s="57"/>
      <c r="Q91" s="57"/>
    </row>
    <row r="92" spans="1:17">
      <c r="A92" s="57"/>
      <c r="B92" s="57"/>
      <c r="C92" s="57"/>
      <c r="D92" s="57"/>
      <c r="E92" s="57"/>
      <c r="F92" s="57"/>
      <c r="G92" s="57"/>
      <c r="H92" s="57"/>
      <c r="I92" s="57"/>
      <c r="J92" s="57"/>
      <c r="K92" s="57"/>
      <c r="L92" s="57"/>
      <c r="M92" s="57"/>
      <c r="N92" s="57"/>
      <c r="O92" s="57"/>
      <c r="P92" s="57"/>
      <c r="Q92" s="57"/>
    </row>
    <row r="93" spans="1:17">
      <c r="A93" s="57"/>
      <c r="B93" s="57"/>
      <c r="C93" s="57"/>
      <c r="D93" s="57"/>
      <c r="E93" s="57"/>
      <c r="F93" s="57"/>
      <c r="G93" s="57"/>
      <c r="H93" s="57"/>
      <c r="I93" s="57"/>
      <c r="J93" s="57"/>
      <c r="K93" s="57"/>
      <c r="L93" s="57"/>
      <c r="M93" s="57"/>
      <c r="N93" s="57"/>
      <c r="O93" s="57"/>
      <c r="P93" s="57"/>
      <c r="Q93" s="57"/>
    </row>
    <row r="94" spans="1:17">
      <c r="A94" s="57"/>
      <c r="B94" s="57"/>
      <c r="C94" s="57"/>
      <c r="D94" s="57"/>
      <c r="E94" s="57"/>
      <c r="F94" s="57"/>
      <c r="G94" s="57"/>
      <c r="H94" s="57"/>
      <c r="I94" s="57"/>
      <c r="J94" s="57"/>
      <c r="K94" s="57"/>
      <c r="L94" s="57"/>
      <c r="M94" s="57"/>
      <c r="N94" s="57"/>
      <c r="O94" s="57"/>
      <c r="P94" s="57"/>
      <c r="Q94" s="57"/>
    </row>
    <row r="95" spans="1:17">
      <c r="A95" s="57"/>
      <c r="B95" s="57"/>
      <c r="C95" s="57"/>
      <c r="D95" s="57"/>
      <c r="E95" s="57"/>
      <c r="F95" s="57"/>
      <c r="G95" s="57"/>
      <c r="H95" s="57"/>
      <c r="I95" s="57"/>
      <c r="J95" s="57"/>
      <c r="K95" s="57"/>
      <c r="L95" s="57"/>
      <c r="M95" s="57"/>
      <c r="N95" s="57"/>
      <c r="O95" s="57"/>
      <c r="P95" s="57"/>
      <c r="Q95" s="57"/>
    </row>
    <row r="96" spans="1:17">
      <c r="A96" s="57"/>
      <c r="B96" s="57"/>
      <c r="C96" s="57"/>
      <c r="D96" s="57"/>
      <c r="E96" s="57"/>
      <c r="F96" s="57"/>
      <c r="G96" s="57"/>
      <c r="H96" s="57"/>
      <c r="I96" s="57"/>
      <c r="J96" s="57"/>
      <c r="K96" s="57"/>
      <c r="L96" s="57"/>
      <c r="M96" s="57"/>
      <c r="N96" s="57"/>
      <c r="O96" s="57"/>
      <c r="P96" s="57"/>
      <c r="Q96" s="57"/>
    </row>
    <row r="97" spans="1:17">
      <c r="A97" s="57"/>
      <c r="B97" s="57"/>
      <c r="C97" s="57"/>
      <c r="D97" s="57"/>
      <c r="E97" s="57"/>
      <c r="F97" s="57"/>
      <c r="G97" s="57"/>
      <c r="H97" s="57"/>
      <c r="I97" s="57"/>
      <c r="J97" s="57"/>
      <c r="K97" s="57"/>
      <c r="L97" s="57"/>
      <c r="M97" s="57"/>
      <c r="N97" s="57"/>
      <c r="O97" s="57"/>
      <c r="P97" s="57"/>
      <c r="Q97" s="57"/>
    </row>
    <row r="98" spans="1:17">
      <c r="A98" s="57"/>
      <c r="B98" s="57"/>
      <c r="C98" s="57"/>
      <c r="D98" s="57"/>
      <c r="E98" s="57"/>
      <c r="F98" s="57"/>
      <c r="G98" s="57"/>
      <c r="H98" s="57"/>
      <c r="I98" s="57"/>
      <c r="J98" s="57"/>
      <c r="K98" s="57"/>
      <c r="L98" s="57"/>
      <c r="M98" s="57"/>
      <c r="N98" s="57"/>
      <c r="O98" s="57"/>
      <c r="P98" s="57"/>
      <c r="Q98" s="57"/>
    </row>
    <row r="99" spans="1:17">
      <c r="A99" s="57"/>
      <c r="B99" s="57"/>
      <c r="C99" s="57"/>
      <c r="D99" s="57"/>
      <c r="E99" s="57"/>
      <c r="F99" s="57"/>
      <c r="G99" s="57"/>
      <c r="H99" s="57"/>
      <c r="I99" s="57"/>
      <c r="J99" s="57"/>
      <c r="K99" s="57"/>
      <c r="L99" s="57"/>
      <c r="M99" s="57"/>
      <c r="N99" s="57"/>
      <c r="O99" s="57"/>
      <c r="P99" s="57"/>
      <c r="Q99" s="57"/>
    </row>
    <row r="100" spans="1:17">
      <c r="A100" s="57"/>
      <c r="B100" s="57"/>
      <c r="C100" s="57"/>
      <c r="D100" s="57"/>
      <c r="E100" s="57"/>
      <c r="F100" s="57"/>
      <c r="G100" s="57"/>
      <c r="H100" s="57"/>
      <c r="I100" s="57"/>
      <c r="J100" s="57"/>
      <c r="K100" s="57"/>
      <c r="L100" s="57"/>
      <c r="M100" s="57"/>
      <c r="N100" s="57"/>
      <c r="O100" s="57"/>
      <c r="P100" s="57"/>
      <c r="Q100" s="57"/>
    </row>
    <row r="101" spans="1:17">
      <c r="A101" s="57"/>
      <c r="B101" s="57"/>
      <c r="C101" s="57"/>
      <c r="D101" s="57"/>
      <c r="E101" s="57"/>
      <c r="F101" s="57"/>
      <c r="G101" s="57"/>
      <c r="H101" s="57"/>
      <c r="I101" s="57"/>
      <c r="J101" s="57"/>
      <c r="K101" s="57"/>
      <c r="L101" s="57"/>
      <c r="M101" s="57"/>
      <c r="N101" s="57"/>
      <c r="O101" s="57"/>
      <c r="P101" s="57"/>
      <c r="Q101" s="57"/>
    </row>
    <row r="102" spans="1:17">
      <c r="A102" s="57"/>
      <c r="B102" s="57"/>
      <c r="C102" s="57"/>
      <c r="D102" s="57"/>
      <c r="E102" s="57"/>
      <c r="F102" s="57"/>
      <c r="G102" s="57"/>
      <c r="H102" s="57"/>
      <c r="I102" s="57"/>
      <c r="J102" s="57"/>
      <c r="K102" s="57"/>
      <c r="L102" s="57"/>
      <c r="M102" s="57"/>
      <c r="N102" s="57"/>
      <c r="O102" s="57"/>
      <c r="P102" s="57"/>
      <c r="Q102" s="57"/>
    </row>
    <row r="103" spans="1:17">
      <c r="A103" s="57"/>
      <c r="B103" s="57"/>
      <c r="C103" s="57"/>
      <c r="D103" s="57"/>
      <c r="E103" s="57"/>
      <c r="F103" s="57"/>
      <c r="G103" s="57"/>
      <c r="H103" s="57"/>
      <c r="I103" s="57"/>
      <c r="J103" s="57"/>
      <c r="K103" s="57"/>
      <c r="L103" s="57"/>
      <c r="M103" s="57"/>
      <c r="N103" s="57"/>
      <c r="O103" s="57"/>
      <c r="P103" s="57"/>
      <c r="Q103" s="57"/>
    </row>
    <row r="104" spans="1:17">
      <c r="A104" s="57"/>
      <c r="B104" s="57"/>
      <c r="C104" s="57"/>
      <c r="D104" s="57"/>
      <c r="E104" s="57"/>
      <c r="F104" s="57"/>
      <c r="G104" s="57"/>
      <c r="H104" s="57"/>
      <c r="I104" s="57"/>
      <c r="J104" s="57"/>
      <c r="K104" s="57"/>
      <c r="L104" s="57"/>
      <c r="M104" s="57"/>
      <c r="N104" s="57"/>
      <c r="O104" s="57"/>
      <c r="P104" s="57"/>
      <c r="Q104" s="57"/>
    </row>
    <row r="105" spans="1:17">
      <c r="A105" s="57"/>
      <c r="B105" s="57"/>
      <c r="C105" s="57"/>
      <c r="D105" s="57"/>
      <c r="E105" s="57"/>
      <c r="F105" s="57"/>
      <c r="G105" s="57"/>
      <c r="H105" s="57"/>
      <c r="I105" s="57"/>
      <c r="J105" s="57"/>
      <c r="K105" s="57"/>
      <c r="L105" s="57"/>
      <c r="M105" s="57"/>
      <c r="N105" s="57"/>
      <c r="O105" s="57"/>
      <c r="P105" s="57"/>
      <c r="Q105" s="57"/>
    </row>
  </sheetData>
  <mergeCells count="203">
    <mergeCell ref="P64:Q65"/>
    <mergeCell ref="L65:O65"/>
    <mergeCell ref="P66:Q67"/>
    <mergeCell ref="L67:O67"/>
    <mergeCell ref="I66:K67"/>
    <mergeCell ref="L66:O66"/>
    <mergeCell ref="I64:K65"/>
    <mergeCell ref="L64:O64"/>
    <mergeCell ref="A62:B63"/>
    <mergeCell ref="C62:F63"/>
    <mergeCell ref="A66:B67"/>
    <mergeCell ref="C66:F67"/>
    <mergeCell ref="G66:G67"/>
    <mergeCell ref="H66:H67"/>
    <mergeCell ref="A64:B65"/>
    <mergeCell ref="C64:F65"/>
    <mergeCell ref="G64:G65"/>
    <mergeCell ref="H64:H65"/>
    <mergeCell ref="G62:G63"/>
    <mergeCell ref="H62:H63"/>
    <mergeCell ref="I62:K63"/>
    <mergeCell ref="L62:O62"/>
    <mergeCell ref="P60:Q61"/>
    <mergeCell ref="P62:Q63"/>
    <mergeCell ref="L63:O63"/>
    <mergeCell ref="A60:B61"/>
    <mergeCell ref="C60:F61"/>
    <mergeCell ref="G60:G61"/>
    <mergeCell ref="H60:H61"/>
    <mergeCell ref="I60:K61"/>
    <mergeCell ref="L60:O60"/>
    <mergeCell ref="L61:O61"/>
    <mergeCell ref="A54:B55"/>
    <mergeCell ref="C54:F55"/>
    <mergeCell ref="G54:G55"/>
    <mergeCell ref="H54:H55"/>
    <mergeCell ref="P58:Q59"/>
    <mergeCell ref="L59:O59"/>
    <mergeCell ref="I56:K57"/>
    <mergeCell ref="L56:O56"/>
    <mergeCell ref="I58:K59"/>
    <mergeCell ref="L58:O58"/>
    <mergeCell ref="A58:B59"/>
    <mergeCell ref="C58:F59"/>
    <mergeCell ref="G58:G59"/>
    <mergeCell ref="H58:H59"/>
    <mergeCell ref="P54:Q55"/>
    <mergeCell ref="L55:O55"/>
    <mergeCell ref="A56:B57"/>
    <mergeCell ref="C56:F57"/>
    <mergeCell ref="G56:G57"/>
    <mergeCell ref="H56:H57"/>
    <mergeCell ref="P56:Q57"/>
    <mergeCell ref="L57:O57"/>
    <mergeCell ref="P50:Q51"/>
    <mergeCell ref="L51:O51"/>
    <mergeCell ref="P52:Q53"/>
    <mergeCell ref="H50:H51"/>
    <mergeCell ref="I52:K53"/>
    <mergeCell ref="L52:O52"/>
    <mergeCell ref="L53:O53"/>
    <mergeCell ref="H52:H53"/>
    <mergeCell ref="I50:K51"/>
    <mergeCell ref="L50:O50"/>
    <mergeCell ref="A50:B51"/>
    <mergeCell ref="C50:F51"/>
    <mergeCell ref="G50:G51"/>
    <mergeCell ref="A52:B53"/>
    <mergeCell ref="C52:F53"/>
    <mergeCell ref="G52:G53"/>
    <mergeCell ref="I54:K55"/>
    <mergeCell ref="L54:O54"/>
    <mergeCell ref="P46:Q47"/>
    <mergeCell ref="L47:O47"/>
    <mergeCell ref="P48:Q49"/>
    <mergeCell ref="L49:O49"/>
    <mergeCell ref="I48:K49"/>
    <mergeCell ref="L48:O48"/>
    <mergeCell ref="I46:K47"/>
    <mergeCell ref="L46:O46"/>
    <mergeCell ref="A46:B47"/>
    <mergeCell ref="C46:F47"/>
    <mergeCell ref="G46:G47"/>
    <mergeCell ref="H46:H47"/>
    <mergeCell ref="A48:B49"/>
    <mergeCell ref="C48:F49"/>
    <mergeCell ref="G48:G49"/>
    <mergeCell ref="H48:H49"/>
    <mergeCell ref="P44:Q45"/>
    <mergeCell ref="L45:O45"/>
    <mergeCell ref="I44:K45"/>
    <mergeCell ref="L44:O44"/>
    <mergeCell ref="A44:B45"/>
    <mergeCell ref="C44:F45"/>
    <mergeCell ref="G44:G45"/>
    <mergeCell ref="H44:H45"/>
    <mergeCell ref="P41:Q41"/>
    <mergeCell ref="A42:B43"/>
    <mergeCell ref="C42:F43"/>
    <mergeCell ref="G42:G43"/>
    <mergeCell ref="H42:H43"/>
    <mergeCell ref="I42:K43"/>
    <mergeCell ref="L42:O42"/>
    <mergeCell ref="P42:Q43"/>
    <mergeCell ref="L43:O43"/>
    <mergeCell ref="A41:B41"/>
    <mergeCell ref="L41:O41"/>
    <mergeCell ref="G37:G38"/>
    <mergeCell ref="A37:B38"/>
    <mergeCell ref="C37:F38"/>
    <mergeCell ref="C41:F41"/>
    <mergeCell ref="I41:K41"/>
    <mergeCell ref="H37:H38"/>
    <mergeCell ref="I37:K38"/>
    <mergeCell ref="A39:B40"/>
    <mergeCell ref="C39:F40"/>
    <mergeCell ref="G39:G40"/>
    <mergeCell ref="H39:H40"/>
    <mergeCell ref="I39:K40"/>
    <mergeCell ref="L39:O39"/>
    <mergeCell ref="P35:Q36"/>
    <mergeCell ref="P37:Q38"/>
    <mergeCell ref="L38:O38"/>
    <mergeCell ref="L35:O35"/>
    <mergeCell ref="L37:O37"/>
    <mergeCell ref="P39:Q40"/>
    <mergeCell ref="L40:O40"/>
    <mergeCell ref="I31:K32"/>
    <mergeCell ref="L31:O31"/>
    <mergeCell ref="P31:Q32"/>
    <mergeCell ref="L32:O32"/>
    <mergeCell ref="I35:K36"/>
    <mergeCell ref="L36:O36"/>
    <mergeCell ref="I33:K34"/>
    <mergeCell ref="L33:O33"/>
    <mergeCell ref="P33:Q34"/>
    <mergeCell ref="L34:O34"/>
    <mergeCell ref="G27:G28"/>
    <mergeCell ref="H27:H28"/>
    <mergeCell ref="A25:B26"/>
    <mergeCell ref="C25:F26"/>
    <mergeCell ref="G25:G26"/>
    <mergeCell ref="H25:H26"/>
    <mergeCell ref="H33:H34"/>
    <mergeCell ref="H35:H36"/>
    <mergeCell ref="A35:B36"/>
    <mergeCell ref="C35:F36"/>
    <mergeCell ref="G35:G36"/>
    <mergeCell ref="A33:B34"/>
    <mergeCell ref="C33:F34"/>
    <mergeCell ref="G33:G34"/>
    <mergeCell ref="A31:B32"/>
    <mergeCell ref="C31:F32"/>
    <mergeCell ref="G31:G32"/>
    <mergeCell ref="H31:H32"/>
    <mergeCell ref="A19:B20"/>
    <mergeCell ref="C19:F20"/>
    <mergeCell ref="G19:G20"/>
    <mergeCell ref="L18:O18"/>
    <mergeCell ref="P19:Q20"/>
    <mergeCell ref="A18:B18"/>
    <mergeCell ref="P29:Q30"/>
    <mergeCell ref="L30:O30"/>
    <mergeCell ref="I29:K30"/>
    <mergeCell ref="L29:O29"/>
    <mergeCell ref="A29:B30"/>
    <mergeCell ref="C29:F30"/>
    <mergeCell ref="G29:G30"/>
    <mergeCell ref="H29:H30"/>
    <mergeCell ref="P25:Q26"/>
    <mergeCell ref="L26:O26"/>
    <mergeCell ref="I27:K28"/>
    <mergeCell ref="L27:O27"/>
    <mergeCell ref="P27:Q28"/>
    <mergeCell ref="L28:O28"/>
    <mergeCell ref="I25:K26"/>
    <mergeCell ref="L25:O25"/>
    <mergeCell ref="A27:B28"/>
    <mergeCell ref="C27:F28"/>
    <mergeCell ref="A3:Q3"/>
    <mergeCell ref="P18:Q18"/>
    <mergeCell ref="I19:K20"/>
    <mergeCell ref="H19:H20"/>
    <mergeCell ref="I23:K24"/>
    <mergeCell ref="L23:O23"/>
    <mergeCell ref="A23:B24"/>
    <mergeCell ref="C23:F24"/>
    <mergeCell ref="G23:G24"/>
    <mergeCell ref="H23:H24"/>
    <mergeCell ref="P23:Q24"/>
    <mergeCell ref="L24:O24"/>
    <mergeCell ref="L19:O19"/>
    <mergeCell ref="L20:O20"/>
    <mergeCell ref="L21:O21"/>
    <mergeCell ref="P21:Q22"/>
    <mergeCell ref="L22:O22"/>
    <mergeCell ref="A21:B22"/>
    <mergeCell ref="C18:F18"/>
    <mergeCell ref="I18:K18"/>
    <mergeCell ref="C21:F22"/>
    <mergeCell ref="G21:G22"/>
    <mergeCell ref="H21:H22"/>
    <mergeCell ref="I21:K22"/>
  </mergeCells>
  <phoneticPr fontId="4"/>
  <dataValidations count="2">
    <dataValidation type="list" allowBlank="1" showInputMessage="1" showErrorMessage="1" sqref="H19:H40 H42:H68" xr:uid="{00000000-0002-0000-1200-000000000000}">
      <formula1>"　,男,女"</formula1>
    </dataValidation>
    <dataValidation type="list" allowBlank="1" showInputMessage="1" showErrorMessage="1" sqref="I19:K40 I42:K68" xr:uid="{00000000-0002-0000-1200-000001000000}">
      <formula1>"　,車上運動員,事務員,手話通訳者,要約筆記者"</formula1>
    </dataValidation>
  </dataValidations>
  <printOptions horizontalCentered="1"/>
  <pageMargins left="0.59055118110236227" right="0.59055118110236227" top="0.98425196850393704" bottom="0.78740157480314965" header="0.43307086614173229" footer="0.51181102362204722"/>
  <pageSetup paperSize="9" fitToHeight="0" orientation="portrait" r:id="rId1"/>
  <headerFooter alignWithMargins="0">
    <oddHeader>&amp;L受理日：令和　　年　　月　　日　　 
午前・午後　　　時　　分　受理　</oddHeader>
  </headerFooter>
  <rowBreaks count="1" manualBreakCount="1">
    <brk id="40" max="16"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R32"/>
  <sheetViews>
    <sheetView showZeros="0" view="pageBreakPreview" topLeftCell="A7" zoomScaleNormal="100" zoomScaleSheetLayoutView="100" workbookViewId="0">
      <selection activeCell="G22" sqref="G22:N22"/>
    </sheetView>
  </sheetViews>
  <sheetFormatPr defaultColWidth="5.875" defaultRowHeight="14.25"/>
  <cols>
    <col min="1" max="13" width="5.875" style="11" customWidth="1"/>
    <col min="14" max="14" width="8.25" style="11" customWidth="1"/>
    <col min="15" max="16384" width="5.875" style="11"/>
  </cols>
  <sheetData>
    <row r="1" spans="1:14">
      <c r="N1" s="13" t="s">
        <v>75</v>
      </c>
    </row>
    <row r="3" spans="1:14" ht="28.5">
      <c r="A3" s="428" t="s">
        <v>97</v>
      </c>
      <c r="B3" s="428"/>
      <c r="C3" s="428"/>
      <c r="D3" s="428"/>
      <c r="E3" s="428"/>
      <c r="F3" s="428"/>
      <c r="G3" s="428"/>
      <c r="H3" s="428"/>
      <c r="I3" s="428"/>
      <c r="J3" s="428"/>
      <c r="K3" s="428"/>
      <c r="L3" s="428"/>
      <c r="M3" s="428"/>
      <c r="N3" s="428"/>
    </row>
    <row r="4" spans="1:14" ht="28.5">
      <c r="A4" s="12"/>
      <c r="B4" s="12"/>
      <c r="C4" s="12"/>
      <c r="D4" s="12"/>
      <c r="E4" s="12"/>
      <c r="F4" s="12"/>
      <c r="G4" s="12"/>
      <c r="H4" s="12"/>
      <c r="I4" s="12"/>
      <c r="J4" s="12"/>
      <c r="K4" s="12"/>
      <c r="L4" s="12"/>
      <c r="M4" s="12"/>
      <c r="N4" s="12"/>
    </row>
    <row r="6" spans="1:14" s="38" customFormat="1" ht="44.25" customHeight="1">
      <c r="A6" s="283" t="s">
        <v>442</v>
      </c>
      <c r="B6" s="598" t="s">
        <v>497</v>
      </c>
      <c r="C6" s="599"/>
      <c r="D6" s="143" t="s">
        <v>586</v>
      </c>
      <c r="E6" s="144"/>
      <c r="F6" s="145"/>
      <c r="G6" s="145"/>
      <c r="H6" s="145"/>
      <c r="I6" s="145"/>
      <c r="J6" s="145"/>
      <c r="K6" s="145"/>
      <c r="L6" s="145"/>
      <c r="M6" s="145"/>
      <c r="N6" s="146"/>
    </row>
    <row r="7" spans="1:14" s="38" customFormat="1" ht="44.25" customHeight="1">
      <c r="A7" s="284" t="s">
        <v>443</v>
      </c>
      <c r="B7" s="600" t="s">
        <v>498</v>
      </c>
      <c r="C7" s="599"/>
      <c r="D7" s="586"/>
      <c r="E7" s="587"/>
      <c r="F7" s="587"/>
      <c r="G7" s="587"/>
      <c r="H7" s="587"/>
      <c r="I7" s="587"/>
      <c r="J7" s="587"/>
      <c r="K7" s="587"/>
      <c r="L7" s="587"/>
      <c r="M7" s="587"/>
      <c r="N7" s="588"/>
    </row>
    <row r="8" spans="1:14" s="38" customFormat="1" ht="44.25" customHeight="1">
      <c r="A8" s="283" t="s">
        <v>444</v>
      </c>
      <c r="B8" s="600" t="s">
        <v>500</v>
      </c>
      <c r="C8" s="607"/>
      <c r="D8" s="589" t="str">
        <f>入力シート!$C$12&amp;" "&amp;入力シート!$C$14</f>
        <v xml:space="preserve"> </v>
      </c>
      <c r="E8" s="590"/>
      <c r="F8" s="590"/>
      <c r="G8" s="590"/>
      <c r="H8" s="590"/>
      <c r="I8" s="590"/>
      <c r="J8" s="590"/>
      <c r="K8" s="590"/>
      <c r="L8" s="590"/>
      <c r="M8" s="590"/>
      <c r="N8" s="591"/>
    </row>
    <row r="9" spans="1:14" s="38" customFormat="1" ht="44.25" customHeight="1">
      <c r="A9" s="601" t="s">
        <v>445</v>
      </c>
      <c r="B9" s="603" t="s">
        <v>499</v>
      </c>
      <c r="C9" s="604"/>
      <c r="D9" s="592"/>
      <c r="E9" s="593"/>
      <c r="F9" s="593"/>
      <c r="G9" s="593"/>
      <c r="H9" s="593"/>
      <c r="I9" s="593"/>
      <c r="J9" s="593"/>
      <c r="K9" s="593"/>
      <c r="L9" s="593"/>
      <c r="M9" s="593"/>
      <c r="N9" s="594"/>
    </row>
    <row r="10" spans="1:14" s="38" customFormat="1" ht="16.5" customHeight="1">
      <c r="A10" s="602"/>
      <c r="B10" s="605"/>
      <c r="C10" s="606"/>
      <c r="D10" s="147"/>
      <c r="E10" s="148"/>
      <c r="F10" s="148"/>
      <c r="G10" s="148"/>
      <c r="H10" s="148" t="s">
        <v>330</v>
      </c>
      <c r="I10" s="595"/>
      <c r="J10" s="596"/>
      <c r="K10" s="596"/>
      <c r="L10" s="596"/>
      <c r="M10" s="596"/>
      <c r="N10" s="597"/>
    </row>
    <row r="13" spans="1:14" ht="24" customHeight="1">
      <c r="B13" s="11" t="str">
        <f>"　上によつて、"&amp;設定シート!C4&amp;"の選挙運動のため、個人演説会を開催"</f>
        <v>　上によつて、秋田県知事選挙の選挙運動のため、個人演説会を開催</v>
      </c>
    </row>
    <row r="14" spans="1:14" ht="24" customHeight="1">
      <c r="B14" s="11" t="s">
        <v>331</v>
      </c>
    </row>
    <row r="15" spans="1:14">
      <c r="H15" s="38"/>
    </row>
    <row r="16" spans="1:14">
      <c r="C16" s="585" t="s">
        <v>293</v>
      </c>
      <c r="D16" s="585"/>
      <c r="E16" s="585"/>
      <c r="F16" s="585"/>
    </row>
    <row r="17" spans="1:18">
      <c r="B17" s="41"/>
      <c r="C17" s="32"/>
      <c r="D17" s="32"/>
      <c r="R17" s="38"/>
    </row>
    <row r="18" spans="1:18">
      <c r="C18" s="11" t="s">
        <v>321</v>
      </c>
      <c r="E18" s="11" t="s">
        <v>566</v>
      </c>
      <c r="G18" s="431" t="str">
        <f>入力シート!$C$12&amp;" "&amp;入力シート!$C$14</f>
        <v xml:space="preserve"> </v>
      </c>
      <c r="H18" s="431"/>
      <c r="I18" s="431"/>
      <c r="J18" s="431"/>
      <c r="K18" s="431"/>
      <c r="L18" s="431"/>
      <c r="M18" s="11" t="str" cm="1">
        <f t="array" aca="1" ref="M18" ca="1">IF(VLOOKUP(RIGHT(CELL("filename",A1),LEN(CELL("filename",A1))-FIND("]",CELL("filename",A1))),設定シート!$U$2:$V$31,2,0)="表示する","㊞","")</f>
        <v/>
      </c>
      <c r="O18" s="11" t="s">
        <v>285</v>
      </c>
    </row>
    <row r="19" spans="1:18">
      <c r="G19" s="38"/>
    </row>
    <row r="20" spans="1:18">
      <c r="E20" s="11" t="s">
        <v>567</v>
      </c>
      <c r="G20" s="429" t="str">
        <f>DBCS(入力シート!$C$19)</f>
        <v/>
      </c>
      <c r="H20" s="429"/>
      <c r="I20" s="429"/>
      <c r="J20" s="429"/>
      <c r="K20" s="429"/>
      <c r="L20" s="429"/>
      <c r="M20" s="429"/>
      <c r="N20" s="429"/>
    </row>
    <row r="22" spans="1:18" ht="14.25" customHeight="1">
      <c r="E22" s="11" t="s">
        <v>577</v>
      </c>
      <c r="G22" s="429">
        <f>入力シート!$C$9</f>
        <v>0</v>
      </c>
      <c r="H22" s="429"/>
      <c r="I22" s="429"/>
      <c r="J22" s="429"/>
      <c r="K22" s="429"/>
      <c r="L22" s="429"/>
      <c r="M22" s="429"/>
      <c r="N22" s="429"/>
    </row>
    <row r="23" spans="1:18" ht="14.25" customHeight="1"/>
    <row r="24" spans="1:18" ht="14.25" customHeight="1">
      <c r="G24" s="38"/>
      <c r="H24" s="38"/>
      <c r="I24" s="38"/>
      <c r="J24" s="39"/>
    </row>
    <row r="25" spans="1:18">
      <c r="B25" s="275">
        <f>入力シート!C54</f>
        <v>0</v>
      </c>
      <c r="C25" s="11" t="s">
        <v>582</v>
      </c>
      <c r="G25" s="281" t="str">
        <f>IFERROR(VLOOKUP($B$25,様式15!$AC$4:$AD$28,2,0),"")</f>
        <v/>
      </c>
      <c r="H25" s="281"/>
      <c r="I25" s="281"/>
      <c r="J25" s="281"/>
      <c r="K25" s="281"/>
      <c r="L25" s="281"/>
      <c r="M25" s="11" t="s">
        <v>287</v>
      </c>
    </row>
    <row r="26" spans="1:18">
      <c r="B26" s="28"/>
    </row>
    <row r="27" spans="1:18">
      <c r="A27" s="11" t="s">
        <v>288</v>
      </c>
      <c r="B27" s="42"/>
      <c r="C27" s="43"/>
      <c r="D27" s="43"/>
    </row>
    <row r="28" spans="1:18">
      <c r="A28" s="44"/>
      <c r="B28" s="45"/>
      <c r="C28" s="45"/>
      <c r="D28" s="45"/>
      <c r="E28" s="45"/>
      <c r="F28" s="45"/>
      <c r="G28" s="45"/>
      <c r="H28" s="45"/>
      <c r="I28" s="45"/>
      <c r="J28" s="45"/>
      <c r="K28" s="45"/>
      <c r="L28" s="45"/>
      <c r="M28" s="45"/>
      <c r="N28" s="45"/>
    </row>
    <row r="29" spans="1:18">
      <c r="A29" s="11" t="s">
        <v>501</v>
      </c>
    </row>
    <row r="30" spans="1:18">
      <c r="A30" s="11" t="s">
        <v>502</v>
      </c>
    </row>
    <row r="31" spans="1:18">
      <c r="A31" s="11" t="s">
        <v>504</v>
      </c>
      <c r="N31" s="36"/>
    </row>
    <row r="32" spans="1:18">
      <c r="A32" s="11" t="s">
        <v>503</v>
      </c>
    </row>
  </sheetData>
  <mergeCells count="14">
    <mergeCell ref="G22:N22"/>
    <mergeCell ref="G18:L18"/>
    <mergeCell ref="G20:N20"/>
    <mergeCell ref="A3:N3"/>
    <mergeCell ref="C16:F16"/>
    <mergeCell ref="D7:N7"/>
    <mergeCell ref="D8:N8"/>
    <mergeCell ref="D9:N9"/>
    <mergeCell ref="I10:N10"/>
    <mergeCell ref="B6:C6"/>
    <mergeCell ref="B7:C7"/>
    <mergeCell ref="A9:A10"/>
    <mergeCell ref="B9:C10"/>
    <mergeCell ref="B8:C8"/>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ADCFD-9461-465E-9B31-87398D663314}">
  <sheetPr>
    <pageSetUpPr fitToPage="1"/>
  </sheetPr>
  <dimension ref="A1:O48"/>
  <sheetViews>
    <sheetView showZeros="0" view="pageBreakPreview" topLeftCell="A11" zoomScaleNormal="100" zoomScaleSheetLayoutView="100" workbookViewId="0">
      <selection activeCell="T33" sqref="T31:U33"/>
    </sheetView>
  </sheetViews>
  <sheetFormatPr defaultRowHeight="14.25"/>
  <cols>
    <col min="1" max="3" width="9" style="120"/>
    <col min="4" max="4" width="13.875" style="120" bestFit="1" customWidth="1"/>
    <col min="5" max="16384" width="9" style="120"/>
  </cols>
  <sheetData>
    <row r="1" spans="1:15">
      <c r="I1" s="127" t="s">
        <v>332</v>
      </c>
    </row>
    <row r="4" spans="1:15" ht="28.5">
      <c r="A4" s="609" t="s">
        <v>333</v>
      </c>
      <c r="B4" s="609"/>
      <c r="C4" s="609"/>
      <c r="D4" s="609"/>
      <c r="E4" s="609"/>
      <c r="F4" s="609"/>
      <c r="G4" s="609"/>
      <c r="H4" s="609"/>
      <c r="I4" s="609"/>
    </row>
    <row r="5" spans="1:15" ht="14.25" customHeight="1">
      <c r="A5" s="154"/>
      <c r="B5" s="154"/>
      <c r="C5" s="154"/>
      <c r="D5" s="154"/>
      <c r="E5" s="154"/>
      <c r="F5" s="154"/>
      <c r="G5" s="154"/>
      <c r="H5" s="154"/>
      <c r="I5" s="154"/>
    </row>
    <row r="6" spans="1:15" ht="14.25" customHeight="1">
      <c r="A6" s="154"/>
      <c r="B6" s="154"/>
      <c r="C6" s="154"/>
      <c r="D6" s="154"/>
      <c r="E6" s="154"/>
      <c r="F6" s="154"/>
      <c r="G6" s="154"/>
      <c r="H6" s="154"/>
      <c r="I6" s="154"/>
    </row>
    <row r="7" spans="1:15" ht="14.25" customHeight="1">
      <c r="A7" s="133"/>
      <c r="B7" s="154"/>
      <c r="C7" s="154"/>
      <c r="D7" s="154"/>
      <c r="E7" s="154"/>
      <c r="F7" s="154"/>
      <c r="G7" s="154"/>
      <c r="H7" s="154"/>
      <c r="I7" s="154"/>
    </row>
    <row r="8" spans="1:15" ht="18" customHeight="1">
      <c r="A8" s="153" t="s">
        <v>512</v>
      </c>
      <c r="B8" s="133"/>
      <c r="C8" s="133"/>
      <c r="D8" s="133"/>
      <c r="E8" s="133"/>
      <c r="F8" s="133"/>
      <c r="G8" s="133"/>
      <c r="H8" s="133"/>
      <c r="I8" s="133"/>
    </row>
    <row r="9" spans="1:15" ht="18" customHeight="1">
      <c r="A9" s="120" t="s">
        <v>600</v>
      </c>
      <c r="B9" s="133"/>
      <c r="C9" s="133"/>
      <c r="D9" s="160"/>
      <c r="E9" s="153"/>
      <c r="F9" s="133"/>
      <c r="G9" s="133"/>
      <c r="H9" s="133"/>
      <c r="I9" s="133"/>
    </row>
    <row r="10" spans="1:15" ht="18" customHeight="1">
      <c r="B10" s="133"/>
      <c r="C10" s="133"/>
      <c r="D10" s="133"/>
      <c r="E10" s="133"/>
      <c r="F10" s="133"/>
      <c r="G10" s="133"/>
      <c r="H10" s="133"/>
      <c r="I10" s="133"/>
    </row>
    <row r="11" spans="1:15" ht="14.25" customHeight="1">
      <c r="A11" s="133"/>
      <c r="B11" s="154"/>
      <c r="C11" s="154"/>
      <c r="D11" s="154"/>
      <c r="E11" s="154"/>
      <c r="F11" s="154"/>
      <c r="G11" s="154"/>
      <c r="H11" s="154"/>
      <c r="I11" s="154"/>
    </row>
    <row r="12" spans="1:15" ht="14.25" customHeight="1">
      <c r="A12" s="133"/>
      <c r="B12" s="154"/>
      <c r="C12" s="154"/>
      <c r="D12" s="154"/>
      <c r="E12" s="154"/>
      <c r="F12" s="154"/>
      <c r="G12" s="154"/>
      <c r="H12" s="154"/>
      <c r="I12" s="154"/>
    </row>
    <row r="13" spans="1:15" ht="14.25" customHeight="1">
      <c r="A13" s="133"/>
      <c r="B13" s="611" t="str">
        <f>入力シート!C4</f>
        <v>令和７年３月２０日</v>
      </c>
      <c r="C13" s="612"/>
      <c r="D13" s="613"/>
      <c r="E13" s="154"/>
      <c r="F13" s="154"/>
      <c r="G13" s="154"/>
      <c r="H13" s="154"/>
      <c r="I13" s="154"/>
    </row>
    <row r="14" spans="1:15" ht="14.25" customHeight="1">
      <c r="A14" s="133"/>
      <c r="B14" s="154"/>
      <c r="C14" s="154"/>
      <c r="D14" s="154"/>
      <c r="E14" s="154"/>
      <c r="F14" s="154"/>
      <c r="G14" s="154"/>
      <c r="H14" s="154"/>
      <c r="I14" s="154"/>
    </row>
    <row r="15" spans="1:15" ht="14.25" customHeight="1">
      <c r="A15" s="133"/>
      <c r="B15" s="154"/>
      <c r="C15" s="154"/>
      <c r="D15" s="154"/>
      <c r="E15" s="154"/>
      <c r="F15" s="154"/>
      <c r="G15" s="154"/>
      <c r="H15" s="154"/>
      <c r="I15" s="154"/>
    </row>
    <row r="16" spans="1:15">
      <c r="A16" s="124"/>
      <c r="B16" s="159"/>
      <c r="F16" s="158"/>
      <c r="H16" s="155"/>
      <c r="I16" s="124"/>
      <c r="J16" s="124"/>
      <c r="K16" s="124"/>
      <c r="L16" s="124"/>
      <c r="M16" s="124"/>
      <c r="N16" s="124"/>
      <c r="O16" s="124"/>
    </row>
    <row r="17" spans="1:14">
      <c r="B17" s="155"/>
      <c r="C17" s="157"/>
      <c r="D17" s="124" t="str">
        <f>"  "&amp;設定シート!$C$4&amp;"候補者　"</f>
        <v xml:space="preserve">  秋田県知事選挙候補者　</v>
      </c>
      <c r="E17" s="155"/>
      <c r="F17" s="123"/>
      <c r="G17" s="123" t="str">
        <f>入力シート!$C$12&amp;" "&amp;入力シート!$C$14</f>
        <v xml:space="preserve"> </v>
      </c>
      <c r="H17" s="124"/>
      <c r="I17" s="124" t="str" cm="1">
        <f t="array" aca="1" ref="I17" ca="1">IF(VLOOKUP(RIGHT(CELL("filename",A1),LEN(CELL("filename",A1))-FIND("]",CELL("filename",A1))),設定シート!$U$2:$V$31,2,0)="表示する","㊞","")</f>
        <v/>
      </c>
      <c r="J17" s="124"/>
      <c r="L17" s="124"/>
      <c r="M17" s="124"/>
      <c r="N17" s="124"/>
    </row>
    <row r="18" spans="1:14" ht="14.25" customHeight="1">
      <c r="A18" s="133"/>
      <c r="B18" s="154"/>
      <c r="C18" s="154"/>
      <c r="D18" s="154"/>
      <c r="F18" s="154"/>
      <c r="G18" s="154"/>
      <c r="H18" s="154"/>
      <c r="I18" s="154"/>
    </row>
    <row r="19" spans="1:14" ht="14.25" customHeight="1">
      <c r="A19" s="133"/>
      <c r="B19" s="154"/>
      <c r="C19" s="154"/>
      <c r="D19" s="154"/>
      <c r="F19" s="154"/>
      <c r="G19" s="154"/>
      <c r="H19" s="154"/>
      <c r="I19" s="154"/>
    </row>
    <row r="21" spans="1:14" s="11" customFormat="1" ht="20.25" customHeight="1">
      <c r="B21" s="11" t="str">
        <f>"秋田県選挙管理委員会委員長　　"&amp;設定シート!$C$11&amp;"　様"</f>
        <v>秋田県選挙管理委員会委員長　　竹　田　勝　美　様</v>
      </c>
    </row>
    <row r="26" spans="1:14" ht="17.25">
      <c r="A26" s="610" t="s">
        <v>334</v>
      </c>
      <c r="B26" s="610"/>
      <c r="C26" s="610"/>
      <c r="D26" s="610"/>
      <c r="E26" s="610"/>
      <c r="F26" s="610"/>
      <c r="G26" s="610"/>
      <c r="H26" s="610"/>
      <c r="I26" s="610"/>
    </row>
    <row r="29" spans="1:14" ht="14.25" customHeight="1"/>
    <row r="30" spans="1:14" ht="13.5" customHeight="1">
      <c r="A30" s="120" t="s">
        <v>505</v>
      </c>
      <c r="D30" s="120" t="s">
        <v>510</v>
      </c>
    </row>
    <row r="31" spans="1:14" ht="14.25" customHeight="1"/>
    <row r="32" spans="1:14">
      <c r="A32" s="120" t="s">
        <v>506</v>
      </c>
      <c r="D32" s="120" t="s">
        <v>510</v>
      </c>
      <c r="E32" s="123"/>
      <c r="F32" s="123"/>
    </row>
    <row r="33" spans="1:14">
      <c r="C33" s="123"/>
      <c r="D33" s="123"/>
      <c r="E33" s="123"/>
      <c r="F33" s="123"/>
    </row>
    <row r="34" spans="1:14">
      <c r="A34" s="120" t="s">
        <v>507</v>
      </c>
      <c r="C34" s="123"/>
      <c r="D34" s="120" t="s">
        <v>508</v>
      </c>
      <c r="E34" s="614" t="s">
        <v>587</v>
      </c>
      <c r="F34" s="614"/>
      <c r="G34" s="614"/>
      <c r="H34" s="614"/>
      <c r="I34" s="614"/>
    </row>
    <row r="35" spans="1:14">
      <c r="C35" s="123"/>
      <c r="D35" s="120" t="s">
        <v>509</v>
      </c>
      <c r="E35" s="615"/>
      <c r="F35" s="615"/>
      <c r="G35" s="615"/>
      <c r="H35" s="314"/>
      <c r="I35" s="314"/>
    </row>
    <row r="36" spans="1:14">
      <c r="C36" s="123"/>
      <c r="E36" s="123"/>
      <c r="F36" s="123"/>
      <c r="G36" s="123"/>
      <c r="H36" s="123"/>
      <c r="I36" s="123"/>
    </row>
    <row r="37" spans="1:14">
      <c r="C37" s="123"/>
    </row>
    <row r="38" spans="1:14">
      <c r="B38" s="122"/>
      <c r="C38" s="153"/>
    </row>
    <row r="39" spans="1:14" s="149" customFormat="1" ht="15" customHeight="1">
      <c r="A39" s="120" t="s">
        <v>322</v>
      </c>
      <c r="B39" s="152"/>
      <c r="C39" s="151"/>
    </row>
    <row r="40" spans="1:14" s="149" customFormat="1" ht="15" customHeight="1">
      <c r="B40" s="152"/>
      <c r="C40" s="151"/>
    </row>
    <row r="41" spans="1:14" s="149" customFormat="1" ht="14.25" customHeight="1">
      <c r="A41" s="608" t="s">
        <v>511</v>
      </c>
      <c r="B41" s="608"/>
      <c r="C41" s="608"/>
      <c r="D41" s="608"/>
      <c r="E41" s="608"/>
      <c r="F41" s="608"/>
      <c r="G41" s="608"/>
      <c r="H41" s="608"/>
      <c r="I41" s="608"/>
    </row>
    <row r="42" spans="1:14" s="149" customFormat="1">
      <c r="A42" s="608"/>
      <c r="B42" s="608"/>
      <c r="C42" s="608"/>
      <c r="D42" s="608"/>
      <c r="E42" s="608"/>
      <c r="F42" s="608"/>
      <c r="G42" s="608"/>
      <c r="H42" s="608"/>
      <c r="I42" s="608"/>
    </row>
    <row r="43" spans="1:14" s="149" customFormat="1">
      <c r="A43" s="608"/>
      <c r="B43" s="608"/>
      <c r="C43" s="608"/>
      <c r="D43" s="608"/>
      <c r="E43" s="608"/>
      <c r="F43" s="608"/>
      <c r="G43" s="608"/>
      <c r="H43" s="608"/>
      <c r="I43" s="608"/>
      <c r="N43" s="150"/>
    </row>
    <row r="44" spans="1:14" s="149" customFormat="1">
      <c r="A44" s="608"/>
      <c r="B44" s="608"/>
      <c r="C44" s="608"/>
      <c r="D44" s="608"/>
      <c r="E44" s="608"/>
      <c r="F44" s="608"/>
      <c r="G44" s="608"/>
      <c r="H44" s="608"/>
      <c r="I44" s="608"/>
    </row>
    <row r="45" spans="1:14" s="149" customFormat="1">
      <c r="A45" s="277"/>
      <c r="B45" s="277"/>
      <c r="C45" s="277"/>
      <c r="D45" s="277"/>
      <c r="E45" s="277"/>
      <c r="F45" s="277"/>
      <c r="G45" s="277"/>
      <c r="H45" s="277"/>
      <c r="I45" s="277"/>
    </row>
    <row r="46" spans="1:14" s="149" customFormat="1">
      <c r="A46" s="277"/>
      <c r="B46" s="277"/>
      <c r="C46" s="277"/>
      <c r="D46" s="277"/>
      <c r="E46" s="277"/>
      <c r="F46" s="277"/>
      <c r="G46" s="277"/>
      <c r="H46" s="277"/>
      <c r="I46" s="277"/>
    </row>
    <row r="47" spans="1:14" s="149" customFormat="1">
      <c r="A47" s="277"/>
      <c r="B47" s="277"/>
      <c r="C47" s="277"/>
      <c r="D47" s="277"/>
      <c r="E47" s="277"/>
      <c r="F47" s="277"/>
      <c r="G47" s="277"/>
      <c r="H47" s="277"/>
      <c r="I47" s="277"/>
    </row>
    <row r="48" spans="1:14" s="149" customFormat="1">
      <c r="A48" s="277"/>
      <c r="B48" s="277"/>
      <c r="C48" s="277"/>
      <c r="D48" s="277"/>
      <c r="E48" s="277"/>
      <c r="F48" s="277"/>
      <c r="G48" s="277"/>
      <c r="H48" s="277"/>
      <c r="I48" s="277"/>
    </row>
  </sheetData>
  <mergeCells count="6">
    <mergeCell ref="A41:I44"/>
    <mergeCell ref="A4:I4"/>
    <mergeCell ref="A26:I26"/>
    <mergeCell ref="B13:D13"/>
    <mergeCell ref="E34:I34"/>
    <mergeCell ref="E35:G35"/>
  </mergeCells>
  <phoneticPr fontId="4"/>
  <printOptions horizontalCentered="1"/>
  <pageMargins left="0.59055118110236227" right="0.59055118110236227" top="0.78740157480314965" bottom="0.78740157480314965" header="0.51181102362204722" footer="0.51181102362204722"/>
  <pageSetup paperSize="9" firstPageNumber="0" fitToHeight="0" orientation="portrait" r:id="rId1"/>
  <headerFooter alignWithMargins="0">
    <oddHeader>&amp;L受理日：令和　　年　　月　　日　　 
午前・午後　　　時　　分　受理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N48"/>
  <sheetViews>
    <sheetView showZeros="0" view="pageBreakPreview" zoomScaleNormal="100" zoomScaleSheetLayoutView="100" workbookViewId="0">
      <selection activeCell="T33" sqref="T31:U33"/>
    </sheetView>
  </sheetViews>
  <sheetFormatPr defaultRowHeight="14.25"/>
  <cols>
    <col min="1" max="8" width="9" style="11"/>
    <col min="9" max="9" width="11.875" style="11" customWidth="1"/>
    <col min="10" max="16384" width="9" style="11"/>
  </cols>
  <sheetData>
    <row r="1" spans="1:9">
      <c r="B1" s="14"/>
      <c r="C1" s="14"/>
      <c r="D1" s="14"/>
      <c r="E1" s="14"/>
      <c r="I1" s="13" t="s">
        <v>81</v>
      </c>
    </row>
    <row r="2" spans="1:9">
      <c r="B2" s="14"/>
      <c r="C2" s="14"/>
      <c r="D2" s="14"/>
      <c r="E2" s="14"/>
    </row>
    <row r="3" spans="1:9">
      <c r="A3" s="15"/>
      <c r="C3" s="14"/>
      <c r="D3" s="14"/>
      <c r="E3" s="14"/>
    </row>
    <row r="4" spans="1:9">
      <c r="B4" s="14"/>
      <c r="C4" s="14"/>
      <c r="D4" s="14"/>
      <c r="E4" s="14"/>
    </row>
    <row r="5" spans="1:9">
      <c r="B5" s="14"/>
      <c r="C5" s="14"/>
      <c r="D5" s="14"/>
      <c r="E5" s="14"/>
    </row>
    <row r="6" spans="1:9" ht="28.5">
      <c r="A6" s="428" t="s">
        <v>335</v>
      </c>
      <c r="B6" s="428"/>
      <c r="C6" s="428"/>
      <c r="D6" s="428"/>
      <c r="E6" s="428"/>
      <c r="F6" s="428"/>
      <c r="G6" s="428"/>
      <c r="H6" s="428"/>
      <c r="I6" s="428"/>
    </row>
    <row r="7" spans="1:9" ht="14.25" customHeight="1">
      <c r="A7" s="47"/>
      <c r="B7" s="47"/>
      <c r="C7" s="47"/>
      <c r="D7" s="47"/>
      <c r="E7" s="47"/>
      <c r="F7" s="47"/>
      <c r="G7" s="47"/>
      <c r="H7" s="47"/>
      <c r="I7" s="47"/>
    </row>
    <row r="8" spans="1:9" ht="14.25" customHeight="1">
      <c r="A8" s="47"/>
      <c r="B8" s="47"/>
      <c r="C8" s="47"/>
      <c r="D8" s="47"/>
      <c r="E8" s="47"/>
      <c r="F8" s="47"/>
      <c r="G8" s="47"/>
      <c r="H8" s="47"/>
      <c r="I8" s="47"/>
    </row>
    <row r="9" spans="1:9" ht="14.25" customHeight="1">
      <c r="A9" s="48"/>
      <c r="B9" s="47"/>
      <c r="C9" s="47"/>
      <c r="D9" s="47"/>
      <c r="E9" s="47"/>
      <c r="F9" s="47"/>
      <c r="G9" s="47"/>
      <c r="H9" s="47"/>
      <c r="I9" s="47"/>
    </row>
    <row r="10" spans="1:9" ht="18" customHeight="1">
      <c r="A10" s="49" t="s">
        <v>513</v>
      </c>
      <c r="B10" s="50"/>
      <c r="C10" s="50"/>
      <c r="D10" s="47"/>
      <c r="E10" s="47"/>
      <c r="F10" s="47"/>
      <c r="G10" s="47"/>
      <c r="H10" s="47"/>
      <c r="I10" s="47"/>
    </row>
    <row r="11" spans="1:9" ht="18" customHeight="1">
      <c r="A11" s="11" t="s">
        <v>336</v>
      </c>
      <c r="B11" s="47"/>
      <c r="C11" s="47"/>
      <c r="D11" s="47"/>
      <c r="E11" s="47"/>
      <c r="F11" s="47"/>
      <c r="G11" s="47"/>
      <c r="H11" s="47"/>
      <c r="I11" s="47"/>
    </row>
    <row r="12" spans="1:9" ht="18" customHeight="1">
      <c r="B12" s="47"/>
      <c r="C12" s="47"/>
      <c r="D12" s="47"/>
      <c r="E12" s="47"/>
      <c r="F12" s="47"/>
      <c r="G12" s="47"/>
      <c r="H12" s="47"/>
      <c r="I12" s="47"/>
    </row>
    <row r="13" spans="1:9" ht="14.25" customHeight="1">
      <c r="A13" s="48"/>
      <c r="B13" s="47"/>
      <c r="C13" s="47"/>
      <c r="D13" s="47"/>
      <c r="E13" s="47"/>
      <c r="F13" s="47"/>
      <c r="G13" s="47"/>
      <c r="H13" s="47"/>
      <c r="I13" s="47"/>
    </row>
    <row r="14" spans="1:9" ht="14.25" customHeight="1">
      <c r="A14" s="48"/>
      <c r="B14" s="47"/>
      <c r="C14" s="47"/>
      <c r="D14" s="47"/>
      <c r="E14" s="47"/>
      <c r="F14" s="47"/>
      <c r="G14" s="47"/>
      <c r="H14" s="47"/>
      <c r="I14" s="47"/>
    </row>
    <row r="15" spans="1:9" ht="14.25" customHeight="1">
      <c r="A15" s="48"/>
      <c r="B15" s="616" t="s">
        <v>293</v>
      </c>
      <c r="C15" s="616"/>
      <c r="D15" s="616"/>
      <c r="E15" s="47"/>
      <c r="F15" s="47"/>
      <c r="G15" s="47"/>
      <c r="H15" s="47"/>
      <c r="I15" s="47"/>
    </row>
    <row r="16" spans="1:9" ht="14.25" customHeight="1">
      <c r="A16" s="48"/>
      <c r="B16" s="205"/>
      <c r="C16" s="205"/>
      <c r="D16" s="205"/>
      <c r="E16" s="47"/>
      <c r="F16" s="47"/>
      <c r="G16" s="47"/>
      <c r="H16" s="47"/>
      <c r="I16" s="47"/>
    </row>
    <row r="17" spans="1:14" ht="14.25" customHeight="1">
      <c r="A17" s="48"/>
      <c r="B17" s="47"/>
      <c r="C17" s="47"/>
      <c r="D17" s="47"/>
      <c r="E17" s="47"/>
      <c r="F17" s="47"/>
      <c r="G17" s="47"/>
      <c r="H17" s="47"/>
      <c r="I17" s="47"/>
    </row>
    <row r="18" spans="1:14" s="120" customFormat="1">
      <c r="C18" s="157"/>
      <c r="D18" s="124" t="str">
        <f>"  "&amp;設定シート!$C$4&amp;"候補者　"</f>
        <v xml:space="preserve">  秋田県知事選挙候補者　</v>
      </c>
      <c r="E18" s="155"/>
      <c r="F18" s="123"/>
      <c r="G18" s="123" t="str">
        <f>入力シート!$C$12&amp;" "&amp;入力シート!$C$14</f>
        <v xml:space="preserve"> </v>
      </c>
      <c r="H18" s="124"/>
      <c r="I18" s="124" t="str" cm="1">
        <f t="array" aca="1" ref="I18" ca="1">IF(VLOOKUP(RIGHT(CELL("filename",A1),LEN(CELL("filename",A1))-FIND("]",CELL("filename",A1))),設定シート!$U$2:$V$31,2,0)="表示する","㊞","")</f>
        <v/>
      </c>
      <c r="J18" s="124"/>
      <c r="K18" s="11" t="s">
        <v>285</v>
      </c>
      <c r="L18" s="124"/>
      <c r="M18" s="124"/>
      <c r="N18" s="124"/>
    </row>
    <row r="19" spans="1:14" ht="14.25" customHeight="1">
      <c r="A19" s="48"/>
      <c r="B19" s="47"/>
      <c r="C19" s="47"/>
      <c r="D19" s="47"/>
      <c r="E19" s="47"/>
      <c r="F19" s="47"/>
      <c r="G19" s="47"/>
      <c r="H19" s="47"/>
      <c r="I19" s="47"/>
    </row>
    <row r="20" spans="1:14" ht="14.25" customHeight="1">
      <c r="A20" s="48"/>
      <c r="B20" s="47"/>
      <c r="C20" s="47"/>
      <c r="D20" s="47"/>
      <c r="E20" s="47"/>
      <c r="F20" s="47"/>
      <c r="G20" s="47"/>
      <c r="H20" s="47"/>
      <c r="I20" s="47"/>
    </row>
    <row r="23" spans="1:14">
      <c r="B23" s="11" t="str">
        <f>"秋田県選挙管理委員会委員長　　"&amp;設定シート!$C$11&amp;"　　様"</f>
        <v>秋田県選挙管理委員会委員長　　竹　田　勝　美　　様</v>
      </c>
    </row>
    <row r="26" spans="1:14">
      <c r="A26" s="11" t="s">
        <v>288</v>
      </c>
      <c r="B26" s="42"/>
      <c r="C26" s="40"/>
    </row>
    <row r="27" spans="1:14">
      <c r="B27" s="42"/>
      <c r="C27" s="40"/>
    </row>
    <row r="28" spans="1:14" ht="14.25" customHeight="1">
      <c r="A28" s="608" t="s">
        <v>511</v>
      </c>
      <c r="B28" s="608"/>
      <c r="C28" s="608"/>
      <c r="D28" s="608"/>
      <c r="E28" s="608"/>
      <c r="F28" s="608"/>
      <c r="G28" s="608"/>
      <c r="H28" s="608"/>
      <c r="I28" s="608"/>
    </row>
    <row r="29" spans="1:14">
      <c r="A29" s="608"/>
      <c r="B29" s="608"/>
      <c r="C29" s="608"/>
      <c r="D29" s="608"/>
      <c r="E29" s="608"/>
      <c r="F29" s="608"/>
      <c r="G29" s="608"/>
      <c r="H29" s="608"/>
      <c r="I29" s="608"/>
    </row>
    <row r="30" spans="1:14">
      <c r="A30" s="608"/>
      <c r="B30" s="608"/>
      <c r="C30" s="608"/>
      <c r="D30" s="608"/>
      <c r="E30" s="608"/>
      <c r="F30" s="608"/>
      <c r="G30" s="608"/>
      <c r="H30" s="608"/>
      <c r="I30" s="608"/>
    </row>
    <row r="31" spans="1:14">
      <c r="A31" s="608"/>
      <c r="B31" s="608"/>
      <c r="C31" s="608"/>
      <c r="D31" s="608"/>
      <c r="E31" s="608"/>
      <c r="F31" s="608"/>
      <c r="G31" s="608"/>
      <c r="H31" s="608"/>
      <c r="I31" s="608"/>
    </row>
    <row r="32" spans="1:14">
      <c r="A32" s="276"/>
      <c r="B32" s="276"/>
      <c r="C32" s="276"/>
      <c r="D32" s="276"/>
      <c r="E32" s="276"/>
      <c r="F32" s="276"/>
      <c r="G32" s="276"/>
      <c r="H32" s="276"/>
      <c r="I32" s="276"/>
    </row>
    <row r="33" spans="1:14">
      <c r="A33" s="276"/>
      <c r="B33" s="276"/>
      <c r="C33" s="276"/>
      <c r="D33" s="276"/>
      <c r="E33" s="276"/>
      <c r="F33" s="276"/>
      <c r="G33" s="276"/>
      <c r="H33" s="276"/>
      <c r="I33" s="276"/>
    </row>
    <row r="34" spans="1:14">
      <c r="A34" s="276"/>
      <c r="B34" s="276"/>
      <c r="C34" s="276"/>
      <c r="D34" s="276"/>
      <c r="E34" s="276"/>
      <c r="F34" s="276"/>
      <c r="G34" s="276"/>
      <c r="H34" s="276"/>
      <c r="I34" s="276"/>
    </row>
    <row r="35" spans="1:14">
      <c r="A35" s="276"/>
      <c r="B35" s="276"/>
      <c r="C35" s="276"/>
      <c r="D35" s="276"/>
      <c r="E35" s="276"/>
      <c r="F35" s="276"/>
      <c r="G35" s="276"/>
      <c r="H35" s="276"/>
      <c r="I35" s="276"/>
    </row>
    <row r="40" spans="1:14">
      <c r="B40" s="42"/>
      <c r="C40" s="40"/>
    </row>
    <row r="41" spans="1:14">
      <c r="B41" s="42"/>
      <c r="C41" s="40"/>
    </row>
    <row r="43" spans="1:14">
      <c r="E43" s="13"/>
      <c r="F43" s="51"/>
    </row>
    <row r="44" spans="1:14">
      <c r="N44" s="36"/>
    </row>
    <row r="48" spans="1:14">
      <c r="E48" s="13"/>
      <c r="F48" s="38"/>
      <c r="G48" s="38"/>
    </row>
  </sheetData>
  <mergeCells count="3">
    <mergeCell ref="A6:I6"/>
    <mergeCell ref="B15:D15"/>
    <mergeCell ref="A28:I31"/>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316A2-4596-47B0-B35F-671295B0B51D}">
  <sheetPr>
    <pageSetUpPr fitToPage="1"/>
  </sheetPr>
  <dimension ref="A1:N49"/>
  <sheetViews>
    <sheetView showZeros="0" view="pageBreakPreview" zoomScaleNormal="100" zoomScaleSheetLayoutView="100" workbookViewId="0">
      <selection activeCell="T33" sqref="T31:U33"/>
    </sheetView>
  </sheetViews>
  <sheetFormatPr defaultRowHeight="14.25"/>
  <cols>
    <col min="1" max="8" width="9" style="120" bestFit="1" customWidth="1"/>
    <col min="9" max="9" width="11.875" style="120" customWidth="1"/>
    <col min="10" max="16384" width="9" style="120"/>
  </cols>
  <sheetData>
    <row r="1" spans="1:9">
      <c r="I1" s="127" t="s">
        <v>337</v>
      </c>
    </row>
    <row r="2" spans="1:9" ht="13.5" customHeight="1">
      <c r="A2" s="153"/>
      <c r="B2" s="154"/>
      <c r="C2" s="154"/>
      <c r="D2" s="154"/>
      <c r="E2" s="154"/>
      <c r="F2" s="154"/>
      <c r="G2" s="154"/>
      <c r="H2" s="154"/>
      <c r="I2" s="154"/>
    </row>
    <row r="3" spans="1:9" ht="13.5" customHeight="1">
      <c r="A3" s="153"/>
      <c r="B3" s="154"/>
      <c r="C3" s="154"/>
      <c r="D3" s="154"/>
      <c r="E3" s="154"/>
      <c r="F3" s="154"/>
      <c r="G3" s="154"/>
      <c r="H3" s="154"/>
      <c r="I3" s="154"/>
    </row>
    <row r="4" spans="1:9" ht="13.5" customHeight="1">
      <c r="A4" s="153"/>
      <c r="B4" s="154"/>
      <c r="C4" s="154"/>
      <c r="D4" s="154"/>
      <c r="E4" s="154"/>
      <c r="F4" s="154"/>
      <c r="G4" s="154"/>
      <c r="H4" s="154"/>
      <c r="I4" s="154"/>
    </row>
    <row r="6" spans="1:9" ht="28.5">
      <c r="A6" s="468" t="s">
        <v>338</v>
      </c>
      <c r="B6" s="468"/>
      <c r="C6" s="468"/>
      <c r="D6" s="468"/>
      <c r="E6" s="468"/>
      <c r="F6" s="468"/>
      <c r="G6" s="468"/>
      <c r="H6" s="468"/>
      <c r="I6" s="468"/>
    </row>
    <row r="7" spans="1:9" ht="14.25" customHeight="1">
      <c r="A7" s="154"/>
      <c r="B7" s="154"/>
      <c r="C7" s="154"/>
      <c r="D7" s="154"/>
      <c r="E7" s="154"/>
      <c r="F7" s="154"/>
      <c r="G7" s="154"/>
      <c r="H7" s="154"/>
      <c r="I7" s="154"/>
    </row>
    <row r="8" spans="1:9" ht="14.25" customHeight="1">
      <c r="A8" s="154"/>
      <c r="B8" s="154"/>
      <c r="C8" s="154"/>
      <c r="D8" s="154"/>
      <c r="E8" s="154"/>
      <c r="F8" s="154"/>
      <c r="G8" s="154"/>
      <c r="H8" s="154"/>
      <c r="I8" s="154"/>
    </row>
    <row r="9" spans="1:9" ht="14.25" customHeight="1">
      <c r="A9" s="133"/>
      <c r="B9" s="154"/>
      <c r="C9" s="154"/>
      <c r="D9" s="154"/>
      <c r="E9" s="154"/>
      <c r="F9" s="154"/>
      <c r="G9" s="154"/>
      <c r="H9" s="154"/>
      <c r="I9" s="154"/>
    </row>
    <row r="10" spans="1:9" ht="18" customHeight="1">
      <c r="A10" s="161" t="s">
        <v>514</v>
      </c>
      <c r="B10" s="162"/>
      <c r="C10" s="162"/>
      <c r="D10" s="154"/>
      <c r="E10" s="154"/>
      <c r="F10" s="154"/>
      <c r="G10" s="154"/>
      <c r="H10" s="154"/>
      <c r="I10" s="154"/>
    </row>
    <row r="11" spans="1:9" ht="18" customHeight="1">
      <c r="A11" s="120" t="s">
        <v>515</v>
      </c>
      <c r="B11" s="154"/>
      <c r="C11" s="154"/>
      <c r="D11" s="154"/>
      <c r="E11" s="154"/>
      <c r="F11" s="154"/>
      <c r="G11" s="154"/>
      <c r="H11" s="154"/>
      <c r="I11" s="154"/>
    </row>
    <row r="12" spans="1:9" ht="18" customHeight="1">
      <c r="B12" s="154"/>
      <c r="C12" s="154"/>
      <c r="D12" s="154"/>
      <c r="E12" s="154"/>
      <c r="F12" s="154"/>
      <c r="G12" s="154"/>
      <c r="H12" s="154"/>
      <c r="I12" s="154"/>
    </row>
    <row r="13" spans="1:9" ht="14.25" customHeight="1">
      <c r="A13" s="133"/>
      <c r="B13" s="154"/>
      <c r="C13" s="154"/>
      <c r="D13" s="154"/>
      <c r="E13" s="154"/>
      <c r="F13" s="154"/>
      <c r="G13" s="154"/>
      <c r="H13" s="154"/>
      <c r="I13" s="154"/>
    </row>
    <row r="14" spans="1:9" ht="14.25" customHeight="1">
      <c r="A14" s="133"/>
      <c r="B14" s="154"/>
      <c r="C14" s="154"/>
      <c r="D14" s="154"/>
      <c r="E14" s="154"/>
      <c r="F14" s="154"/>
      <c r="G14" s="154"/>
      <c r="H14" s="154"/>
      <c r="I14" s="154"/>
    </row>
    <row r="15" spans="1:9" ht="14.25" customHeight="1">
      <c r="A15" s="133"/>
      <c r="B15" s="617" t="s">
        <v>339</v>
      </c>
      <c r="C15" s="617"/>
      <c r="D15" s="617"/>
      <c r="E15" s="154"/>
      <c r="F15" s="154"/>
      <c r="G15" s="154"/>
      <c r="H15" s="154"/>
      <c r="I15" s="154"/>
    </row>
    <row r="16" spans="1:9" ht="14.25" customHeight="1">
      <c r="A16" s="133"/>
      <c r="B16" s="154"/>
      <c r="C16" s="154"/>
      <c r="D16" s="154"/>
      <c r="E16" s="154"/>
      <c r="F16" s="154"/>
      <c r="G16" s="154"/>
      <c r="H16" s="154"/>
      <c r="I16" s="154"/>
    </row>
    <row r="17" spans="1:14" ht="14.25" customHeight="1">
      <c r="A17" s="133"/>
      <c r="B17" s="154"/>
      <c r="C17" s="154"/>
      <c r="D17" s="154"/>
      <c r="E17" s="154"/>
      <c r="F17" s="154"/>
      <c r="G17" s="154"/>
      <c r="H17" s="154"/>
      <c r="I17" s="154"/>
    </row>
    <row r="18" spans="1:14">
      <c r="B18" s="155"/>
      <c r="C18" s="157"/>
      <c r="D18" s="124" t="str">
        <f>設定シート!$C$4&amp;"候補者　"</f>
        <v>秋田県知事選挙候補者　</v>
      </c>
      <c r="E18" s="155"/>
      <c r="F18" s="123"/>
      <c r="G18" s="123" t="str">
        <f>入力シート!$C$12&amp;" "&amp;入力シート!$C$14</f>
        <v xml:space="preserve"> </v>
      </c>
      <c r="H18" s="124"/>
      <c r="I18" s="124" t="str" cm="1">
        <f t="array" aca="1" ref="I18" ca="1">IF(VLOOKUP(RIGHT(CELL("filename",A1),LEN(CELL("filename",A1))-FIND("]",CELL("filename",A1))),設定シート!$U$2:$V$31,2,0)="表示する","㊞","")</f>
        <v/>
      </c>
      <c r="J18" s="124"/>
      <c r="K18" s="11" t="s">
        <v>285</v>
      </c>
      <c r="L18" s="124"/>
      <c r="M18" s="124"/>
      <c r="N18" s="124"/>
    </row>
    <row r="19" spans="1:14" s="11" customFormat="1" ht="14.25" customHeight="1">
      <c r="A19" s="48"/>
      <c r="B19" s="47"/>
      <c r="C19" s="47"/>
      <c r="D19" s="47"/>
      <c r="E19" s="47"/>
      <c r="F19" s="47"/>
      <c r="G19" s="47"/>
      <c r="H19" s="47"/>
      <c r="I19" s="47"/>
    </row>
    <row r="20" spans="1:14" s="11" customFormat="1" ht="14.25" customHeight="1">
      <c r="A20" s="48"/>
      <c r="B20" s="47"/>
      <c r="C20" s="47"/>
      <c r="D20" s="47"/>
      <c r="E20" s="47"/>
      <c r="F20" s="47"/>
      <c r="G20" s="47"/>
      <c r="H20" s="47"/>
      <c r="I20" s="47"/>
    </row>
    <row r="21" spans="1:14" s="11" customFormat="1"/>
    <row r="22" spans="1:14" s="11" customFormat="1"/>
    <row r="23" spans="1:14" s="11" customFormat="1">
      <c r="B23" s="11" t="str">
        <f>"秋田県選挙管理委員会委員長　　"&amp;設定シート!$C$11&amp;"　様"</f>
        <v>秋田県選挙管理委員会委員長　　竹　田　勝　美　様</v>
      </c>
    </row>
    <row r="27" spans="1:14" s="149" customFormat="1">
      <c r="A27" s="120" t="s">
        <v>322</v>
      </c>
      <c r="B27" s="152"/>
      <c r="C27" s="151"/>
    </row>
    <row r="28" spans="1:14" s="149" customFormat="1">
      <c r="A28" s="120"/>
      <c r="B28" s="152"/>
      <c r="C28" s="151"/>
    </row>
    <row r="29" spans="1:14" s="149" customFormat="1" ht="14.25" customHeight="1">
      <c r="A29" s="608" t="s">
        <v>511</v>
      </c>
      <c r="B29" s="608"/>
      <c r="C29" s="608"/>
      <c r="D29" s="608"/>
      <c r="E29" s="608"/>
      <c r="F29" s="608"/>
      <c r="G29" s="608"/>
      <c r="H29" s="608"/>
      <c r="I29" s="608"/>
    </row>
    <row r="30" spans="1:14" s="149" customFormat="1">
      <c r="A30" s="608"/>
      <c r="B30" s="608"/>
      <c r="C30" s="608"/>
      <c r="D30" s="608"/>
      <c r="E30" s="608"/>
      <c r="F30" s="608"/>
      <c r="G30" s="608"/>
      <c r="H30" s="608"/>
      <c r="I30" s="608"/>
    </row>
    <row r="31" spans="1:14" s="149" customFormat="1">
      <c r="A31" s="608"/>
      <c r="B31" s="608"/>
      <c r="C31" s="608"/>
      <c r="D31" s="608"/>
      <c r="E31" s="608"/>
      <c r="F31" s="608"/>
      <c r="G31" s="608"/>
      <c r="H31" s="608"/>
      <c r="I31" s="608"/>
    </row>
    <row r="32" spans="1:14" s="149" customFormat="1">
      <c r="A32" s="608"/>
      <c r="B32" s="608"/>
      <c r="C32" s="608"/>
      <c r="D32" s="608"/>
      <c r="E32" s="608"/>
      <c r="F32" s="608"/>
      <c r="G32" s="608"/>
      <c r="H32" s="608"/>
      <c r="I32" s="608"/>
    </row>
    <row r="33" spans="1:9" s="149" customFormat="1">
      <c r="A33" s="276"/>
      <c r="B33" s="276"/>
      <c r="C33" s="276"/>
      <c r="D33" s="276"/>
      <c r="E33" s="276"/>
      <c r="F33" s="276"/>
      <c r="G33" s="276"/>
      <c r="H33" s="276"/>
      <c r="I33" s="276"/>
    </row>
    <row r="34" spans="1:9" s="149" customFormat="1">
      <c r="A34" s="276"/>
      <c r="B34" s="276"/>
      <c r="C34" s="276"/>
      <c r="D34" s="276"/>
      <c r="E34" s="276"/>
      <c r="F34" s="276"/>
      <c r="G34" s="276"/>
      <c r="H34" s="276"/>
      <c r="I34" s="276"/>
    </row>
    <row r="35" spans="1:9" s="149" customFormat="1">
      <c r="A35" s="276"/>
      <c r="B35" s="276"/>
      <c r="C35" s="276"/>
      <c r="D35" s="276"/>
      <c r="E35" s="276"/>
      <c r="F35" s="276"/>
      <c r="G35" s="276"/>
      <c r="H35" s="276"/>
      <c r="I35" s="276"/>
    </row>
    <row r="36" spans="1:9" s="149" customFormat="1">
      <c r="A36" s="276"/>
      <c r="B36" s="276"/>
      <c r="C36" s="276"/>
      <c r="D36" s="276"/>
      <c r="E36" s="276"/>
      <c r="F36" s="276"/>
      <c r="G36" s="276"/>
      <c r="H36" s="276"/>
      <c r="I36" s="276"/>
    </row>
    <row r="41" spans="1:9">
      <c r="B41" s="122"/>
      <c r="C41" s="153"/>
    </row>
    <row r="42" spans="1:9">
      <c r="B42" s="122"/>
      <c r="C42" s="153"/>
    </row>
    <row r="44" spans="1:9">
      <c r="E44" s="127"/>
      <c r="F44" s="163"/>
    </row>
    <row r="49" spans="5:7">
      <c r="E49" s="127"/>
      <c r="F49" s="123"/>
      <c r="G49" s="123"/>
    </row>
  </sheetData>
  <mergeCells count="3">
    <mergeCell ref="A6:I6"/>
    <mergeCell ref="B15:D15"/>
    <mergeCell ref="A29:I32"/>
  </mergeCells>
  <phoneticPr fontId="4"/>
  <printOptions horizontalCentered="1"/>
  <pageMargins left="0.59055118110236227" right="0.59055118110236227" top="0.78740157480314965" bottom="0.78740157480314965" header="0.51181102362204722" footer="0.51181102362204722"/>
  <pageSetup paperSize="9" firstPageNumber="0" fitToHeight="0" orientation="portrait" r:id="rId1"/>
  <headerFooter alignWithMargins="0">
    <oddHeader>&amp;L受理日：令和　　年　　月　　日　　 
午前・午後　　　時　　分　受理　</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FEF96-CE39-43F8-BD7A-21F0D28B4FCA}">
  <sheetPr>
    <pageSetUpPr fitToPage="1"/>
  </sheetPr>
  <dimension ref="A1:AQ56"/>
  <sheetViews>
    <sheetView showZeros="0" view="pageBreakPreview" topLeftCell="A15" zoomScaleNormal="100" zoomScaleSheetLayoutView="100" workbookViewId="0">
      <selection activeCell="T33" sqref="T31:U33"/>
    </sheetView>
  </sheetViews>
  <sheetFormatPr defaultColWidth="6.25" defaultRowHeight="14.25" outlineLevelCol="1"/>
  <cols>
    <col min="1" max="13" width="6.25" style="179" customWidth="1"/>
    <col min="14" max="14" width="6.5" style="190" customWidth="1"/>
    <col min="15" max="20" width="6.25" style="179"/>
    <col min="21" max="21" width="13" style="179" customWidth="1"/>
    <col min="22" max="22" width="13.375" style="179" customWidth="1"/>
    <col min="23" max="23" width="29.125" style="179" customWidth="1"/>
    <col min="24" max="24" width="18.375" style="179" customWidth="1"/>
    <col min="25" max="25" width="14" style="179" customWidth="1"/>
    <col min="26" max="28" width="6.25" style="179"/>
    <col min="29" max="29" width="13.75" style="179" hidden="1" customWidth="1" outlineLevel="1"/>
    <col min="30" max="30" width="14.875" style="179" hidden="1" customWidth="1" outlineLevel="1"/>
    <col min="31" max="31" width="15.5" style="179" hidden="1" customWidth="1" outlineLevel="1"/>
    <col min="32" max="32" width="6.25" style="179" collapsed="1"/>
    <col min="33" max="16384" width="6.25" style="179"/>
  </cols>
  <sheetData>
    <row r="1" spans="1:43" s="164" customFormat="1" ht="27" customHeight="1" thickBot="1">
      <c r="M1" s="165"/>
      <c r="N1" s="172" t="s">
        <v>612</v>
      </c>
      <c r="O1" s="241"/>
      <c r="P1" s="241"/>
      <c r="Q1" s="241"/>
    </row>
    <row r="2" spans="1:43" s="164" customFormat="1" ht="26.25" customHeight="1" thickBot="1">
      <c r="O2" s="242">
        <v>1</v>
      </c>
      <c r="Q2" s="241"/>
      <c r="R2" s="164" t="s">
        <v>341</v>
      </c>
      <c r="AC2" s="164" t="s">
        <v>342</v>
      </c>
    </row>
    <row r="3" spans="1:43" s="164" customFormat="1" ht="30.75" customHeight="1">
      <c r="A3" s="468" t="s">
        <v>340</v>
      </c>
      <c r="B3" s="468"/>
      <c r="C3" s="468"/>
      <c r="D3" s="468"/>
      <c r="E3" s="468"/>
      <c r="F3" s="468"/>
      <c r="G3" s="468"/>
      <c r="H3" s="468"/>
      <c r="I3" s="468"/>
      <c r="J3" s="468"/>
      <c r="K3" s="468"/>
      <c r="L3" s="468"/>
      <c r="M3" s="468"/>
      <c r="N3" s="468"/>
      <c r="O3" s="241"/>
      <c r="P3" s="241"/>
      <c r="Q3" s="241"/>
      <c r="T3" s="167" t="s">
        <v>343</v>
      </c>
      <c r="U3" s="167" t="s">
        <v>344</v>
      </c>
      <c r="V3" s="167" t="s">
        <v>345</v>
      </c>
      <c r="W3" s="168" t="s">
        <v>346</v>
      </c>
      <c r="X3" s="168" t="s">
        <v>347</v>
      </c>
      <c r="Y3" s="168" t="s">
        <v>348</v>
      </c>
      <c r="AC3" s="169" t="s">
        <v>349</v>
      </c>
      <c r="AD3" s="169" t="s">
        <v>350</v>
      </c>
      <c r="AE3" s="169"/>
    </row>
    <row r="4" spans="1:43" s="164" customFormat="1" ht="18.75" customHeight="1">
      <c r="N4" s="166"/>
      <c r="O4" s="241"/>
      <c r="P4" s="241"/>
      <c r="Q4" s="241"/>
      <c r="T4" s="167">
        <v>1</v>
      </c>
      <c r="U4" s="237"/>
      <c r="V4" s="169" t="str">
        <f>IFERROR(VLOOKUP(U4,$AC$4:$AD$28,2,0),"")</f>
        <v/>
      </c>
      <c r="W4" s="237"/>
      <c r="X4" s="237"/>
      <c r="Y4" s="240"/>
      <c r="AC4" s="120" t="s">
        <v>19</v>
      </c>
      <c r="AD4" s="170" t="s">
        <v>351</v>
      </c>
      <c r="AE4" s="171"/>
    </row>
    <row r="5" spans="1:43" s="164" customFormat="1" ht="18.75" customHeight="1">
      <c r="N5" s="166"/>
      <c r="T5" s="167">
        <v>2</v>
      </c>
      <c r="U5" s="237"/>
      <c r="V5" s="169" t="str">
        <f t="shared" ref="V5:V28" si="0">IFERROR(VLOOKUP(U5,$AC$4:$AD$28,2,0),"")</f>
        <v/>
      </c>
      <c r="W5" s="237"/>
      <c r="X5" s="237"/>
      <c r="Y5" s="240"/>
      <c r="AC5" s="170" t="s">
        <v>23</v>
      </c>
      <c r="AD5" s="170" t="s">
        <v>352</v>
      </c>
      <c r="AE5" s="171"/>
      <c r="AF5" s="170"/>
      <c r="AG5" s="170"/>
      <c r="AH5" s="170"/>
      <c r="AI5" s="170"/>
      <c r="AJ5" s="170"/>
      <c r="AK5" s="170"/>
      <c r="AL5" s="170"/>
      <c r="AM5" s="170"/>
      <c r="AN5" s="170"/>
      <c r="AO5" s="170"/>
      <c r="AP5" s="170"/>
      <c r="AQ5" s="170"/>
    </row>
    <row r="6" spans="1:43" s="164" customFormat="1" ht="18.75" customHeight="1">
      <c r="D6" s="172" t="s">
        <v>353</v>
      </c>
      <c r="N6" s="166"/>
      <c r="T6" s="167">
        <v>3</v>
      </c>
      <c r="U6" s="237"/>
      <c r="V6" s="169" t="str">
        <f t="shared" si="0"/>
        <v/>
      </c>
      <c r="W6" s="237"/>
      <c r="X6" s="237"/>
      <c r="Y6" s="240"/>
      <c r="AC6" s="171" t="s">
        <v>28</v>
      </c>
      <c r="AD6" s="170" t="s">
        <v>354</v>
      </c>
      <c r="AE6" s="171"/>
      <c r="AF6" s="171"/>
      <c r="AG6" s="171"/>
      <c r="AH6" s="171"/>
      <c r="AI6" s="171"/>
      <c r="AJ6" s="171"/>
      <c r="AK6" s="171"/>
      <c r="AL6" s="120"/>
      <c r="AM6" s="120"/>
      <c r="AN6" s="120"/>
      <c r="AO6" s="120"/>
      <c r="AP6" s="120"/>
      <c r="AQ6" s="120"/>
    </row>
    <row r="7" spans="1:43" s="164" customFormat="1" ht="18.75" customHeight="1">
      <c r="N7" s="166"/>
      <c r="T7" s="167">
        <v>4</v>
      </c>
      <c r="U7" s="237"/>
      <c r="V7" s="169" t="str">
        <f t="shared" si="0"/>
        <v/>
      </c>
      <c r="W7" s="237"/>
      <c r="X7" s="237"/>
      <c r="Y7" s="240"/>
      <c r="AC7" s="120" t="s">
        <v>32</v>
      </c>
      <c r="AD7" s="170" t="s">
        <v>355</v>
      </c>
      <c r="AE7" s="171"/>
    </row>
    <row r="8" spans="1:43" s="164" customFormat="1" ht="18.75" customHeight="1">
      <c r="D8" s="172" t="s">
        <v>356</v>
      </c>
      <c r="F8" s="618" t="str">
        <f>DBCS(IFERROR(VLOOKUP($O$2,$T$4:$Y$13,4,0),""))</f>
        <v/>
      </c>
      <c r="G8" s="618"/>
      <c r="H8" s="618"/>
      <c r="I8" s="618"/>
      <c r="J8" s="618"/>
      <c r="K8" s="618"/>
      <c r="L8" s="618"/>
      <c r="M8" s="618"/>
      <c r="N8" s="166"/>
      <c r="T8" s="167">
        <v>5</v>
      </c>
      <c r="U8" s="237"/>
      <c r="V8" s="169" t="str">
        <f t="shared" si="0"/>
        <v/>
      </c>
      <c r="W8" s="237"/>
      <c r="X8" s="237"/>
      <c r="Y8" s="240"/>
      <c r="AC8" s="120" t="s">
        <v>37</v>
      </c>
      <c r="AD8" s="170" t="s">
        <v>357</v>
      </c>
      <c r="AE8" s="171"/>
    </row>
    <row r="9" spans="1:43" s="164" customFormat="1" ht="18.75" customHeight="1">
      <c r="F9" s="126"/>
      <c r="G9" s="126"/>
      <c r="H9" s="126"/>
      <c r="I9" s="126"/>
      <c r="J9" s="120"/>
      <c r="K9" s="120"/>
      <c r="L9" s="120"/>
      <c r="M9" s="120"/>
      <c r="N9" s="166"/>
      <c r="T9" s="167">
        <v>6</v>
      </c>
      <c r="U9" s="237"/>
      <c r="V9" s="169" t="str">
        <f t="shared" si="0"/>
        <v/>
      </c>
      <c r="W9" s="237"/>
      <c r="X9" s="237"/>
      <c r="Y9" s="240"/>
      <c r="AC9" s="120" t="s">
        <v>42</v>
      </c>
      <c r="AD9" s="170" t="s">
        <v>358</v>
      </c>
      <c r="AE9" s="171"/>
    </row>
    <row r="10" spans="1:43" s="164" customFormat="1" ht="18.75" customHeight="1">
      <c r="D10" s="172" t="s">
        <v>359</v>
      </c>
      <c r="F10" s="612">
        <f>IFERROR(VLOOKUP($O$2,$T$4:$Y$13,5,0),"")</f>
        <v>0</v>
      </c>
      <c r="G10" s="612"/>
      <c r="H10" s="612"/>
      <c r="I10" s="612"/>
      <c r="J10" s="612"/>
      <c r="K10" s="612"/>
      <c r="L10" s="612"/>
      <c r="M10" s="612"/>
      <c r="N10" s="166"/>
      <c r="T10" s="167">
        <v>7</v>
      </c>
      <c r="U10" s="237"/>
      <c r="V10" s="169" t="str">
        <f t="shared" si="0"/>
        <v/>
      </c>
      <c r="W10" s="237"/>
      <c r="X10" s="237"/>
      <c r="Y10" s="240"/>
      <c r="AC10" s="120" t="s">
        <v>46</v>
      </c>
      <c r="AD10" s="170" t="s">
        <v>360</v>
      </c>
      <c r="AE10" s="171"/>
    </row>
    <row r="11" spans="1:43" s="164" customFormat="1" ht="18.75" customHeight="1">
      <c r="D11" s="172"/>
      <c r="E11" s="174"/>
      <c r="F11" s="174"/>
      <c r="G11" s="174"/>
      <c r="H11" s="619" t="str">
        <f>IF(VLOOKUP($O$2,$T$4:$Y$13,6,0)="","   年　　月　　日",VLOOKUP($O$2,$T$4:$Y$13,6,0))</f>
        <v xml:space="preserve">   年　　月　　日</v>
      </c>
      <c r="I11" s="619"/>
      <c r="J11" s="619"/>
      <c r="K11" s="619"/>
      <c r="L11" s="196" t="s">
        <v>361</v>
      </c>
      <c r="P11" s="166"/>
      <c r="T11" s="167">
        <v>8</v>
      </c>
      <c r="U11" s="237"/>
      <c r="V11" s="169" t="str">
        <f t="shared" si="0"/>
        <v/>
      </c>
      <c r="W11" s="237"/>
      <c r="X11" s="237"/>
      <c r="Y11" s="237"/>
      <c r="AC11" s="120" t="s">
        <v>50</v>
      </c>
      <c r="AD11" s="170" t="s">
        <v>362</v>
      </c>
      <c r="AE11" s="171"/>
    </row>
    <row r="12" spans="1:43" s="164" customFormat="1" ht="18.75" customHeight="1">
      <c r="D12" s="172"/>
      <c r="E12" s="174"/>
      <c r="F12" s="175"/>
      <c r="G12" s="175"/>
      <c r="H12" s="175"/>
      <c r="I12" s="175"/>
      <c r="J12" s="176"/>
      <c r="N12" s="166"/>
      <c r="T12" s="167">
        <v>9</v>
      </c>
      <c r="U12" s="237"/>
      <c r="V12" s="169" t="str">
        <f t="shared" si="0"/>
        <v/>
      </c>
      <c r="W12" s="237"/>
      <c r="X12" s="237"/>
      <c r="Y12" s="237"/>
      <c r="AC12" s="120" t="s">
        <v>55</v>
      </c>
      <c r="AD12" s="170" t="s">
        <v>363</v>
      </c>
      <c r="AE12" s="171"/>
    </row>
    <row r="13" spans="1:43" s="164" customFormat="1" ht="18.75" customHeight="1">
      <c r="N13" s="166"/>
      <c r="T13" s="167">
        <v>10</v>
      </c>
      <c r="U13" s="237"/>
      <c r="V13" s="169" t="str">
        <f t="shared" si="0"/>
        <v/>
      </c>
      <c r="W13" s="237"/>
      <c r="X13" s="237"/>
      <c r="Y13" s="237"/>
      <c r="AC13" s="120" t="s">
        <v>60</v>
      </c>
      <c r="AD13" s="170" t="s">
        <v>364</v>
      </c>
      <c r="AE13" s="120"/>
    </row>
    <row r="14" spans="1:43" s="164" customFormat="1" ht="18.75" customHeight="1">
      <c r="B14" s="164" t="s">
        <v>558</v>
      </c>
      <c r="C14" s="120"/>
      <c r="E14" s="301"/>
      <c r="F14" s="300" t="str">
        <f>設定シート!C2&amp;"執行　"&amp;設定シート!C4</f>
        <v>令和７年４月６日執行　秋田県知事選挙</v>
      </c>
      <c r="G14" s="300"/>
      <c r="H14" s="300"/>
      <c r="I14" s="299"/>
      <c r="J14" s="299"/>
      <c r="M14" s="166"/>
      <c r="T14" s="167">
        <v>11</v>
      </c>
      <c r="U14" s="238"/>
      <c r="V14" s="169" t="str">
        <f t="shared" si="0"/>
        <v/>
      </c>
      <c r="W14" s="238"/>
      <c r="X14" s="238"/>
      <c r="Y14" s="238"/>
      <c r="AC14" s="170" t="s">
        <v>64</v>
      </c>
      <c r="AD14" s="120" t="s">
        <v>366</v>
      </c>
    </row>
    <row r="15" spans="1:43" s="164" customFormat="1" ht="18.75" customHeight="1">
      <c r="C15" s="177"/>
      <c r="N15" s="166"/>
      <c r="T15" s="167">
        <v>12</v>
      </c>
      <c r="U15" s="238"/>
      <c r="V15" s="169" t="str">
        <f t="shared" si="0"/>
        <v/>
      </c>
      <c r="W15" s="238"/>
      <c r="X15" s="238"/>
      <c r="Y15" s="238"/>
      <c r="AC15" s="120" t="s">
        <v>67</v>
      </c>
      <c r="AD15" s="170" t="s">
        <v>367</v>
      </c>
    </row>
    <row r="16" spans="1:43" s="164" customFormat="1" ht="18.75" customHeight="1">
      <c r="C16" s="177"/>
      <c r="D16" s="178"/>
      <c r="E16" s="178"/>
      <c r="F16" s="178"/>
      <c r="G16" s="178"/>
      <c r="N16" s="166"/>
      <c r="T16" s="167">
        <v>13</v>
      </c>
      <c r="U16" s="238"/>
      <c r="V16" s="169" t="str">
        <f t="shared" si="0"/>
        <v/>
      </c>
      <c r="W16" s="238"/>
      <c r="X16" s="238"/>
      <c r="Y16" s="238"/>
      <c r="AC16" s="120" t="s">
        <v>70</v>
      </c>
      <c r="AD16" s="170" t="s">
        <v>368</v>
      </c>
    </row>
    <row r="17" spans="1:31" s="164" customFormat="1" ht="18.75" customHeight="1">
      <c r="B17" s="164" t="s">
        <v>559</v>
      </c>
      <c r="F17" s="624">
        <f>IFERROR(VLOOKUP($O$2,$T$4:$Y$13,2,0),"")</f>
        <v>0</v>
      </c>
      <c r="G17" s="624"/>
      <c r="H17" s="624"/>
      <c r="I17" s="164" t="s">
        <v>369</v>
      </c>
      <c r="J17" s="173"/>
      <c r="N17" s="166"/>
      <c r="T17" s="167">
        <v>14</v>
      </c>
      <c r="U17" s="238"/>
      <c r="V17" s="169" t="str">
        <f t="shared" si="0"/>
        <v/>
      </c>
      <c r="W17" s="238"/>
      <c r="X17" s="238"/>
      <c r="Y17" s="238"/>
      <c r="AC17" s="120" t="s">
        <v>73</v>
      </c>
      <c r="AD17" s="170" t="s">
        <v>370</v>
      </c>
    </row>
    <row r="18" spans="1:31" s="164" customFormat="1" ht="18.75" customHeight="1">
      <c r="G18" s="173"/>
      <c r="J18" s="173"/>
      <c r="N18" s="166"/>
      <c r="T18" s="167">
        <v>15</v>
      </c>
      <c r="U18" s="238"/>
      <c r="V18" s="169" t="str">
        <f t="shared" si="0"/>
        <v/>
      </c>
      <c r="W18" s="238"/>
      <c r="X18" s="238"/>
      <c r="Y18" s="238"/>
      <c r="AC18" s="120" t="s">
        <v>76</v>
      </c>
      <c r="AD18" s="170" t="s">
        <v>371</v>
      </c>
      <c r="AE18" s="179"/>
    </row>
    <row r="19" spans="1:31" s="164" customFormat="1" ht="18.75" customHeight="1">
      <c r="B19" s="164" t="s">
        <v>560</v>
      </c>
      <c r="N19" s="166"/>
      <c r="T19" s="167">
        <v>16</v>
      </c>
      <c r="U19" s="238"/>
      <c r="V19" s="169" t="str">
        <f t="shared" si="0"/>
        <v/>
      </c>
      <c r="W19" s="238"/>
      <c r="X19" s="238"/>
      <c r="Y19" s="238"/>
      <c r="AC19" s="120" t="s">
        <v>79</v>
      </c>
      <c r="AD19" s="170" t="s">
        <v>372</v>
      </c>
      <c r="AE19" s="179"/>
    </row>
    <row r="20" spans="1:31" s="164" customFormat="1" ht="18.75" customHeight="1">
      <c r="N20" s="166"/>
      <c r="T20" s="167">
        <v>17</v>
      </c>
      <c r="U20" s="238"/>
      <c r="V20" s="169" t="str">
        <f t="shared" si="0"/>
        <v/>
      </c>
      <c r="W20" s="238"/>
      <c r="X20" s="238"/>
      <c r="Y20" s="238"/>
      <c r="AC20" s="120" t="s">
        <v>82</v>
      </c>
      <c r="AD20" s="170" t="s">
        <v>373</v>
      </c>
      <c r="AE20" s="179"/>
    </row>
    <row r="21" spans="1:31" s="164" customFormat="1" ht="18.75" customHeight="1">
      <c r="N21" s="166"/>
      <c r="T21" s="167">
        <v>18</v>
      </c>
      <c r="U21" s="238"/>
      <c r="V21" s="169" t="str">
        <f t="shared" si="0"/>
        <v/>
      </c>
      <c r="W21" s="238"/>
      <c r="X21" s="238"/>
      <c r="Y21" s="238"/>
      <c r="AC21" s="120" t="s">
        <v>85</v>
      </c>
      <c r="AD21" s="170" t="s">
        <v>374</v>
      </c>
      <c r="AE21" s="179"/>
    </row>
    <row r="22" spans="1:31" ht="18.75" customHeight="1">
      <c r="A22" s="164"/>
      <c r="B22" s="625" t="s">
        <v>375</v>
      </c>
      <c r="C22" s="625"/>
      <c r="D22" s="625"/>
      <c r="E22" s="625"/>
      <c r="F22" s="164"/>
      <c r="G22" s="164"/>
      <c r="H22" s="164"/>
      <c r="I22" s="164"/>
      <c r="J22" s="164"/>
      <c r="K22" s="164"/>
      <c r="L22" s="164"/>
      <c r="M22" s="164"/>
      <c r="N22" s="166"/>
      <c r="O22" s="164"/>
      <c r="T22" s="167">
        <v>19</v>
      </c>
      <c r="U22" s="239"/>
      <c r="V22" s="169" t="str">
        <f t="shared" si="0"/>
        <v/>
      </c>
      <c r="W22" s="239"/>
      <c r="X22" s="239"/>
      <c r="Y22" s="239"/>
      <c r="AC22" s="120" t="s">
        <v>87</v>
      </c>
      <c r="AD22" s="170" t="s">
        <v>376</v>
      </c>
    </row>
    <row r="23" spans="1:31" ht="18.75" customHeight="1">
      <c r="A23" s="164"/>
      <c r="B23" s="164"/>
      <c r="C23" s="164"/>
      <c r="D23" s="164"/>
      <c r="E23" s="164"/>
      <c r="F23" s="164"/>
      <c r="G23" s="164"/>
      <c r="H23" s="164"/>
      <c r="I23" s="164"/>
      <c r="J23" s="164"/>
      <c r="K23" s="164"/>
      <c r="L23" s="164"/>
      <c r="M23" s="164"/>
      <c r="N23" s="166"/>
      <c r="O23" s="164"/>
      <c r="T23" s="167">
        <v>20</v>
      </c>
      <c r="U23" s="239"/>
      <c r="V23" s="169" t="str">
        <f t="shared" si="0"/>
        <v/>
      </c>
      <c r="W23" s="239"/>
      <c r="X23" s="239"/>
      <c r="Y23" s="239"/>
      <c r="AC23" s="120" t="s">
        <v>89</v>
      </c>
      <c r="AD23" s="120" t="s">
        <v>377</v>
      </c>
    </row>
    <row r="24" spans="1:31" ht="18.75" customHeight="1">
      <c r="A24" s="164"/>
      <c r="B24" s="164"/>
      <c r="C24" s="164"/>
      <c r="E24" s="172" t="s">
        <v>378</v>
      </c>
      <c r="F24" s="164"/>
      <c r="G24" s="123">
        <f>入力シート!C9</f>
        <v>0</v>
      </c>
      <c r="H24" s="164"/>
      <c r="I24" s="175"/>
      <c r="J24" s="175"/>
      <c r="K24" s="175"/>
      <c r="L24" s="175"/>
      <c r="M24" s="175"/>
      <c r="N24" s="175"/>
      <c r="O24" s="164"/>
      <c r="T24" s="167">
        <v>21</v>
      </c>
      <c r="U24" s="239"/>
      <c r="V24" s="169" t="str">
        <f t="shared" si="0"/>
        <v/>
      </c>
      <c r="W24" s="239"/>
      <c r="X24" s="239"/>
      <c r="Y24" s="239"/>
      <c r="AC24" s="120" t="s">
        <v>91</v>
      </c>
      <c r="AD24" s="120" t="s">
        <v>379</v>
      </c>
    </row>
    <row r="25" spans="1:31" ht="18.75" customHeight="1">
      <c r="A25" s="164"/>
      <c r="B25" s="164"/>
      <c r="C25" s="164"/>
      <c r="D25" s="164"/>
      <c r="E25" s="164"/>
      <c r="F25" s="164"/>
      <c r="G25" s="164"/>
      <c r="H25" s="164"/>
      <c r="I25" s="164"/>
      <c r="J25" s="164"/>
      <c r="K25" s="164"/>
      <c r="L25" s="164"/>
      <c r="M25" s="164"/>
      <c r="N25" s="166"/>
      <c r="O25" s="164"/>
      <c r="T25" s="167">
        <v>22</v>
      </c>
      <c r="U25" s="239"/>
      <c r="V25" s="169" t="str">
        <f t="shared" si="0"/>
        <v/>
      </c>
      <c r="W25" s="239"/>
      <c r="X25" s="239"/>
      <c r="Y25" s="239"/>
      <c r="AC25" s="120" t="s">
        <v>93</v>
      </c>
      <c r="AD25" s="120" t="s">
        <v>380</v>
      </c>
    </row>
    <row r="26" spans="1:31" ht="18.75" customHeight="1">
      <c r="A26" s="164"/>
      <c r="B26" s="164"/>
      <c r="C26" s="164"/>
      <c r="E26" s="184" t="str">
        <f>設定シート!C4&amp;"候補者氏名"</f>
        <v>秋田県知事選挙候補者氏名</v>
      </c>
      <c r="F26" s="181"/>
      <c r="G26" s="626" t="str">
        <f>入力シート!$C$12&amp;" "&amp;入力シート!$C$14</f>
        <v xml:space="preserve"> </v>
      </c>
      <c r="H26" s="626"/>
      <c r="I26" s="626"/>
      <c r="J26" s="626"/>
      <c r="K26" s="626"/>
      <c r="L26" s="626"/>
      <c r="M26" s="181" t="str" cm="1">
        <f t="array" aca="1" ref="M26" ca="1">IF(VLOOKUP(RIGHT(CELL("filename",A1),LEN(CELL("filename",A1))-FIND("]",CELL("filename",A1))),設定シート!$U$2:$V$31,2,0)="表示する","㊞","")</f>
        <v/>
      </c>
      <c r="N26" s="166"/>
      <c r="O26" s="182"/>
      <c r="P26" s="623" t="s">
        <v>285</v>
      </c>
      <c r="Q26" s="623"/>
      <c r="R26" s="623"/>
      <c r="S26" s="623"/>
      <c r="T26" s="167">
        <v>23</v>
      </c>
      <c r="U26" s="239"/>
      <c r="V26" s="169" t="str">
        <f t="shared" si="0"/>
        <v/>
      </c>
      <c r="W26" s="239"/>
      <c r="X26" s="239"/>
      <c r="Y26" s="239"/>
      <c r="AC26" s="120" t="s">
        <v>95</v>
      </c>
      <c r="AD26" s="120" t="s">
        <v>381</v>
      </c>
    </row>
    <row r="27" spans="1:31" ht="18.75" customHeight="1">
      <c r="A27" s="164"/>
      <c r="B27" s="164"/>
      <c r="C27" s="164"/>
      <c r="D27" s="183"/>
      <c r="E27" s="183"/>
      <c r="F27" s="184"/>
      <c r="G27" s="183"/>
      <c r="H27" s="164"/>
      <c r="I27" s="164"/>
      <c r="J27" s="164"/>
      <c r="K27" s="176"/>
      <c r="L27" s="176"/>
      <c r="M27" s="164"/>
      <c r="N27" s="166"/>
      <c r="O27" s="164"/>
      <c r="P27" s="623"/>
      <c r="Q27" s="623"/>
      <c r="R27" s="623"/>
      <c r="S27" s="623"/>
      <c r="T27" s="167">
        <v>24</v>
      </c>
      <c r="U27" s="239"/>
      <c r="V27" s="169" t="str">
        <f t="shared" si="0"/>
        <v/>
      </c>
      <c r="W27" s="239"/>
      <c r="X27" s="239"/>
      <c r="Y27" s="239"/>
      <c r="AC27" s="120" t="s">
        <v>96</v>
      </c>
      <c r="AD27" s="120" t="s">
        <v>382</v>
      </c>
    </row>
    <row r="28" spans="1:31" ht="18.75" customHeight="1">
      <c r="A28" s="164"/>
      <c r="B28" s="164"/>
      <c r="C28" s="164"/>
      <c r="D28" s="164"/>
      <c r="E28" s="164"/>
      <c r="F28" s="164"/>
      <c r="G28" s="164"/>
      <c r="H28" s="164"/>
      <c r="I28" s="164"/>
      <c r="J28" s="164"/>
      <c r="K28" s="164"/>
      <c r="L28" s="164"/>
      <c r="M28" s="164"/>
      <c r="N28" s="166"/>
      <c r="O28" s="164"/>
      <c r="P28" s="623"/>
      <c r="Q28" s="623"/>
      <c r="R28" s="623"/>
      <c r="S28" s="623"/>
      <c r="T28" s="167">
        <v>25</v>
      </c>
      <c r="U28" s="239"/>
      <c r="V28" s="169" t="str">
        <f t="shared" si="0"/>
        <v/>
      </c>
      <c r="W28" s="239"/>
      <c r="X28" s="239"/>
      <c r="Y28" s="239"/>
      <c r="AC28" s="120" t="s">
        <v>98</v>
      </c>
      <c r="AD28" s="120" t="s">
        <v>383</v>
      </c>
    </row>
    <row r="29" spans="1:31" ht="18.75" customHeight="1">
      <c r="A29" s="185"/>
      <c r="B29" s="164"/>
      <c r="C29" s="164"/>
      <c r="D29" s="164"/>
      <c r="E29" s="164"/>
      <c r="F29" s="164"/>
      <c r="G29" s="164"/>
      <c r="H29" s="164"/>
      <c r="I29" s="164"/>
      <c r="J29" s="164"/>
      <c r="K29" s="176"/>
      <c r="L29" s="176"/>
      <c r="M29" s="176"/>
      <c r="N29" s="166"/>
      <c r="O29" s="164"/>
      <c r="P29" s="623"/>
      <c r="Q29" s="623"/>
      <c r="R29" s="623"/>
      <c r="S29" s="623"/>
    </row>
    <row r="30" spans="1:31" ht="18.75" customHeight="1">
      <c r="A30" s="164"/>
      <c r="B30" s="620">
        <f>IFERROR(VLOOKUP($O$2,$T$4:$Y$13,2,0),"")</f>
        <v>0</v>
      </c>
      <c r="C30" s="620"/>
      <c r="D30" s="164" t="s">
        <v>384</v>
      </c>
      <c r="E30" s="164"/>
      <c r="F30" s="164"/>
      <c r="G30" s="164"/>
      <c r="H30" s="622" t="str">
        <f>IFERROR(VLOOKUP($O$2,$T$4:$Y$13,3,0),"")</f>
        <v/>
      </c>
      <c r="I30" s="622"/>
      <c r="J30" s="622"/>
      <c r="K30" s="622"/>
      <c r="L30" s="164" t="s">
        <v>385</v>
      </c>
      <c r="N30" s="166"/>
      <c r="O30" s="164"/>
      <c r="P30" s="623"/>
      <c r="Q30" s="623"/>
      <c r="R30" s="623"/>
      <c r="S30" s="623"/>
    </row>
    <row r="31" spans="1:31" ht="18.75" customHeight="1">
      <c r="A31" s="164"/>
      <c r="B31" s="164"/>
      <c r="C31" s="164"/>
      <c r="D31" s="164"/>
      <c r="E31" s="164"/>
      <c r="F31" s="164"/>
      <c r="G31" s="164"/>
      <c r="H31" s="164"/>
      <c r="I31" s="164"/>
      <c r="J31" s="164"/>
      <c r="K31" s="164"/>
      <c r="L31" s="164"/>
      <c r="M31" s="164"/>
      <c r="N31" s="166"/>
      <c r="O31" s="164"/>
      <c r="AE31" s="186"/>
    </row>
    <row r="32" spans="1:31" ht="18.75" customHeight="1">
      <c r="A32" s="164"/>
      <c r="B32" s="164"/>
      <c r="C32" s="164"/>
      <c r="D32" s="164"/>
      <c r="E32" s="164"/>
      <c r="F32" s="164"/>
      <c r="G32" s="164"/>
      <c r="H32" s="164"/>
      <c r="I32" s="164"/>
      <c r="J32" s="164"/>
      <c r="K32" s="164"/>
      <c r="L32" s="164"/>
      <c r="M32" s="164"/>
      <c r="N32" s="166"/>
      <c r="O32" s="164"/>
      <c r="AE32" s="186"/>
    </row>
    <row r="33" spans="1:31" ht="18.75" customHeight="1">
      <c r="A33" s="164"/>
      <c r="B33" s="164"/>
      <c r="C33" s="164"/>
      <c r="D33" s="164"/>
      <c r="E33" s="164"/>
      <c r="F33" s="164"/>
      <c r="G33" s="164"/>
      <c r="H33" s="164"/>
      <c r="I33" s="164"/>
      <c r="J33" s="164"/>
      <c r="K33" s="164"/>
      <c r="L33" s="164"/>
      <c r="M33" s="164"/>
      <c r="N33" s="166"/>
      <c r="O33" s="164"/>
      <c r="AE33" s="186"/>
    </row>
    <row r="34" spans="1:31" ht="18.75" customHeight="1">
      <c r="A34" s="164"/>
      <c r="B34" s="164"/>
      <c r="C34" s="164"/>
      <c r="D34" s="164"/>
      <c r="E34" s="164"/>
      <c r="F34" s="164"/>
      <c r="G34" s="164"/>
      <c r="H34" s="164"/>
      <c r="I34" s="164"/>
      <c r="J34" s="164"/>
      <c r="K34" s="164"/>
      <c r="L34" s="164"/>
      <c r="M34" s="164"/>
      <c r="N34" s="166"/>
      <c r="O34" s="164"/>
      <c r="AE34" s="182"/>
    </row>
    <row r="35" spans="1:31" s="186" customFormat="1" ht="18.75" customHeight="1">
      <c r="A35" s="182" t="s">
        <v>386</v>
      </c>
      <c r="B35" s="182"/>
      <c r="C35" s="182"/>
      <c r="D35" s="182"/>
      <c r="E35" s="182"/>
      <c r="F35" s="182"/>
      <c r="G35" s="182"/>
      <c r="H35" s="182"/>
      <c r="I35" s="182"/>
      <c r="J35" s="182"/>
      <c r="K35" s="182"/>
      <c r="L35" s="182"/>
      <c r="M35" s="182"/>
      <c r="N35" s="187"/>
      <c r="O35" s="182"/>
      <c r="AE35" s="182"/>
    </row>
    <row r="36" spans="1:31" s="186" customFormat="1" ht="7.5" customHeight="1">
      <c r="A36" s="182"/>
      <c r="B36" s="182"/>
      <c r="C36" s="182"/>
      <c r="D36" s="182"/>
      <c r="E36" s="182"/>
      <c r="F36" s="182"/>
      <c r="G36" s="182"/>
      <c r="H36" s="182"/>
      <c r="I36" s="182"/>
      <c r="J36" s="182"/>
      <c r="K36" s="182"/>
      <c r="L36" s="182"/>
      <c r="M36" s="182"/>
      <c r="N36" s="187"/>
      <c r="O36" s="182"/>
      <c r="AE36" s="182"/>
    </row>
    <row r="37" spans="1:31" s="11" customFormat="1" ht="14.25" customHeight="1">
      <c r="A37" s="208" t="s">
        <v>602</v>
      </c>
    </row>
    <row r="38" spans="1:31" s="11" customFormat="1">
      <c r="A38" s="208" t="s">
        <v>603</v>
      </c>
    </row>
    <row r="39" spans="1:31" s="11" customFormat="1">
      <c r="A39" s="208" t="s">
        <v>604</v>
      </c>
      <c r="N39" s="36"/>
    </row>
    <row r="40" spans="1:31" s="11" customFormat="1">
      <c r="A40" s="11" t="s">
        <v>593</v>
      </c>
    </row>
    <row r="41" spans="1:31" s="182" customFormat="1" ht="14.25" customHeight="1">
      <c r="N41" s="187"/>
      <c r="AE41" s="179"/>
    </row>
    <row r="42" spans="1:31" s="182" customFormat="1" ht="15.75" customHeight="1">
      <c r="N42" s="187"/>
      <c r="AE42" s="179"/>
    </row>
    <row r="43" spans="1:31">
      <c r="A43" s="185"/>
      <c r="B43" s="164"/>
      <c r="C43" s="164"/>
      <c r="D43" s="164"/>
      <c r="E43" s="164"/>
      <c r="F43" s="164"/>
      <c r="G43" s="164"/>
      <c r="H43" s="164"/>
      <c r="I43" s="164"/>
      <c r="J43" s="164"/>
      <c r="K43" s="176"/>
      <c r="L43" s="176"/>
      <c r="M43" s="176"/>
      <c r="N43" s="166"/>
    </row>
    <row r="44" spans="1:31">
      <c r="A44" s="164"/>
      <c r="B44" s="620"/>
      <c r="C44" s="620"/>
      <c r="D44" s="621"/>
      <c r="E44" s="621"/>
      <c r="F44" s="621"/>
      <c r="G44" s="621"/>
      <c r="H44" s="621"/>
      <c r="I44" s="176"/>
      <c r="J44" s="164"/>
      <c r="K44" s="178"/>
      <c r="L44" s="178"/>
      <c r="M44" s="178"/>
      <c r="N44" s="166"/>
    </row>
    <row r="45" spans="1:31">
      <c r="A45" s="164"/>
      <c r="B45" s="164"/>
      <c r="C45" s="164"/>
      <c r="D45" s="164"/>
      <c r="E45" s="164"/>
      <c r="F45" s="164"/>
      <c r="G45" s="164"/>
      <c r="H45" s="164"/>
      <c r="I45" s="164"/>
      <c r="J45" s="164"/>
      <c r="K45" s="164"/>
      <c r="L45" s="164"/>
      <c r="M45" s="164"/>
      <c r="N45" s="166"/>
    </row>
    <row r="46" spans="1:31">
      <c r="A46" s="164"/>
      <c r="B46" s="164"/>
      <c r="C46" s="164"/>
      <c r="D46" s="164"/>
      <c r="E46" s="164"/>
      <c r="F46" s="164"/>
      <c r="G46" s="164"/>
      <c r="H46" s="164"/>
      <c r="I46" s="164"/>
      <c r="J46" s="164"/>
      <c r="K46" s="164"/>
      <c r="L46" s="164"/>
      <c r="M46" s="164"/>
      <c r="N46" s="166"/>
    </row>
    <row r="47" spans="1:31">
      <c r="A47" s="164"/>
      <c r="B47" s="164"/>
      <c r="C47" s="164"/>
      <c r="D47" s="164"/>
      <c r="E47" s="164"/>
      <c r="F47" s="164"/>
      <c r="G47" s="164"/>
      <c r="H47" s="164"/>
      <c r="I47" s="164"/>
      <c r="J47" s="164"/>
      <c r="K47" s="164"/>
      <c r="L47" s="164"/>
      <c r="M47" s="164"/>
      <c r="N47" s="166"/>
    </row>
    <row r="48" spans="1:31">
      <c r="A48" s="164"/>
      <c r="B48" s="164"/>
      <c r="C48" s="164"/>
      <c r="D48" s="164"/>
      <c r="E48" s="164"/>
      <c r="F48" s="164"/>
      <c r="G48" s="164"/>
      <c r="H48" s="164"/>
      <c r="I48" s="164"/>
      <c r="J48" s="164"/>
      <c r="K48" s="164"/>
      <c r="L48" s="164"/>
      <c r="M48" s="164"/>
      <c r="N48" s="166"/>
    </row>
    <row r="49" spans="1:14">
      <c r="A49" s="182"/>
      <c r="B49" s="182"/>
      <c r="C49" s="182"/>
      <c r="D49" s="182"/>
      <c r="E49" s="182"/>
      <c r="F49" s="182"/>
      <c r="G49" s="182"/>
      <c r="H49" s="182"/>
      <c r="I49" s="182"/>
      <c r="J49" s="182"/>
      <c r="K49" s="182"/>
      <c r="L49" s="182"/>
      <c r="M49" s="182"/>
      <c r="N49" s="187"/>
    </row>
    <row r="50" spans="1:14">
      <c r="A50" s="182"/>
      <c r="B50" s="182"/>
      <c r="C50" s="182"/>
      <c r="D50" s="182"/>
      <c r="E50" s="182"/>
      <c r="F50" s="182"/>
      <c r="G50" s="182"/>
      <c r="H50" s="182"/>
      <c r="I50" s="182"/>
      <c r="J50" s="182"/>
      <c r="K50" s="182"/>
      <c r="L50" s="182"/>
      <c r="M50" s="182"/>
      <c r="N50" s="187"/>
    </row>
    <row r="51" spans="1:14">
      <c r="A51" s="182"/>
      <c r="B51" s="182"/>
      <c r="C51" s="182"/>
      <c r="D51" s="182"/>
      <c r="E51" s="182"/>
      <c r="F51" s="182"/>
      <c r="G51" s="182"/>
      <c r="H51" s="182"/>
      <c r="I51" s="182"/>
      <c r="J51" s="182"/>
      <c r="K51" s="182"/>
      <c r="L51" s="182"/>
      <c r="M51" s="182"/>
      <c r="N51" s="187"/>
    </row>
    <row r="52" spans="1:14">
      <c r="A52" s="182"/>
      <c r="B52" s="182"/>
      <c r="C52" s="182"/>
      <c r="D52" s="182"/>
      <c r="E52" s="182"/>
      <c r="F52" s="182"/>
      <c r="G52" s="182"/>
      <c r="H52" s="182"/>
      <c r="I52" s="182"/>
      <c r="J52" s="182"/>
      <c r="K52" s="188"/>
      <c r="L52" s="188"/>
      <c r="M52" s="189"/>
      <c r="N52" s="187"/>
    </row>
    <row r="53" spans="1:14">
      <c r="A53" s="182"/>
      <c r="B53" s="182"/>
      <c r="C53" s="182"/>
      <c r="D53" s="182"/>
      <c r="E53" s="182"/>
      <c r="F53" s="182"/>
      <c r="G53" s="182"/>
      <c r="H53" s="182"/>
      <c r="I53" s="182"/>
      <c r="J53" s="182"/>
      <c r="K53" s="182"/>
      <c r="L53" s="182"/>
      <c r="M53" s="182"/>
      <c r="N53" s="187"/>
    </row>
    <row r="54" spans="1:14">
      <c r="A54" s="182"/>
      <c r="B54" s="182"/>
      <c r="C54" s="182"/>
      <c r="D54" s="182"/>
      <c r="E54" s="182"/>
      <c r="F54" s="182"/>
      <c r="G54" s="182"/>
      <c r="H54" s="182"/>
      <c r="I54" s="182"/>
      <c r="J54" s="182"/>
      <c r="K54" s="182"/>
      <c r="L54" s="182"/>
      <c r="M54" s="182"/>
      <c r="N54" s="187"/>
    </row>
    <row r="55" spans="1:14">
      <c r="A55" s="182"/>
      <c r="B55" s="182"/>
      <c r="C55" s="182"/>
      <c r="D55" s="182"/>
      <c r="E55" s="182"/>
      <c r="F55" s="182"/>
      <c r="G55" s="182"/>
      <c r="H55" s="182"/>
      <c r="I55" s="182"/>
      <c r="J55" s="182"/>
      <c r="K55" s="182"/>
      <c r="L55" s="182"/>
      <c r="M55" s="182"/>
      <c r="N55" s="187"/>
    </row>
    <row r="56" spans="1:14">
      <c r="A56" s="182"/>
      <c r="B56" s="182"/>
      <c r="C56" s="182"/>
      <c r="D56" s="182"/>
      <c r="E56" s="182"/>
      <c r="F56" s="182"/>
      <c r="G56" s="182"/>
      <c r="H56" s="182"/>
      <c r="I56" s="182"/>
      <c r="J56" s="182"/>
      <c r="K56" s="182"/>
      <c r="L56" s="182"/>
      <c r="M56" s="182"/>
      <c r="N56" s="187"/>
    </row>
  </sheetData>
  <mergeCells count="12">
    <mergeCell ref="P26:S30"/>
    <mergeCell ref="F17:H17"/>
    <mergeCell ref="B22:E22"/>
    <mergeCell ref="G26:L26"/>
    <mergeCell ref="B30:C30"/>
    <mergeCell ref="A3:N3"/>
    <mergeCell ref="F8:M8"/>
    <mergeCell ref="F10:M10"/>
    <mergeCell ref="H11:K11"/>
    <mergeCell ref="B44:C44"/>
    <mergeCell ref="D44:H44"/>
    <mergeCell ref="H30:K30"/>
  </mergeCells>
  <phoneticPr fontId="4"/>
  <dataValidations count="1">
    <dataValidation type="list" allowBlank="1" showInputMessage="1" showErrorMessage="1" sqref="U4:U13" xr:uid="{B13193B5-4790-471D-9F15-2E169443C4DE}">
      <formula1>開票区名</formula1>
    </dataValidation>
  </dataValidations>
  <printOptions horizontalCentered="1"/>
  <pageMargins left="0.59055118110236227" right="0.59055118110236227" top="0.78740157480314965" bottom="0.78740157480314965" header="0.51181102362204722" footer="0.51181102362204722"/>
  <pageSetup paperSize="9" firstPageNumber="0" fitToHeight="0" orientation="portrait" r:id="rId1"/>
  <headerFooter alignWithMargins="0">
    <oddHeader>&amp;L受理日：令和　　年　　月　　日　　 
午前・午後　　　時　　分　受理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90465" r:id="rId4" name="Spinner 1">
              <controlPr defaultSize="0" autoPict="0">
                <anchor moveWithCells="1" sizeWithCells="1">
                  <from>
                    <xdr:col>15</xdr:col>
                    <xdr:colOff>95250</xdr:colOff>
                    <xdr:row>0</xdr:row>
                    <xdr:rowOff>95250</xdr:rowOff>
                  </from>
                  <to>
                    <xdr:col>16</xdr:col>
                    <xdr:colOff>361950</xdr:colOff>
                    <xdr:row>3</xdr:row>
                    <xdr:rowOff>28575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87505-D500-4F27-9922-C6E13637FC16}">
  <sheetPr>
    <pageSetUpPr fitToPage="1"/>
  </sheetPr>
  <dimension ref="A1:Q29"/>
  <sheetViews>
    <sheetView showZeros="0" view="pageBreakPreview" topLeftCell="A10" zoomScaleNormal="100" zoomScaleSheetLayoutView="100" workbookViewId="0">
      <selection activeCell="T33" sqref="T31:U33"/>
    </sheetView>
  </sheetViews>
  <sheetFormatPr defaultColWidth="5.875" defaultRowHeight="18.75" customHeight="1"/>
  <cols>
    <col min="1" max="7" width="6.25" style="164" customWidth="1"/>
    <col min="8" max="8" width="8.375" style="164" customWidth="1"/>
    <col min="9" max="12" width="6.25" style="164" customWidth="1"/>
    <col min="13" max="13" width="7.125" style="164" customWidth="1"/>
    <col min="14" max="15" width="5.875" style="164"/>
    <col min="16" max="16" width="9.875" style="164" customWidth="1"/>
    <col min="17" max="16384" width="5.875" style="164"/>
  </cols>
  <sheetData>
    <row r="1" spans="1:17" ht="18.75" customHeight="1" thickBot="1">
      <c r="L1" s="191"/>
      <c r="M1" s="172" t="s">
        <v>613</v>
      </c>
    </row>
    <row r="2" spans="1:17" ht="25.5" customHeight="1" thickBot="1">
      <c r="M2" s="172" t="s">
        <v>517</v>
      </c>
      <c r="O2" s="192">
        <v>1</v>
      </c>
      <c r="Q2" s="164" t="s">
        <v>610</v>
      </c>
    </row>
    <row r="3" spans="1:17" ht="18.75" customHeight="1">
      <c r="M3" s="172"/>
    </row>
    <row r="4" spans="1:17" ht="35.25" customHeight="1">
      <c r="A4" s="628" t="s">
        <v>518</v>
      </c>
      <c r="B4" s="628"/>
      <c r="C4" s="628"/>
      <c r="D4" s="628"/>
      <c r="E4" s="628"/>
      <c r="F4" s="628"/>
      <c r="G4" s="628"/>
      <c r="H4" s="628"/>
      <c r="I4" s="628"/>
      <c r="J4" s="628"/>
      <c r="K4" s="628"/>
      <c r="L4" s="628"/>
      <c r="M4" s="628"/>
    </row>
    <row r="8" spans="1:17" ht="26.25" customHeight="1">
      <c r="A8" s="223" t="str">
        <f>設定シート!$C$2&amp;"執行の"&amp;設定シート!$C$4&amp;"における開票立会人となるべきことを"</f>
        <v>令和７年４月６日執行の秋田県知事選挙における開票立会人となるべきことを</v>
      </c>
      <c r="B8" s="193"/>
      <c r="I8" s="194"/>
      <c r="J8" s="194"/>
      <c r="K8" s="194"/>
    </row>
    <row r="9" spans="1:17" ht="26.25" customHeight="1">
      <c r="A9" s="164" t="s">
        <v>519</v>
      </c>
      <c r="G9" s="195"/>
      <c r="I9" s="195"/>
      <c r="J9" s="195"/>
    </row>
    <row r="10" spans="1:17" ht="18.75" customHeight="1">
      <c r="G10" s="195"/>
      <c r="H10" s="195"/>
      <c r="I10" s="195"/>
      <c r="J10" s="195"/>
    </row>
    <row r="11" spans="1:17" ht="18.75" customHeight="1">
      <c r="G11" s="195"/>
      <c r="I11" s="195"/>
    </row>
    <row r="13" spans="1:17" s="153" customFormat="1" ht="18.75" customHeight="1">
      <c r="B13" s="632" t="s">
        <v>583</v>
      </c>
      <c r="C13" s="632"/>
      <c r="D13" s="632"/>
      <c r="E13" s="632"/>
    </row>
    <row r="14" spans="1:17" ht="18.75" customHeight="1">
      <c r="B14" s="196"/>
      <c r="C14" s="196"/>
    </row>
    <row r="15" spans="1:17" ht="18.75" customHeight="1">
      <c r="B15" s="196"/>
      <c r="C15" s="196"/>
      <c r="E15" s="172" t="s">
        <v>388</v>
      </c>
      <c r="G15" s="629" t="str">
        <f>DBCS(IFERROR(VLOOKUP($O$2,様式15!$T$4:$Y$13,4,0),""))</f>
        <v/>
      </c>
      <c r="H15" s="630"/>
      <c r="I15" s="630"/>
      <c r="J15" s="630"/>
      <c r="K15" s="630"/>
      <c r="L15" s="630"/>
    </row>
    <row r="16" spans="1:17" ht="18.75" customHeight="1">
      <c r="B16" s="196"/>
      <c r="C16" s="196"/>
      <c r="E16" s="172"/>
      <c r="G16" s="175"/>
      <c r="H16" s="175"/>
      <c r="I16" s="175"/>
      <c r="J16" s="175"/>
    </row>
    <row r="17" spans="1:13" ht="18.75" customHeight="1">
      <c r="B17" s="196"/>
      <c r="C17" s="196"/>
      <c r="E17" s="172" t="s">
        <v>389</v>
      </c>
      <c r="G17" s="175" t="str">
        <f>DBCS(IFERROR(VLOOKUP($O$2,様式15!$T$4:$Y$13,5,0),""))</f>
        <v/>
      </c>
      <c r="H17" s="197"/>
      <c r="I17" s="629"/>
      <c r="J17" s="630"/>
      <c r="K17" s="120"/>
      <c r="L17" s="181" t="str" cm="1">
        <f t="array" aca="1" ref="L17" ca="1">IF(VLOOKUP(RIGHT(CELL("filename",A1),LEN(CELL("filename",A1))-FIND("]",CELL("filename",A1))),設定シート!$U$2:$V$31,2,0)="表示する","㊞","")</f>
        <v/>
      </c>
    </row>
    <row r="18" spans="1:13" ht="18.75" customHeight="1">
      <c r="B18" s="196"/>
      <c r="C18" s="196"/>
    </row>
    <row r="19" spans="1:13" ht="18.75" customHeight="1">
      <c r="B19" s="196"/>
      <c r="C19" s="196"/>
    </row>
    <row r="20" spans="1:13" ht="18.75" customHeight="1">
      <c r="B20" s="196"/>
      <c r="C20" s="196"/>
    </row>
    <row r="21" spans="1:13" ht="18.75" customHeight="1">
      <c r="C21" s="173"/>
      <c r="D21" s="177"/>
      <c r="E21" s="184"/>
      <c r="G21" s="626"/>
      <c r="H21" s="626"/>
      <c r="I21" s="626"/>
      <c r="J21" s="626"/>
      <c r="K21" s="626"/>
      <c r="L21" s="626"/>
    </row>
    <row r="23" spans="1:13" ht="18.75" customHeight="1">
      <c r="C23" s="183"/>
      <c r="D23" s="183"/>
      <c r="E23" s="184"/>
      <c r="F23" s="183"/>
      <c r="H23" s="631"/>
      <c r="I23" s="631"/>
      <c r="J23" s="621"/>
      <c r="K23" s="621"/>
    </row>
    <row r="24" spans="1:13" ht="18.75" customHeight="1">
      <c r="C24" s="633" t="s">
        <v>321</v>
      </c>
      <c r="D24" s="633"/>
      <c r="E24" s="624" t="str">
        <f>入力シート!$C$12&amp;"　 "&amp;入力シート!$C$14</f>
        <v xml:space="preserve">　 </v>
      </c>
      <c r="F24" s="624"/>
      <c r="G24" s="624"/>
      <c r="H24" s="624"/>
      <c r="J24" s="178" t="s">
        <v>385</v>
      </c>
      <c r="M24" s="176"/>
    </row>
    <row r="25" spans="1:13" ht="18.75" customHeight="1">
      <c r="C25" s="183"/>
      <c r="D25" s="183"/>
      <c r="E25" s="184"/>
      <c r="F25" s="183"/>
      <c r="J25" s="176"/>
      <c r="K25" s="176"/>
    </row>
    <row r="26" spans="1:13" ht="18.75" customHeight="1">
      <c r="C26" s="183"/>
      <c r="D26" s="183"/>
      <c r="E26" s="184"/>
      <c r="F26" s="183"/>
      <c r="J26" s="176"/>
      <c r="K26" s="176"/>
    </row>
    <row r="27" spans="1:13" ht="18.75" customHeight="1">
      <c r="A27" s="128"/>
    </row>
    <row r="28" spans="1:13" ht="18.75" customHeight="1">
      <c r="J28" s="627"/>
      <c r="K28" s="627"/>
      <c r="L28" s="172"/>
      <c r="M28" s="172"/>
    </row>
    <row r="29" spans="1:13" ht="18.75" customHeight="1">
      <c r="J29" s="627"/>
      <c r="K29" s="627"/>
      <c r="L29" s="172"/>
      <c r="M29" s="172"/>
    </row>
  </sheetData>
  <mergeCells count="11">
    <mergeCell ref="J28:K28"/>
    <mergeCell ref="J29:K29"/>
    <mergeCell ref="A4:M4"/>
    <mergeCell ref="G15:L15"/>
    <mergeCell ref="I17:J17"/>
    <mergeCell ref="G21:L21"/>
    <mergeCell ref="H23:I23"/>
    <mergeCell ref="J23:K23"/>
    <mergeCell ref="B13:E13"/>
    <mergeCell ref="C24:D24"/>
    <mergeCell ref="E24:H24"/>
  </mergeCells>
  <phoneticPr fontId="4"/>
  <printOptions horizontalCentered="1"/>
  <pageMargins left="0.59055118110236227" right="0.59055118110236227" top="0.78740157480314965" bottom="0.78740157480314965" header="0.51181102362204722" footer="0.51181102362204722"/>
  <pageSetup paperSize="9" firstPageNumber="0" fitToHeight="0" orientation="portrait" r:id="rId1"/>
  <headerFooter alignWithMargins="0">
    <oddHeader>&amp;L受理日：令和　　年　　月　　日　　 
午前・午後　　　時　　分　受理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91489" r:id="rId4" name="Spinner 1">
              <controlPr defaultSize="0" autoPict="0">
                <anchor moveWithCells="1" sizeWithCells="1">
                  <from>
                    <xdr:col>15</xdr:col>
                    <xdr:colOff>28575</xdr:colOff>
                    <xdr:row>0</xdr:row>
                    <xdr:rowOff>142875</xdr:rowOff>
                  </from>
                  <to>
                    <xdr:col>16</xdr:col>
                    <xdr:colOff>19050</xdr:colOff>
                    <xdr:row>3</xdr:row>
                    <xdr:rowOff>238125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94DD7-B162-4E84-8D85-4A41F7C1D31A}">
  <sheetPr>
    <pageSetUpPr fitToPage="1"/>
  </sheetPr>
  <dimension ref="A1:Y41"/>
  <sheetViews>
    <sheetView showZeros="0" view="pageBreakPreview" topLeftCell="A12" zoomScaleNormal="100" zoomScaleSheetLayoutView="100" workbookViewId="0">
      <selection activeCell="T33" sqref="T31:U33"/>
    </sheetView>
  </sheetViews>
  <sheetFormatPr defaultColWidth="6.25" defaultRowHeight="18.75" customHeight="1"/>
  <cols>
    <col min="1" max="13" width="6.25" style="164" customWidth="1"/>
    <col min="14" max="14" width="10.125" style="164" customWidth="1"/>
    <col min="15" max="16384" width="6.25" style="164"/>
  </cols>
  <sheetData>
    <row r="1" spans="1:14" ht="18.75" customHeight="1">
      <c r="N1" s="172" t="s">
        <v>387</v>
      </c>
    </row>
    <row r="2" spans="1:14" ht="18.75" customHeight="1">
      <c r="N2" s="172"/>
    </row>
    <row r="3" spans="1:14" ht="18.75" customHeight="1">
      <c r="N3" s="172"/>
    </row>
    <row r="4" spans="1:14" ht="26.25" customHeight="1">
      <c r="A4" s="468" t="s">
        <v>391</v>
      </c>
      <c r="B4" s="468"/>
      <c r="C4" s="468"/>
      <c r="D4" s="468"/>
      <c r="E4" s="468"/>
      <c r="F4" s="468"/>
      <c r="G4" s="468"/>
      <c r="H4" s="468"/>
      <c r="I4" s="468"/>
      <c r="J4" s="468"/>
      <c r="K4" s="468"/>
      <c r="L4" s="468"/>
      <c r="M4" s="468"/>
      <c r="N4" s="468"/>
    </row>
    <row r="8" spans="1:14" ht="18.75" customHeight="1">
      <c r="D8" s="172" t="s">
        <v>353</v>
      </c>
    </row>
    <row r="10" spans="1:14" ht="18.75" customHeight="1">
      <c r="D10" s="172" t="s">
        <v>356</v>
      </c>
      <c r="F10" s="123" t="str">
        <f>DBCS(入力シート!C27)</f>
        <v/>
      </c>
      <c r="H10" s="173"/>
      <c r="I10" s="173"/>
    </row>
    <row r="11" spans="1:14" ht="18.75" customHeight="1">
      <c r="F11" s="173"/>
      <c r="G11" s="173"/>
      <c r="H11" s="173"/>
      <c r="I11" s="173"/>
    </row>
    <row r="12" spans="1:14" ht="18.75" customHeight="1">
      <c r="D12" s="172" t="s">
        <v>359</v>
      </c>
      <c r="F12" s="123">
        <f>入力シート!C26</f>
        <v>0</v>
      </c>
      <c r="G12" s="175"/>
      <c r="H12" s="175"/>
      <c r="I12" s="175"/>
      <c r="J12" s="177"/>
    </row>
    <row r="13" spans="1:14" ht="18.75" customHeight="1">
      <c r="D13" s="172"/>
      <c r="E13" s="172"/>
      <c r="F13" s="174"/>
      <c r="G13" s="634" t="str">
        <f>IF(入力シート!$C$29="","　　年　　月　　日",入力シート!$C$29)</f>
        <v>　　年　　月　　日</v>
      </c>
      <c r="H13" s="634"/>
      <c r="I13" s="634"/>
      <c r="J13" s="634"/>
      <c r="K13" s="176" t="s">
        <v>361</v>
      </c>
    </row>
    <row r="14" spans="1:14" ht="18.75" customHeight="1">
      <c r="D14" s="172"/>
      <c r="E14" s="174"/>
      <c r="F14" s="175"/>
      <c r="G14" s="175"/>
      <c r="H14" s="175"/>
      <c r="I14" s="175"/>
      <c r="J14" s="176"/>
    </row>
    <row r="16" spans="1:14" ht="18.75" customHeight="1">
      <c r="A16" s="164" t="s">
        <v>365</v>
      </c>
      <c r="E16" s="120" t="str">
        <f>設定シート!C2&amp;"執行　"&amp;設定シート!C4</f>
        <v>令和７年４月６日執行　秋田県知事選挙</v>
      </c>
    </row>
    <row r="17" spans="1:25" ht="18.75" customHeight="1">
      <c r="C17" s="177"/>
    </row>
    <row r="18" spans="1:25" ht="18.75" customHeight="1">
      <c r="F18" s="153"/>
      <c r="G18" s="206"/>
      <c r="H18" s="178"/>
      <c r="I18" s="178"/>
      <c r="J18" s="173"/>
    </row>
    <row r="19" spans="1:25" ht="18.75" customHeight="1">
      <c r="G19" s="173"/>
      <c r="J19" s="173"/>
    </row>
    <row r="20" spans="1:25" ht="18.75" customHeight="1">
      <c r="A20" s="164" t="s">
        <v>516</v>
      </c>
    </row>
    <row r="21" spans="1:25" ht="18.75" customHeight="1">
      <c r="Q21" s="164" t="s">
        <v>630</v>
      </c>
    </row>
    <row r="23" spans="1:25" s="179" customFormat="1" ht="18.75" customHeight="1">
      <c r="A23" s="164"/>
      <c r="B23" s="632" t="s">
        <v>392</v>
      </c>
      <c r="C23" s="632"/>
      <c r="D23" s="632"/>
      <c r="E23" s="632"/>
      <c r="F23" s="164"/>
      <c r="G23" s="164"/>
      <c r="H23" s="164"/>
      <c r="I23" s="164"/>
      <c r="J23" s="164"/>
      <c r="K23" s="164"/>
      <c r="L23" s="164"/>
      <c r="M23" s="164"/>
      <c r="N23" s="164"/>
      <c r="O23" s="164"/>
      <c r="Y23" s="179" t="s">
        <v>631</v>
      </c>
    </row>
    <row r="24" spans="1:25" s="179" customFormat="1" ht="18.75" customHeight="1">
      <c r="A24" s="164"/>
      <c r="B24" s="164"/>
      <c r="C24" s="164"/>
      <c r="D24" s="164"/>
      <c r="E24" s="164"/>
      <c r="F24" s="164"/>
      <c r="G24" s="164"/>
      <c r="H24" s="164"/>
      <c r="I24" s="164"/>
      <c r="J24" s="164"/>
      <c r="K24" s="164"/>
      <c r="L24" s="164"/>
      <c r="M24" s="164"/>
      <c r="N24" s="164"/>
      <c r="O24" s="164"/>
    </row>
    <row r="25" spans="1:25" s="179" customFormat="1" ht="18.75" customHeight="1">
      <c r="A25" s="164"/>
      <c r="B25" s="164" t="str">
        <f>設定シート!$C$4&amp;IF(入力シート!$C$2="　","秋田県第　 　区",入力シート!$C$2)&amp;"候補者"</f>
        <v>秋田県知事選挙候補者</v>
      </c>
      <c r="C25" s="164"/>
      <c r="E25" s="172"/>
      <c r="F25" s="164"/>
      <c r="G25" s="164"/>
      <c r="H25" s="164"/>
      <c r="I25" s="175"/>
      <c r="J25" s="175"/>
      <c r="K25" s="175"/>
      <c r="L25" s="175"/>
      <c r="M25" s="175"/>
      <c r="N25" s="175"/>
      <c r="O25" s="164"/>
    </row>
    <row r="26" spans="1:25" s="179" customFormat="1" ht="18.75" customHeight="1">
      <c r="A26" s="164"/>
      <c r="B26" s="164"/>
      <c r="C26" s="164"/>
      <c r="E26" s="172"/>
      <c r="F26" s="164"/>
      <c r="G26" s="164"/>
      <c r="H26" s="164"/>
      <c r="I26" s="164"/>
      <c r="J26" s="164"/>
      <c r="K26" s="164"/>
      <c r="L26" s="164"/>
      <c r="M26" s="164"/>
      <c r="N26" s="164"/>
      <c r="O26" s="164"/>
    </row>
    <row r="27" spans="1:25" s="179" customFormat="1" ht="18.75" customHeight="1">
      <c r="A27" s="164"/>
      <c r="B27" s="164"/>
      <c r="C27" s="164"/>
      <c r="E27" s="180"/>
      <c r="F27" s="181"/>
      <c r="G27" s="153" t="s">
        <v>378</v>
      </c>
      <c r="H27" s="153"/>
      <c r="I27" s="153">
        <f>入力シート!C9</f>
        <v>0</v>
      </c>
      <c r="J27" s="153"/>
      <c r="K27" s="153"/>
      <c r="L27" s="181"/>
      <c r="M27" s="164"/>
      <c r="N27" s="182"/>
    </row>
    <row r="28" spans="1:25" s="179" customFormat="1" ht="18.75" customHeight="1">
      <c r="A28" s="164"/>
      <c r="B28" s="164"/>
      <c r="C28" s="164"/>
      <c r="D28" s="183"/>
      <c r="E28" s="183"/>
      <c r="F28" s="184"/>
      <c r="G28" s="183"/>
      <c r="H28" s="164"/>
      <c r="I28" s="164"/>
      <c r="J28" s="164"/>
      <c r="K28" s="176"/>
      <c r="L28" s="176"/>
      <c r="M28" s="164"/>
      <c r="N28" s="164"/>
      <c r="O28" s="164"/>
    </row>
    <row r="29" spans="1:25" s="179" customFormat="1" ht="18.75" customHeight="1">
      <c r="A29" s="164"/>
      <c r="B29" s="164"/>
      <c r="C29" s="164"/>
      <c r="D29" s="164"/>
      <c r="E29" s="164"/>
      <c r="F29" s="164"/>
      <c r="G29" s="164" t="s">
        <v>393</v>
      </c>
      <c r="H29" s="164"/>
      <c r="I29" s="164" t="str">
        <f>入力シート!C12&amp;" "&amp;入力シート!C14</f>
        <v xml:space="preserve"> </v>
      </c>
      <c r="J29" s="164"/>
      <c r="K29" s="164"/>
      <c r="L29" s="164"/>
      <c r="M29" s="164"/>
      <c r="N29" s="164" t="str" cm="1">
        <f t="array" aca="1" ref="N29" ca="1">IF(VLOOKUP(RIGHT(CELL("filename",A1),LEN(CELL("filename",A1))-FIND("]",CELL("filename",A1))),設定シート!$U$2:$V$31,2,0)="表示する","㊞","")</f>
        <v/>
      </c>
      <c r="P29" s="11" t="s">
        <v>285</v>
      </c>
    </row>
    <row r="30" spans="1:25" s="179" customFormat="1" ht="14.25">
      <c r="A30" s="164"/>
      <c r="B30" s="164"/>
      <c r="C30" s="164"/>
      <c r="D30" s="164"/>
      <c r="E30" s="164"/>
      <c r="F30" s="164"/>
      <c r="G30" s="164"/>
      <c r="H30" s="164"/>
      <c r="I30" s="164"/>
      <c r="J30" s="164"/>
      <c r="K30" s="164"/>
      <c r="L30" s="164"/>
      <c r="M30" s="164"/>
      <c r="N30" s="164"/>
      <c r="O30" s="164"/>
    </row>
    <row r="31" spans="1:25" s="179" customFormat="1" ht="19.5" customHeight="1">
      <c r="A31" s="185"/>
      <c r="B31" s="164"/>
      <c r="C31" s="164"/>
      <c r="D31" s="164"/>
      <c r="E31" s="164"/>
      <c r="F31" s="164"/>
      <c r="G31" s="164"/>
      <c r="H31" s="164"/>
      <c r="I31" s="164"/>
      <c r="J31" s="164"/>
      <c r="K31" s="176"/>
      <c r="L31" s="176"/>
      <c r="M31" s="176"/>
      <c r="N31" s="176"/>
      <c r="O31" s="164"/>
    </row>
    <row r="32" spans="1:25" s="179" customFormat="1" ht="18.75" customHeight="1">
      <c r="A32" s="164"/>
      <c r="B32" s="176" t="str">
        <f>設定シート!$C$4&amp;IF(入力シート!$C$2="　","秋田県第　 　区",入力シート!$C$2)&amp;"選挙長"</f>
        <v>秋田県知事選挙選挙長</v>
      </c>
      <c r="C32" s="176"/>
      <c r="D32" s="176"/>
      <c r="E32" s="176"/>
      <c r="F32" s="176"/>
      <c r="G32" s="612" t="str">
        <f>入力シート!$E$2</f>
        <v>竹　田　勝　美</v>
      </c>
      <c r="H32" s="612"/>
      <c r="I32" s="612"/>
      <c r="J32" s="164"/>
      <c r="K32" s="176" t="s">
        <v>394</v>
      </c>
      <c r="O32" s="164"/>
    </row>
    <row r="33" spans="1:15" s="179" customFormat="1" ht="18.75" customHeight="1">
      <c r="A33" s="164"/>
      <c r="B33" s="164"/>
      <c r="C33" s="164"/>
      <c r="D33" s="164"/>
      <c r="E33" s="164"/>
      <c r="F33" s="164"/>
      <c r="G33" s="164"/>
      <c r="H33" s="164"/>
      <c r="I33" s="164"/>
      <c r="J33" s="164"/>
      <c r="K33" s="164"/>
      <c r="L33" s="164"/>
      <c r="M33" s="164"/>
      <c r="N33" s="164"/>
      <c r="O33" s="164"/>
    </row>
    <row r="34" spans="1:15" s="179" customFormat="1" ht="18.75" customHeight="1">
      <c r="A34" s="164"/>
      <c r="B34" s="164"/>
      <c r="C34" s="164"/>
      <c r="D34" s="164"/>
      <c r="E34" s="164"/>
      <c r="F34" s="164"/>
      <c r="G34" s="164"/>
      <c r="H34" s="164"/>
      <c r="I34" s="164"/>
      <c r="J34" s="164"/>
      <c r="K34" s="164"/>
      <c r="L34" s="164"/>
      <c r="M34" s="164"/>
      <c r="N34" s="164"/>
      <c r="O34" s="164"/>
    </row>
    <row r="35" spans="1:15" s="179" customFormat="1" ht="18.75" customHeight="1">
      <c r="A35" s="164"/>
      <c r="B35" s="164"/>
      <c r="C35" s="164"/>
      <c r="D35" s="164"/>
      <c r="E35" s="164"/>
      <c r="F35" s="164"/>
      <c r="G35" s="164"/>
      <c r="H35" s="164"/>
      <c r="I35" s="164"/>
      <c r="J35" s="164"/>
      <c r="K35" s="164"/>
      <c r="L35" s="164"/>
      <c r="M35" s="164"/>
      <c r="N35" s="164"/>
      <c r="O35" s="164"/>
    </row>
    <row r="36" spans="1:15" s="186" customFormat="1" ht="18.75" customHeight="1">
      <c r="A36" s="182" t="s">
        <v>386</v>
      </c>
      <c r="B36" s="182"/>
      <c r="C36" s="182"/>
      <c r="D36" s="182"/>
      <c r="E36" s="182"/>
      <c r="F36" s="182"/>
      <c r="G36" s="182"/>
      <c r="H36" s="182"/>
      <c r="I36" s="182"/>
      <c r="J36" s="182"/>
      <c r="K36" s="182"/>
      <c r="L36" s="182"/>
      <c r="M36" s="182"/>
      <c r="N36" s="182"/>
      <c r="O36" s="182"/>
    </row>
    <row r="37" spans="1:15" s="186" customFormat="1" ht="7.5" customHeight="1">
      <c r="A37" s="182"/>
      <c r="B37" s="182"/>
      <c r="C37" s="182"/>
      <c r="D37" s="182"/>
      <c r="E37" s="182"/>
      <c r="F37" s="182"/>
      <c r="G37" s="182"/>
      <c r="H37" s="182"/>
      <c r="I37" s="182"/>
      <c r="J37" s="182"/>
      <c r="K37" s="182"/>
      <c r="L37" s="182"/>
      <c r="M37" s="182"/>
      <c r="N37" s="182"/>
      <c r="O37" s="182"/>
    </row>
    <row r="38" spans="1:15" s="11" customFormat="1" ht="14.25">
      <c r="A38" s="208" t="s">
        <v>602</v>
      </c>
    </row>
    <row r="39" spans="1:15" s="11" customFormat="1" ht="14.25">
      <c r="A39" s="208" t="s">
        <v>603</v>
      </c>
    </row>
    <row r="40" spans="1:15" s="11" customFormat="1" ht="14.25">
      <c r="A40" s="208" t="s">
        <v>604</v>
      </c>
      <c r="N40" s="36"/>
    </row>
    <row r="41" spans="1:15" s="11" customFormat="1" ht="14.25">
      <c r="A41" s="11" t="s">
        <v>593</v>
      </c>
    </row>
  </sheetData>
  <mergeCells count="4">
    <mergeCell ref="A4:N4"/>
    <mergeCell ref="B23:E23"/>
    <mergeCell ref="G32:I32"/>
    <mergeCell ref="G13:J13"/>
  </mergeCells>
  <phoneticPr fontId="4"/>
  <printOptions horizontalCentered="1"/>
  <pageMargins left="0.59055118110236227" right="0.59055118110236227" top="0.78740157480314965" bottom="0.78740157480314965" header="0.51181102362204722" footer="0.51181102362204722"/>
  <pageSetup paperSize="9" firstPageNumber="0" fitToHeight="0" orientation="portrait" r:id="rId1"/>
  <headerFooter alignWithMargins="0">
    <oddHeader>&amp;L受理日：令和　　年　　月　　日　　 
午前・午後　　　時　　分　受理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E1896-1EBF-472A-9699-DBFCF8E549CD}">
  <sheetPr>
    <pageSetUpPr fitToPage="1"/>
  </sheetPr>
  <dimension ref="A1:P38"/>
  <sheetViews>
    <sheetView showZeros="0" view="pageBreakPreview" topLeftCell="A6" zoomScaleNormal="100" zoomScaleSheetLayoutView="100" workbookViewId="0">
      <selection activeCell="T33" sqref="T31:U33"/>
    </sheetView>
  </sheetViews>
  <sheetFormatPr defaultColWidth="5.875" defaultRowHeight="21" customHeight="1"/>
  <cols>
    <col min="1" max="14" width="5.875" style="120" customWidth="1"/>
    <col min="15" max="16384" width="5.875" style="120"/>
  </cols>
  <sheetData>
    <row r="1" spans="1:15" ht="21" customHeight="1">
      <c r="N1" s="127" t="s">
        <v>390</v>
      </c>
      <c r="O1" s="127"/>
    </row>
    <row r="2" spans="1:15" ht="21" customHeight="1">
      <c r="N2" s="274" t="s">
        <v>611</v>
      </c>
    </row>
    <row r="5" spans="1:15" ht="28.5" customHeight="1">
      <c r="A5" s="468" t="s">
        <v>518</v>
      </c>
      <c r="B5" s="468"/>
      <c r="C5" s="468"/>
      <c r="D5" s="468"/>
      <c r="E5" s="468"/>
      <c r="F5" s="468"/>
      <c r="G5" s="468"/>
      <c r="H5" s="468"/>
      <c r="I5" s="468"/>
      <c r="J5" s="468"/>
      <c r="K5" s="468"/>
      <c r="L5" s="468"/>
      <c r="M5" s="468"/>
      <c r="N5" s="468"/>
    </row>
    <row r="10" spans="1:15" ht="21" customHeight="1">
      <c r="B10" s="120" t="str">
        <f>"　"&amp;設定シート!$C$2&amp;"執行の"&amp;設定シート!$C$4&amp;"における選挙立会人と"</f>
        <v>　令和７年４月６日執行の秋田県知事選挙における選挙立会人と</v>
      </c>
      <c r="L10" s="123"/>
      <c r="M10" s="123"/>
      <c r="N10" s="123"/>
    </row>
    <row r="11" spans="1:15" ht="21" customHeight="1">
      <c r="B11" s="120" t="s">
        <v>396</v>
      </c>
      <c r="H11" s="195"/>
      <c r="J11" s="195"/>
      <c r="K11" s="195"/>
    </row>
    <row r="12" spans="1:15" ht="21" customHeight="1">
      <c r="H12" s="195"/>
      <c r="J12" s="195"/>
    </row>
    <row r="15" spans="1:15" ht="21" customHeight="1">
      <c r="B15" s="635" t="s">
        <v>392</v>
      </c>
      <c r="C15" s="635"/>
      <c r="D15" s="635"/>
      <c r="E15" s="635"/>
    </row>
    <row r="16" spans="1:15" ht="21" customHeight="1">
      <c r="B16" s="122"/>
      <c r="C16" s="121"/>
      <c r="D16" s="121"/>
    </row>
    <row r="17" spans="2:16" ht="21" customHeight="1">
      <c r="B17" s="122"/>
      <c r="C17" s="121"/>
      <c r="D17" s="121"/>
    </row>
    <row r="18" spans="2:16" ht="21" customHeight="1">
      <c r="B18" s="122"/>
      <c r="C18" s="121"/>
      <c r="D18" s="121"/>
    </row>
    <row r="19" spans="2:16" ht="21" customHeight="1">
      <c r="B19" s="122"/>
      <c r="C19" s="121"/>
      <c r="D19" s="121"/>
    </row>
    <row r="20" spans="2:16" ht="21" customHeight="1">
      <c r="B20" s="122"/>
      <c r="C20" s="121"/>
      <c r="F20" s="120" t="s">
        <v>397</v>
      </c>
      <c r="G20" s="123"/>
      <c r="H20" s="123" t="str">
        <f>DBCS(入力シート!C27)</f>
        <v/>
      </c>
    </row>
    <row r="21" spans="2:16" ht="21" customHeight="1">
      <c r="B21" s="122"/>
      <c r="C21" s="121"/>
      <c r="D21" s="121"/>
    </row>
    <row r="22" spans="2:16" ht="21" customHeight="1">
      <c r="B22" s="122"/>
      <c r="C22" s="121"/>
      <c r="D22" s="121"/>
      <c r="F22" s="120" t="s">
        <v>389</v>
      </c>
      <c r="H22" s="163">
        <f>入力シート!C26</f>
        <v>0</v>
      </c>
      <c r="I22" s="201"/>
      <c r="J22" s="200"/>
      <c r="K22" s="200"/>
      <c r="L22" s="199"/>
      <c r="N22" s="120" t="str" cm="1">
        <f t="array" aca="1" ref="N22" ca="1">IF(VLOOKUP(RIGHT(CELL("filename",A1),LEN(CELL("filename",A1))-FIND("]",CELL("filename",A1))),設定シート!$U$2:$V$137,2,0)="表示する","㊞","")</f>
        <v/>
      </c>
      <c r="P22" s="11" t="s">
        <v>285</v>
      </c>
    </row>
    <row r="23" spans="2:16" ht="21" customHeight="1">
      <c r="B23" s="122"/>
      <c r="C23" s="121"/>
      <c r="D23" s="121"/>
    </row>
    <row r="24" spans="2:16" ht="21" customHeight="1">
      <c r="B24" s="122"/>
      <c r="C24" s="121"/>
      <c r="D24" s="121"/>
    </row>
    <row r="25" spans="2:16" ht="21" customHeight="1">
      <c r="B25" s="122"/>
      <c r="C25" s="121"/>
      <c r="D25" s="121"/>
    </row>
    <row r="26" spans="2:16" ht="21" customHeight="1">
      <c r="D26" s="126"/>
      <c r="E26" s="123"/>
      <c r="F26" s="156"/>
      <c r="H26" s="123"/>
      <c r="I26" s="123"/>
      <c r="J26" s="123"/>
      <c r="K26" s="123"/>
      <c r="L26" s="123"/>
    </row>
    <row r="27" spans="2:16" ht="21" customHeight="1">
      <c r="F27" s="127"/>
    </row>
    <row r="28" spans="2:16" ht="21" customHeight="1">
      <c r="D28" s="157"/>
      <c r="E28" s="636" t="s">
        <v>321</v>
      </c>
      <c r="F28" s="636"/>
      <c r="G28" s="157"/>
      <c r="H28" s="123" t="str">
        <f>入力シート!C12&amp;" "&amp;入力シート!C14</f>
        <v xml:space="preserve"> </v>
      </c>
      <c r="I28" s="123"/>
      <c r="J28" s="123"/>
      <c r="K28" s="123"/>
      <c r="L28" s="120" t="s">
        <v>297</v>
      </c>
      <c r="M28" s="153"/>
    </row>
    <row r="29" spans="2:16" ht="21" customHeight="1">
      <c r="D29" s="157"/>
      <c r="E29" s="157"/>
      <c r="F29" s="156"/>
      <c r="G29" s="157"/>
      <c r="I29" s="199"/>
      <c r="J29" s="199"/>
      <c r="K29" s="199"/>
      <c r="L29" s="199"/>
    </row>
    <row r="30" spans="2:16" ht="21" customHeight="1">
      <c r="D30" s="157"/>
      <c r="E30" s="157"/>
      <c r="F30" s="156"/>
      <c r="G30" s="157"/>
      <c r="I30" s="199"/>
      <c r="J30" s="199"/>
      <c r="K30" s="198"/>
      <c r="L30" s="198"/>
    </row>
    <row r="31" spans="2:16" ht="21" customHeight="1">
      <c r="D31" s="157"/>
      <c r="E31" s="157"/>
      <c r="F31" s="156"/>
      <c r="G31" s="157"/>
      <c r="I31" s="199"/>
      <c r="J31" s="199"/>
      <c r="K31" s="198"/>
      <c r="L31" s="198"/>
    </row>
    <row r="32" spans="2:16" ht="21" customHeight="1">
      <c r="D32" s="157"/>
      <c r="E32" s="157"/>
      <c r="F32" s="156"/>
      <c r="G32" s="157"/>
      <c r="I32" s="199"/>
      <c r="J32" s="199"/>
      <c r="K32" s="198"/>
      <c r="L32" s="198"/>
    </row>
    <row r="33" spans="4:12" ht="21" customHeight="1">
      <c r="D33" s="157"/>
      <c r="E33" s="157"/>
      <c r="F33" s="156"/>
      <c r="G33" s="157"/>
      <c r="I33" s="199"/>
      <c r="J33" s="199"/>
      <c r="K33" s="198"/>
      <c r="L33" s="198"/>
    </row>
    <row r="34" spans="4:12" ht="21" customHeight="1">
      <c r="D34" s="157"/>
      <c r="E34" s="157"/>
      <c r="F34" s="156"/>
      <c r="G34" s="157"/>
      <c r="I34" s="199"/>
      <c r="J34" s="199"/>
      <c r="K34" s="199"/>
      <c r="L34" s="199"/>
    </row>
    <row r="35" spans="4:12" ht="21" customHeight="1">
      <c r="D35" s="157"/>
      <c r="E35" s="157"/>
      <c r="F35" s="156"/>
      <c r="G35" s="157"/>
      <c r="I35" s="199"/>
      <c r="J35" s="199"/>
      <c r="K35" s="198"/>
      <c r="L35" s="198"/>
    </row>
    <row r="36" spans="4:12" ht="21" customHeight="1">
      <c r="D36" s="157"/>
      <c r="E36" s="157"/>
      <c r="F36" s="156"/>
      <c r="G36" s="157"/>
      <c r="I36" s="199"/>
      <c r="J36" s="199"/>
      <c r="K36" s="198"/>
      <c r="L36" s="198"/>
    </row>
    <row r="37" spans="4:12" ht="21" customHeight="1">
      <c r="D37" s="157"/>
      <c r="E37" s="157"/>
      <c r="F37" s="156"/>
      <c r="G37" s="157"/>
      <c r="I37" s="199"/>
      <c r="J37" s="199"/>
      <c r="K37" s="198"/>
      <c r="L37" s="198"/>
    </row>
    <row r="38" spans="4:12" ht="21" customHeight="1">
      <c r="D38" s="157"/>
      <c r="E38" s="157"/>
      <c r="F38" s="156"/>
      <c r="G38" s="157"/>
      <c r="I38" s="199"/>
      <c r="J38" s="199"/>
      <c r="K38" s="198"/>
      <c r="L38" s="198"/>
    </row>
  </sheetData>
  <mergeCells count="3">
    <mergeCell ref="A5:N5"/>
    <mergeCell ref="B15:E15"/>
    <mergeCell ref="E28:F28"/>
  </mergeCells>
  <phoneticPr fontId="4"/>
  <printOptions horizontalCentered="1"/>
  <pageMargins left="0.59055118110236227" right="0.59055118110236227" top="0.78740157480314965" bottom="0.78740157480314965" header="0.51181102362204722" footer="0.51181102362204722"/>
  <pageSetup paperSize="9" firstPageNumber="0" fitToHeight="0" orientation="portrait" r:id="rId1"/>
  <headerFooter alignWithMargins="0">
    <oddHeader>&amp;L受理日：令和　　年　　月　　日　　 
午前・午後　　　時　　分　受理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A0B9C-DC93-40DB-BBB6-A3FF1B7373E6}">
  <sheetPr>
    <pageSetUpPr fitToPage="1"/>
  </sheetPr>
  <dimension ref="A1:O30"/>
  <sheetViews>
    <sheetView showZeros="0" view="pageBreakPreview" zoomScaleNormal="100" zoomScaleSheetLayoutView="100" workbookViewId="0">
      <selection activeCell="T33" sqref="T31:U33"/>
    </sheetView>
  </sheetViews>
  <sheetFormatPr defaultColWidth="5.875" defaultRowHeight="21" customHeight="1"/>
  <cols>
    <col min="1" max="14" width="5.875" style="120" customWidth="1"/>
    <col min="15" max="16384" width="5.875" style="120"/>
  </cols>
  <sheetData>
    <row r="1" spans="1:15" ht="21" customHeight="1">
      <c r="N1" s="127" t="s">
        <v>395</v>
      </c>
      <c r="O1" s="127"/>
    </row>
    <row r="5" spans="1:15" ht="28.5" customHeight="1">
      <c r="A5" s="468" t="s">
        <v>398</v>
      </c>
      <c r="B5" s="468"/>
      <c r="C5" s="468"/>
      <c r="D5" s="468"/>
      <c r="E5" s="468"/>
      <c r="F5" s="468"/>
      <c r="G5" s="468"/>
      <c r="H5" s="468"/>
      <c r="I5" s="468"/>
      <c r="J5" s="468"/>
      <c r="K5" s="468"/>
      <c r="L5" s="468"/>
      <c r="M5" s="468"/>
      <c r="N5" s="468"/>
    </row>
    <row r="8" spans="1:15" ht="21" customHeight="1">
      <c r="B8" s="122"/>
      <c r="C8" s="121"/>
      <c r="D8" s="121" t="s">
        <v>400</v>
      </c>
      <c r="F8" s="637" t="s">
        <v>401</v>
      </c>
      <c r="G8" s="637"/>
      <c r="H8" s="637"/>
      <c r="I8" s="637"/>
      <c r="J8" s="637"/>
      <c r="K8" s="637"/>
      <c r="L8" s="637"/>
      <c r="M8" s="637"/>
    </row>
    <row r="9" spans="1:15" ht="21" customHeight="1">
      <c r="B9" s="122"/>
      <c r="C9" s="121"/>
      <c r="D9" s="121"/>
    </row>
    <row r="10" spans="1:15" ht="21" customHeight="1">
      <c r="B10" s="122"/>
      <c r="C10" s="121"/>
      <c r="D10" s="120" t="s">
        <v>399</v>
      </c>
      <c r="F10" s="637"/>
      <c r="G10" s="637"/>
      <c r="H10" s="637"/>
      <c r="I10" s="637"/>
      <c r="J10" s="637"/>
      <c r="K10" s="637"/>
      <c r="L10" s="637"/>
      <c r="M10" s="637"/>
    </row>
    <row r="13" spans="1:15" ht="21" customHeight="1">
      <c r="A13" s="120" t="s">
        <v>520</v>
      </c>
      <c r="L13" s="123"/>
      <c r="M13" s="123"/>
      <c r="N13" s="123"/>
    </row>
    <row r="14" spans="1:15" ht="21" customHeight="1">
      <c r="A14" s="120" t="s">
        <v>402</v>
      </c>
      <c r="H14" s="195"/>
      <c r="J14" s="195"/>
      <c r="K14" s="195"/>
    </row>
    <row r="15" spans="1:15" ht="21" customHeight="1">
      <c r="H15" s="195"/>
      <c r="J15" s="195"/>
    </row>
    <row r="18" spans="2:13" ht="21" customHeight="1">
      <c r="B18" s="449" t="s">
        <v>392</v>
      </c>
      <c r="C18" s="449"/>
      <c r="D18" s="449"/>
      <c r="E18" s="449"/>
    </row>
    <row r="19" spans="2:13" ht="21" customHeight="1">
      <c r="B19" s="122"/>
      <c r="C19" s="121"/>
      <c r="D19" s="121"/>
    </row>
    <row r="20" spans="2:13" ht="21" customHeight="1">
      <c r="B20" s="122"/>
      <c r="C20" s="121"/>
      <c r="D20" s="121"/>
    </row>
    <row r="21" spans="2:13" ht="21" customHeight="1">
      <c r="D21" s="157"/>
      <c r="E21" s="157"/>
      <c r="F21" s="156"/>
      <c r="G21" s="157"/>
      <c r="I21" s="199"/>
      <c r="J21" s="199"/>
      <c r="K21" s="199"/>
      <c r="L21" s="199"/>
    </row>
    <row r="22" spans="2:13" ht="21" customHeight="1">
      <c r="D22" s="125" t="s">
        <v>403</v>
      </c>
      <c r="E22" s="157"/>
      <c r="F22" s="156"/>
      <c r="G22" s="157"/>
      <c r="I22" s="199"/>
      <c r="J22" s="199"/>
      <c r="L22" s="198"/>
      <c r="M22" s="153" t="s">
        <v>404</v>
      </c>
    </row>
    <row r="23" spans="2:13" ht="21" customHeight="1">
      <c r="D23" s="157"/>
      <c r="E23" s="157"/>
      <c r="F23" s="156"/>
      <c r="G23" s="157"/>
      <c r="I23" s="199"/>
      <c r="J23" s="199"/>
      <c r="K23" s="198"/>
      <c r="L23" s="198"/>
    </row>
    <row r="24" spans="2:13" ht="21" customHeight="1">
      <c r="D24" s="157"/>
      <c r="E24" s="157"/>
      <c r="F24" s="156"/>
      <c r="G24" s="157"/>
      <c r="I24" s="199"/>
      <c r="J24" s="199"/>
      <c r="K24" s="198"/>
      <c r="L24" s="198"/>
    </row>
    <row r="25" spans="2:13" ht="21" customHeight="1">
      <c r="D25" s="157"/>
      <c r="E25" s="157"/>
      <c r="F25" s="156"/>
      <c r="G25" s="157"/>
      <c r="I25" s="199"/>
      <c r="J25" s="199"/>
      <c r="K25" s="198"/>
      <c r="L25" s="198"/>
    </row>
    <row r="26" spans="2:13" ht="21" customHeight="1">
      <c r="D26" s="157"/>
      <c r="E26" s="157"/>
      <c r="F26" s="156"/>
      <c r="G26" s="157"/>
      <c r="I26" s="199"/>
      <c r="J26" s="199"/>
      <c r="K26" s="199"/>
      <c r="L26" s="199"/>
    </row>
    <row r="27" spans="2:13" ht="21" customHeight="1">
      <c r="D27" s="157"/>
      <c r="E27" s="157"/>
      <c r="F27" s="156"/>
      <c r="G27" s="157"/>
      <c r="I27" s="199"/>
      <c r="J27" s="199"/>
      <c r="K27" s="198"/>
      <c r="L27" s="198"/>
    </row>
    <row r="28" spans="2:13" ht="21" customHeight="1">
      <c r="D28" s="157"/>
      <c r="E28" s="157"/>
      <c r="F28" s="156"/>
      <c r="G28" s="157"/>
      <c r="I28" s="199"/>
      <c r="J28" s="199"/>
      <c r="K28" s="198"/>
      <c r="L28" s="198"/>
    </row>
    <row r="29" spans="2:13" ht="21" customHeight="1">
      <c r="D29" s="157"/>
      <c r="E29" s="157"/>
      <c r="F29" s="156"/>
      <c r="G29" s="157"/>
      <c r="I29" s="199"/>
      <c r="J29" s="199"/>
      <c r="K29" s="198"/>
      <c r="L29" s="198"/>
    </row>
    <row r="30" spans="2:13" ht="21" customHeight="1">
      <c r="D30" s="157"/>
      <c r="E30" s="157"/>
      <c r="F30" s="156"/>
      <c r="G30" s="157"/>
      <c r="I30" s="199"/>
      <c r="J30" s="199"/>
      <c r="K30" s="198"/>
      <c r="L30" s="198"/>
    </row>
  </sheetData>
  <mergeCells count="4">
    <mergeCell ref="A5:N5"/>
    <mergeCell ref="B18:E18"/>
    <mergeCell ref="F8:M8"/>
    <mergeCell ref="F10:M10"/>
  </mergeCells>
  <phoneticPr fontId="4"/>
  <printOptions horizontalCentered="1"/>
  <pageMargins left="0.59055118110236227" right="0.59055118110236227" top="0.78740157480314965" bottom="0.78740157480314965" header="0.51181102362204722" footer="0.51181102362204722"/>
  <pageSetup paperSize="9" firstPageNumber="0" fitToHeight="0" orientation="portrait" r:id="rId1"/>
  <headerFooter alignWithMargins="0">
    <oddHeader>&amp;L受理日：令和　　年　　月　　日　　 
午前・午後　　　時　　分　受理　</oddHead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AF526-DC14-4D4B-AAC4-D31E7812E8AC}">
  <sheetPr>
    <pageSetUpPr fitToPage="1"/>
  </sheetPr>
  <dimension ref="A1:O68"/>
  <sheetViews>
    <sheetView showZeros="0" view="pageBreakPreview" zoomScaleNormal="100" zoomScaleSheetLayoutView="100" workbookViewId="0">
      <selection activeCell="T33" sqref="T31:U33"/>
    </sheetView>
  </sheetViews>
  <sheetFormatPr defaultColWidth="5.875" defaultRowHeight="14.25"/>
  <cols>
    <col min="1" max="1" width="5.875" style="11" customWidth="1"/>
    <col min="2" max="7" width="5.875" style="11"/>
    <col min="8" max="8" width="5.875" style="11" customWidth="1"/>
    <col min="9" max="15" width="5.875" style="11"/>
    <col min="16" max="16" width="11.5" style="11" customWidth="1"/>
    <col min="17" max="16384" width="5.875" style="11"/>
  </cols>
  <sheetData>
    <row r="1" spans="1:14" ht="6.75" customHeight="1"/>
    <row r="2" spans="1:14">
      <c r="A2" s="346"/>
      <c r="B2" s="347"/>
      <c r="C2" s="347"/>
      <c r="D2" s="347"/>
      <c r="E2" s="347"/>
      <c r="N2" s="13" t="s">
        <v>99</v>
      </c>
    </row>
    <row r="3" spans="1:14" ht="6.75" customHeight="1">
      <c r="B3" s="14"/>
      <c r="C3" s="14"/>
      <c r="D3" s="14"/>
      <c r="E3" s="14"/>
      <c r="N3" s="13"/>
    </row>
    <row r="4" spans="1:14" ht="18.75">
      <c r="A4" s="356" t="str">
        <f>設定シート!C4&amp;"候補者届出書(推薦届出) "</f>
        <v xml:space="preserve">秋田県知事選挙候補者届出書(推薦届出) </v>
      </c>
      <c r="B4" s="356"/>
      <c r="C4" s="356"/>
      <c r="D4" s="356"/>
      <c r="E4" s="356"/>
      <c r="F4" s="356"/>
      <c r="G4" s="356"/>
      <c r="H4" s="356"/>
      <c r="I4" s="356"/>
      <c r="J4" s="356"/>
      <c r="K4" s="356"/>
      <c r="L4" s="356"/>
      <c r="M4" s="356"/>
      <c r="N4" s="356"/>
    </row>
    <row r="5" spans="1:14" ht="9.75" customHeight="1" thickBot="1">
      <c r="A5" s="253"/>
      <c r="B5" s="253"/>
      <c r="C5" s="253"/>
      <c r="D5" s="253"/>
      <c r="E5" s="253"/>
      <c r="F5" s="253"/>
      <c r="G5" s="253"/>
      <c r="H5" s="253"/>
      <c r="I5" s="253"/>
      <c r="J5" s="253"/>
      <c r="K5" s="253"/>
      <c r="L5" s="253"/>
      <c r="M5" s="253"/>
      <c r="N5" s="253"/>
    </row>
    <row r="6" spans="1:14" ht="6" customHeight="1">
      <c r="A6" s="17"/>
      <c r="B6" s="18"/>
      <c r="C6" s="359">
        <f>入力シート!C13</f>
        <v>0</v>
      </c>
      <c r="D6" s="360"/>
      <c r="E6" s="360"/>
      <c r="F6" s="360"/>
      <c r="G6" s="389">
        <f>入力シート!C15</f>
        <v>0</v>
      </c>
      <c r="H6" s="389"/>
      <c r="I6" s="389"/>
      <c r="J6" s="390"/>
      <c r="K6" s="19"/>
      <c r="N6" s="260"/>
    </row>
    <row r="7" spans="1:14" ht="9.75" customHeight="1">
      <c r="A7" s="357" t="s">
        <v>270</v>
      </c>
      <c r="B7" s="358"/>
      <c r="C7" s="361"/>
      <c r="D7" s="362"/>
      <c r="E7" s="362"/>
      <c r="F7" s="362"/>
      <c r="G7" s="391"/>
      <c r="H7" s="391"/>
      <c r="I7" s="391"/>
      <c r="J7" s="392"/>
      <c r="K7" s="19"/>
      <c r="N7" s="260"/>
    </row>
    <row r="8" spans="1:14" ht="5.25" customHeight="1" thickBot="1">
      <c r="A8" s="20"/>
      <c r="B8" s="21"/>
      <c r="C8" s="363"/>
      <c r="D8" s="364"/>
      <c r="E8" s="364"/>
      <c r="F8" s="364"/>
      <c r="G8" s="393"/>
      <c r="H8" s="393"/>
      <c r="I8" s="393"/>
      <c r="J8" s="394"/>
      <c r="K8" s="22"/>
      <c r="L8" s="23"/>
      <c r="M8" s="23"/>
      <c r="N8" s="23"/>
    </row>
    <row r="9" spans="1:14" ht="6.75" customHeight="1">
      <c r="A9" s="19"/>
      <c r="C9" s="350">
        <f>入力シート!C12</f>
        <v>0</v>
      </c>
      <c r="D9" s="351"/>
      <c r="E9" s="351"/>
      <c r="F9" s="351"/>
      <c r="G9" s="374">
        <f>入力シート!C14</f>
        <v>0</v>
      </c>
      <c r="H9" s="374"/>
      <c r="I9" s="374"/>
      <c r="J9" s="375"/>
      <c r="K9" s="24"/>
      <c r="L9" s="365">
        <f>入力シート!C16</f>
        <v>0</v>
      </c>
      <c r="M9" s="366"/>
      <c r="N9" s="367"/>
    </row>
    <row r="10" spans="1:14" ht="12.75" customHeight="1">
      <c r="A10" s="348" t="s">
        <v>271</v>
      </c>
      <c r="B10" s="349"/>
      <c r="C10" s="352"/>
      <c r="D10" s="353"/>
      <c r="E10" s="353"/>
      <c r="F10" s="353"/>
      <c r="G10" s="376"/>
      <c r="H10" s="376"/>
      <c r="I10" s="376"/>
      <c r="J10" s="377"/>
      <c r="K10" s="25" t="s">
        <v>272</v>
      </c>
      <c r="L10" s="368"/>
      <c r="M10" s="369"/>
      <c r="N10" s="370"/>
    </row>
    <row r="11" spans="1:14" ht="6" customHeight="1" thickBot="1">
      <c r="A11" s="22"/>
      <c r="B11" s="23"/>
      <c r="C11" s="354"/>
      <c r="D11" s="355"/>
      <c r="E11" s="355"/>
      <c r="F11" s="355"/>
      <c r="G11" s="378"/>
      <c r="H11" s="378"/>
      <c r="I11" s="378"/>
      <c r="J11" s="379"/>
      <c r="K11" s="26"/>
      <c r="L11" s="371"/>
      <c r="M11" s="372"/>
      <c r="N11" s="373"/>
    </row>
    <row r="12" spans="1:14" ht="9" customHeight="1">
      <c r="A12" s="17"/>
      <c r="B12" s="18"/>
      <c r="C12" s="380" t="str">
        <f>DBCS(入力シート!C18)</f>
        <v/>
      </c>
      <c r="D12" s="381"/>
      <c r="E12" s="381"/>
      <c r="F12" s="381"/>
      <c r="G12" s="381"/>
      <c r="H12" s="381"/>
      <c r="I12" s="381"/>
      <c r="J12" s="381"/>
      <c r="K12" s="381"/>
      <c r="L12" s="381"/>
      <c r="M12" s="381"/>
      <c r="N12" s="382"/>
    </row>
    <row r="13" spans="1:14">
      <c r="A13" s="348" t="s">
        <v>273</v>
      </c>
      <c r="B13" s="349"/>
      <c r="C13" s="383"/>
      <c r="D13" s="384"/>
      <c r="E13" s="384"/>
      <c r="F13" s="384"/>
      <c r="G13" s="384"/>
      <c r="H13" s="384"/>
      <c r="I13" s="384"/>
      <c r="J13" s="384"/>
      <c r="K13" s="384"/>
      <c r="L13" s="384"/>
      <c r="M13" s="384"/>
      <c r="N13" s="385"/>
    </row>
    <row r="14" spans="1:14" ht="8.25" customHeight="1" thickBot="1">
      <c r="A14" s="22"/>
      <c r="B14" s="23"/>
      <c r="C14" s="386"/>
      <c r="D14" s="387"/>
      <c r="E14" s="387"/>
      <c r="F14" s="387"/>
      <c r="G14" s="387"/>
      <c r="H14" s="387"/>
      <c r="I14" s="387"/>
      <c r="J14" s="387"/>
      <c r="K14" s="387"/>
      <c r="L14" s="387"/>
      <c r="M14" s="387"/>
      <c r="N14" s="388"/>
    </row>
    <row r="15" spans="1:14" ht="9" customHeight="1">
      <c r="A15" s="17"/>
      <c r="B15" s="18"/>
      <c r="C15" s="380" t="str">
        <f>DBCS(入力シート!C19)</f>
        <v/>
      </c>
      <c r="D15" s="381"/>
      <c r="E15" s="381"/>
      <c r="F15" s="381"/>
      <c r="G15" s="381"/>
      <c r="H15" s="381"/>
      <c r="I15" s="381"/>
      <c r="J15" s="381"/>
      <c r="K15" s="381"/>
      <c r="L15" s="381"/>
      <c r="M15" s="381"/>
      <c r="N15" s="382"/>
    </row>
    <row r="16" spans="1:14">
      <c r="A16" s="348" t="s">
        <v>274</v>
      </c>
      <c r="B16" s="349"/>
      <c r="C16" s="383"/>
      <c r="D16" s="384"/>
      <c r="E16" s="384"/>
      <c r="F16" s="384"/>
      <c r="G16" s="384"/>
      <c r="H16" s="384"/>
      <c r="I16" s="384"/>
      <c r="J16" s="384"/>
      <c r="K16" s="384"/>
      <c r="L16" s="384"/>
      <c r="M16" s="384"/>
      <c r="N16" s="385"/>
    </row>
    <row r="17" spans="1:14" ht="8.25" customHeight="1" thickBot="1">
      <c r="A17" s="22"/>
      <c r="B17" s="23"/>
      <c r="C17" s="386"/>
      <c r="D17" s="387"/>
      <c r="E17" s="387"/>
      <c r="F17" s="387"/>
      <c r="G17" s="387"/>
      <c r="H17" s="387"/>
      <c r="I17" s="387"/>
      <c r="J17" s="387"/>
      <c r="K17" s="387"/>
      <c r="L17" s="387"/>
      <c r="M17" s="387"/>
      <c r="N17" s="388"/>
    </row>
    <row r="18" spans="1:14" ht="7.5" customHeight="1">
      <c r="A18" s="17"/>
      <c r="B18" s="18"/>
      <c r="C18" s="411">
        <f>入力シート!C17</f>
        <v>0</v>
      </c>
      <c r="D18" s="412"/>
      <c r="E18" s="412"/>
      <c r="F18" s="412"/>
      <c r="G18" s="412"/>
      <c r="H18" s="412"/>
      <c r="I18" s="412"/>
      <c r="J18" s="412"/>
      <c r="K18" s="18"/>
      <c r="L18" s="18"/>
      <c r="M18" s="18"/>
      <c r="N18" s="27"/>
    </row>
    <row r="19" spans="1:14">
      <c r="A19" s="348" t="s">
        <v>275</v>
      </c>
      <c r="B19" s="349"/>
      <c r="C19" s="413"/>
      <c r="D19" s="414"/>
      <c r="E19" s="414"/>
      <c r="F19" s="414"/>
      <c r="G19" s="414"/>
      <c r="H19" s="414"/>
      <c r="I19" s="414"/>
      <c r="J19" s="414"/>
      <c r="K19" s="255" t="s">
        <v>276</v>
      </c>
      <c r="L19" s="29" t="str">
        <f>入力シート!E17</f>
        <v/>
      </c>
      <c r="M19" s="254" t="s">
        <v>277</v>
      </c>
      <c r="N19" s="30"/>
    </row>
    <row r="20" spans="1:14" ht="9.75" customHeight="1" thickBot="1">
      <c r="A20" s="22"/>
      <c r="B20" s="23"/>
      <c r="C20" s="415"/>
      <c r="D20" s="416"/>
      <c r="E20" s="416"/>
      <c r="F20" s="416"/>
      <c r="G20" s="416"/>
      <c r="H20" s="416"/>
      <c r="I20" s="416"/>
      <c r="J20" s="416"/>
      <c r="K20" s="23"/>
      <c r="L20" s="23"/>
      <c r="M20" s="23"/>
      <c r="N20" s="31"/>
    </row>
    <row r="21" spans="1:14" ht="9" customHeight="1">
      <c r="A21" s="17"/>
      <c r="B21" s="18"/>
      <c r="C21" s="365">
        <f>入力シート!C9</f>
        <v>0</v>
      </c>
      <c r="D21" s="366"/>
      <c r="E21" s="366"/>
      <c r="F21" s="366"/>
      <c r="G21" s="366"/>
      <c r="H21" s="366"/>
      <c r="I21" s="367"/>
      <c r="J21" s="256"/>
      <c r="K21" s="257"/>
      <c r="L21" s="396">
        <f>入力シート!C24</f>
        <v>0</v>
      </c>
      <c r="M21" s="397"/>
      <c r="N21" s="398"/>
    </row>
    <row r="22" spans="1:14" ht="14.25" customHeight="1">
      <c r="A22" s="348" t="s">
        <v>414</v>
      </c>
      <c r="B22" s="349"/>
      <c r="C22" s="368"/>
      <c r="D22" s="395"/>
      <c r="E22" s="395"/>
      <c r="F22" s="395"/>
      <c r="G22" s="395"/>
      <c r="H22" s="395"/>
      <c r="I22" s="370"/>
      <c r="J22" s="348" t="s">
        <v>278</v>
      </c>
      <c r="K22" s="349"/>
      <c r="L22" s="399"/>
      <c r="M22" s="400"/>
      <c r="N22" s="401"/>
    </row>
    <row r="23" spans="1:14" ht="9.75" customHeight="1" thickBot="1">
      <c r="A23" s="22"/>
      <c r="B23" s="23"/>
      <c r="C23" s="371"/>
      <c r="D23" s="372"/>
      <c r="E23" s="372"/>
      <c r="F23" s="372"/>
      <c r="G23" s="372"/>
      <c r="H23" s="372"/>
      <c r="I23" s="373"/>
      <c r="J23" s="258"/>
      <c r="K23" s="259"/>
      <c r="L23" s="402"/>
      <c r="M23" s="403"/>
      <c r="N23" s="404"/>
    </row>
    <row r="24" spans="1:14" ht="11.25" customHeight="1">
      <c r="A24" s="405" t="s">
        <v>279</v>
      </c>
      <c r="B24" s="406"/>
      <c r="C24" s="418">
        <f>入力シート!C25</f>
        <v>0</v>
      </c>
      <c r="D24" s="419"/>
      <c r="E24" s="419"/>
      <c r="F24" s="419"/>
      <c r="G24" s="419"/>
      <c r="H24" s="419"/>
      <c r="I24" s="419"/>
      <c r="J24" s="419"/>
      <c r="K24" s="419"/>
      <c r="L24" s="419"/>
      <c r="M24" s="419"/>
      <c r="N24" s="420"/>
    </row>
    <row r="25" spans="1:14" ht="11.25" customHeight="1">
      <c r="A25" s="407"/>
      <c r="B25" s="408"/>
      <c r="C25" s="421"/>
      <c r="D25" s="422"/>
      <c r="E25" s="422"/>
      <c r="F25" s="422"/>
      <c r="G25" s="422"/>
      <c r="H25" s="422"/>
      <c r="I25" s="422"/>
      <c r="J25" s="422"/>
      <c r="K25" s="422"/>
      <c r="L25" s="422"/>
      <c r="M25" s="422"/>
      <c r="N25" s="423"/>
    </row>
    <row r="26" spans="1:14" ht="11.25" customHeight="1" thickBot="1">
      <c r="A26" s="409"/>
      <c r="B26" s="410"/>
      <c r="C26" s="424"/>
      <c r="D26" s="425"/>
      <c r="E26" s="425"/>
      <c r="F26" s="425"/>
      <c r="G26" s="425"/>
      <c r="H26" s="425"/>
      <c r="I26" s="425"/>
      <c r="J26" s="425"/>
      <c r="K26" s="425"/>
      <c r="L26" s="425"/>
      <c r="M26" s="425"/>
      <c r="N26" s="426"/>
    </row>
    <row r="27" spans="1:14" ht="9" customHeight="1">
      <c r="A27" s="17"/>
      <c r="B27" s="18"/>
      <c r="C27" s="101"/>
      <c r="D27" s="102"/>
      <c r="E27" s="102"/>
      <c r="F27" s="102"/>
      <c r="G27" s="102"/>
      <c r="H27" s="102"/>
      <c r="I27" s="102"/>
      <c r="J27" s="102"/>
      <c r="K27" s="102"/>
      <c r="L27" s="102"/>
      <c r="M27" s="102"/>
      <c r="N27" s="103"/>
    </row>
    <row r="28" spans="1:14">
      <c r="A28" s="348" t="s">
        <v>280</v>
      </c>
      <c r="B28" s="349"/>
      <c r="C28" s="104" t="str">
        <f>設定シート!C2&amp;"執行　"&amp;設定シート!C4</f>
        <v>令和７年４月６日執行　秋田県知事選挙</v>
      </c>
      <c r="D28" s="38"/>
      <c r="E28" s="38"/>
      <c r="F28" s="38"/>
      <c r="G28" s="38"/>
      <c r="H28" s="38"/>
      <c r="I28" s="38"/>
      <c r="J28" s="38"/>
      <c r="K28" s="38"/>
      <c r="L28" s="38"/>
      <c r="M28" s="255"/>
      <c r="N28" s="30"/>
    </row>
    <row r="29" spans="1:14" ht="9" customHeight="1" thickBot="1">
      <c r="A29" s="22"/>
      <c r="B29" s="23"/>
      <c r="C29" s="105"/>
      <c r="D29" s="106"/>
      <c r="E29" s="106"/>
      <c r="F29" s="106"/>
      <c r="G29" s="106"/>
      <c r="H29" s="106"/>
      <c r="I29" s="106"/>
      <c r="J29" s="106"/>
      <c r="K29" s="106"/>
      <c r="L29" s="106"/>
      <c r="M29" s="106"/>
      <c r="N29" s="107"/>
    </row>
    <row r="30" spans="1:14" ht="9.75" customHeight="1">
      <c r="A30" s="348"/>
      <c r="B30" s="349"/>
      <c r="C30" s="19"/>
      <c r="N30" s="30"/>
    </row>
    <row r="31" spans="1:14">
      <c r="A31" s="348" t="s">
        <v>281</v>
      </c>
      <c r="B31" s="349"/>
      <c r="C31" s="19">
        <v>1</v>
      </c>
      <c r="D31" s="11" t="s">
        <v>421</v>
      </c>
      <c r="N31" s="30"/>
    </row>
    <row r="32" spans="1:14">
      <c r="A32" s="19"/>
      <c r="C32" s="19">
        <v>2</v>
      </c>
      <c r="D32" s="11" t="s">
        <v>422</v>
      </c>
      <c r="N32" s="30"/>
    </row>
    <row r="33" spans="1:15">
      <c r="A33" s="19"/>
      <c r="C33" s="19">
        <v>3</v>
      </c>
      <c r="D33" s="98" t="s">
        <v>283</v>
      </c>
      <c r="N33" s="30"/>
    </row>
    <row r="34" spans="1:15">
      <c r="A34" s="19"/>
      <c r="C34" s="19">
        <v>4</v>
      </c>
      <c r="D34" s="98" t="s">
        <v>282</v>
      </c>
      <c r="I34" s="13"/>
      <c r="N34" s="30"/>
    </row>
    <row r="35" spans="1:15">
      <c r="A35" s="19"/>
      <c r="C35" s="211">
        <v>5</v>
      </c>
      <c r="D35" s="98" t="s">
        <v>417</v>
      </c>
      <c r="I35" s="13"/>
      <c r="N35" s="30"/>
    </row>
    <row r="36" spans="1:15" ht="15" thickBot="1">
      <c r="A36" s="22"/>
      <c r="B36" s="23"/>
      <c r="C36" s="290">
        <v>6</v>
      </c>
      <c r="D36" s="291" t="s">
        <v>284</v>
      </c>
      <c r="E36" s="23"/>
      <c r="F36" s="23"/>
      <c r="G36" s="23"/>
      <c r="H36" s="23"/>
      <c r="I36" s="23"/>
      <c r="J36" s="23"/>
      <c r="K36" s="23"/>
      <c r="L36" s="23"/>
      <c r="M36" s="23"/>
      <c r="N36" s="31"/>
    </row>
    <row r="37" spans="1:15" ht="8.25" customHeight="1"/>
    <row r="38" spans="1:15">
      <c r="A38" s="11" t="s">
        <v>423</v>
      </c>
    </row>
    <row r="39" spans="1:15" ht="8.25" customHeight="1"/>
    <row r="40" spans="1:15">
      <c r="A40" s="32"/>
      <c r="B40" s="427" t="str">
        <f>入力シート!C4</f>
        <v>令和７年３月２０日</v>
      </c>
      <c r="C40" s="427"/>
      <c r="D40" s="427"/>
      <c r="E40" s="427"/>
      <c r="F40" s="33"/>
      <c r="G40" s="33"/>
      <c r="H40" s="33"/>
      <c r="I40" s="32"/>
      <c r="J40" s="32"/>
      <c r="K40" s="32"/>
      <c r="L40" s="32"/>
      <c r="M40" s="32"/>
      <c r="N40" s="32"/>
      <c r="O40" s="32"/>
    </row>
    <row r="41" spans="1:15" ht="9" customHeight="1">
      <c r="A41" s="32"/>
      <c r="B41" s="251"/>
      <c r="C41" s="251"/>
      <c r="D41" s="251"/>
      <c r="E41" s="251"/>
      <c r="F41" s="33"/>
      <c r="G41" s="33"/>
      <c r="H41" s="33"/>
      <c r="I41" s="32"/>
      <c r="J41" s="32"/>
      <c r="K41" s="32"/>
      <c r="L41" s="32"/>
      <c r="M41" s="32"/>
      <c r="N41" s="32"/>
      <c r="O41" s="32"/>
    </row>
    <row r="42" spans="1:15" ht="18.75" customHeight="1">
      <c r="A42" s="32"/>
      <c r="B42" s="251"/>
      <c r="C42" s="251"/>
      <c r="D42" s="251"/>
      <c r="E42" s="251"/>
      <c r="F42" s="63" t="s">
        <v>424</v>
      </c>
      <c r="G42" s="639" t="str">
        <f>"　　"&amp;入力シート!C58</f>
        <v>　　</v>
      </c>
      <c r="H42" s="639"/>
      <c r="I42" s="639"/>
      <c r="J42" s="639"/>
      <c r="K42" s="639"/>
      <c r="L42" s="639"/>
      <c r="M42" s="639"/>
      <c r="N42" s="639"/>
      <c r="O42" s="32"/>
    </row>
    <row r="43" spans="1:15" ht="18.75" customHeight="1">
      <c r="A43" s="32"/>
      <c r="B43" s="251"/>
      <c r="C43" s="251"/>
      <c r="D43" s="251"/>
      <c r="E43" s="251"/>
      <c r="F43" s="63" t="s">
        <v>393</v>
      </c>
      <c r="G43" s="33"/>
      <c r="H43" s="33" t="str">
        <f>入力シート!E56</f>
        <v xml:space="preserve"> </v>
      </c>
      <c r="I43" s="32"/>
      <c r="J43" s="32"/>
      <c r="K43" s="32"/>
      <c r="L43" s="32"/>
      <c r="M43" s="32" t="str" cm="1">
        <f t="array" aca="1" ref="M43" ca="1">IF(VLOOKUP(RIGHT(CELL("filename",A1),LEN(CELL("filename",A1))-FIND("]",CELL("filename",A1))),設定シート!$U$2:$V$34,2,0)="表示する","㊞","")</f>
        <v/>
      </c>
      <c r="N43" s="32"/>
      <c r="O43" s="11" t="s">
        <v>285</v>
      </c>
    </row>
    <row r="44" spans="1:15" ht="18.75">
      <c r="D44" s="34"/>
      <c r="E44" s="34"/>
      <c r="F44" s="252" t="s">
        <v>275</v>
      </c>
      <c r="G44" s="638">
        <f>入力シート!C57</f>
        <v>0</v>
      </c>
      <c r="H44" s="638"/>
      <c r="I44" s="638"/>
      <c r="J44" s="638"/>
      <c r="K44" s="210"/>
      <c r="L44" s="210"/>
      <c r="N44" s="36"/>
    </row>
    <row r="45" spans="1:15" ht="10.5" customHeight="1">
      <c r="D45" s="34"/>
      <c r="E45" s="34"/>
      <c r="F45" s="252"/>
      <c r="G45" s="34"/>
      <c r="I45" s="38"/>
      <c r="J45" s="209"/>
      <c r="K45" s="210"/>
      <c r="L45" s="210"/>
      <c r="N45" s="36"/>
    </row>
    <row r="46" spans="1:15" ht="14.25" customHeight="1">
      <c r="A46" s="235" t="str">
        <f>設定シート!C4</f>
        <v>秋田県知事選挙</v>
      </c>
      <c r="B46" s="235"/>
      <c r="C46" s="235"/>
      <c r="D46" s="235"/>
      <c r="E46" s="32"/>
      <c r="F46" s="32"/>
      <c r="G46" s="32"/>
      <c r="H46" s="32"/>
      <c r="I46" s="32"/>
      <c r="J46" s="32"/>
      <c r="K46" s="32"/>
      <c r="L46" s="417"/>
      <c r="M46" s="417"/>
      <c r="N46" s="37"/>
      <c r="O46" s="32"/>
    </row>
    <row r="47" spans="1:15" ht="17.25" customHeight="1">
      <c r="A47" s="32"/>
      <c r="B47" s="37"/>
      <c r="D47" s="417" t="s">
        <v>286</v>
      </c>
      <c r="E47" s="417"/>
      <c r="F47" s="234" t="str">
        <f>入力シート!E2</f>
        <v>竹　田　勝　美</v>
      </c>
      <c r="G47" s="234"/>
      <c r="H47" s="234"/>
      <c r="I47" s="234"/>
      <c r="J47" s="32" t="s">
        <v>287</v>
      </c>
      <c r="K47" s="32"/>
      <c r="L47" s="32"/>
      <c r="M47" s="32"/>
      <c r="N47" s="32"/>
      <c r="O47" s="32"/>
    </row>
    <row r="48" spans="1:15" ht="9" customHeight="1">
      <c r="A48" s="32"/>
      <c r="B48" s="37"/>
      <c r="D48" s="250"/>
      <c r="E48" s="250"/>
      <c r="F48" s="234"/>
      <c r="G48" s="234"/>
      <c r="H48" s="234"/>
      <c r="I48" s="234"/>
      <c r="J48" s="32"/>
      <c r="K48" s="32"/>
      <c r="L48" s="32"/>
      <c r="M48" s="32"/>
      <c r="N48" s="32"/>
      <c r="O48" s="32"/>
    </row>
    <row r="49" spans="1:15">
      <c r="A49" s="11" t="s">
        <v>288</v>
      </c>
    </row>
    <row r="50" spans="1:15">
      <c r="A50" s="57" t="s">
        <v>429</v>
      </c>
      <c r="B50" s="57"/>
      <c r="C50" s="57"/>
      <c r="D50" s="57"/>
      <c r="E50" s="57"/>
      <c r="F50" s="57"/>
      <c r="G50" s="57"/>
      <c r="H50" s="57"/>
      <c r="I50" s="57"/>
      <c r="J50" s="57"/>
      <c r="K50" s="57"/>
      <c r="L50" s="57"/>
      <c r="M50" s="57"/>
    </row>
    <row r="51" spans="1:15" ht="8.25" customHeight="1">
      <c r="A51" s="57"/>
      <c r="B51" s="57"/>
      <c r="C51" s="57"/>
      <c r="D51" s="57"/>
      <c r="E51" s="57"/>
      <c r="F51" s="57"/>
      <c r="G51" s="57"/>
      <c r="H51" s="57"/>
      <c r="I51" s="57"/>
      <c r="J51" s="57"/>
      <c r="K51" s="57"/>
      <c r="L51" s="57"/>
      <c r="M51" s="57"/>
    </row>
    <row r="52" spans="1:15">
      <c r="A52" s="57" t="s">
        <v>419</v>
      </c>
      <c r="B52" s="57"/>
      <c r="C52" s="57"/>
      <c r="D52" s="57"/>
      <c r="E52" s="57"/>
      <c r="F52" s="57"/>
      <c r="G52" s="57"/>
      <c r="H52" s="57"/>
      <c r="I52" s="57"/>
      <c r="J52" s="57"/>
      <c r="K52" s="57"/>
      <c r="L52" s="57"/>
      <c r="M52" s="57"/>
    </row>
    <row r="53" spans="1:15">
      <c r="A53" s="57" t="s">
        <v>430</v>
      </c>
      <c r="B53" s="57"/>
      <c r="C53" s="57"/>
      <c r="D53" s="57"/>
      <c r="E53" s="57"/>
      <c r="F53" s="57"/>
      <c r="G53" s="57"/>
      <c r="H53" s="57"/>
      <c r="I53" s="57"/>
      <c r="J53" s="57"/>
      <c r="K53" s="57"/>
      <c r="L53" s="57"/>
      <c r="M53" s="57"/>
    </row>
    <row r="54" spans="1:15" ht="8.25" customHeight="1">
      <c r="A54" s="57"/>
      <c r="B54" s="57"/>
      <c r="C54" s="57"/>
      <c r="D54" s="57"/>
      <c r="E54" s="57"/>
      <c r="F54" s="57"/>
      <c r="G54" s="57"/>
      <c r="H54" s="57"/>
      <c r="I54" s="57"/>
      <c r="J54" s="57"/>
      <c r="K54" s="57"/>
      <c r="L54" s="57"/>
      <c r="M54" s="57"/>
    </row>
    <row r="55" spans="1:15" ht="14.25" customHeight="1">
      <c r="A55" s="57" t="s">
        <v>588</v>
      </c>
      <c r="B55" s="57"/>
      <c r="C55" s="57"/>
      <c r="D55" s="57"/>
      <c r="E55" s="57"/>
      <c r="F55" s="57"/>
      <c r="G55" s="57"/>
      <c r="H55" s="57"/>
      <c r="I55" s="57"/>
      <c r="J55" s="57"/>
      <c r="K55" s="57"/>
      <c r="L55" s="57"/>
      <c r="M55" s="57"/>
      <c r="O55" s="11" t="s">
        <v>418</v>
      </c>
    </row>
    <row r="56" spans="1:15" ht="14.25" customHeight="1">
      <c r="A56" s="57" t="s">
        <v>432</v>
      </c>
      <c r="B56" s="57"/>
      <c r="C56" s="57"/>
      <c r="D56" s="57"/>
      <c r="E56" s="57"/>
      <c r="F56" s="57"/>
      <c r="G56" s="57"/>
      <c r="H56" s="57"/>
      <c r="I56" s="57"/>
      <c r="J56" s="57"/>
      <c r="K56" s="57"/>
      <c r="L56" s="57"/>
      <c r="M56" s="57"/>
    </row>
    <row r="57" spans="1:15" ht="8.25" customHeight="1">
      <c r="A57" s="57"/>
      <c r="B57" s="57"/>
      <c r="C57" s="57"/>
      <c r="D57" s="57"/>
      <c r="E57" s="57"/>
      <c r="F57" s="57"/>
      <c r="G57" s="57"/>
      <c r="H57" s="57"/>
      <c r="I57" s="57"/>
      <c r="J57" s="57"/>
      <c r="K57" s="57"/>
      <c r="L57" s="57"/>
      <c r="M57" s="57"/>
    </row>
    <row r="58" spans="1:15">
      <c r="A58" s="321" t="s">
        <v>589</v>
      </c>
      <c r="B58" s="57"/>
      <c r="C58" s="57"/>
      <c r="D58" s="57"/>
      <c r="E58" s="57"/>
      <c r="F58" s="57"/>
      <c r="G58" s="57"/>
      <c r="H58" s="57"/>
      <c r="I58" s="57"/>
      <c r="J58" s="57"/>
      <c r="K58" s="57"/>
      <c r="L58" s="57"/>
      <c r="M58" s="57"/>
    </row>
    <row r="59" spans="1:15">
      <c r="A59" s="321" t="s">
        <v>590</v>
      </c>
      <c r="B59" s="57"/>
      <c r="C59" s="57"/>
      <c r="D59" s="57"/>
      <c r="E59" s="57"/>
      <c r="F59" s="57"/>
      <c r="G59" s="57"/>
      <c r="H59" s="57"/>
      <c r="I59" s="57"/>
      <c r="J59" s="57"/>
      <c r="K59" s="57"/>
      <c r="L59" s="57"/>
      <c r="M59" s="57"/>
    </row>
    <row r="60" spans="1:15">
      <c r="A60" s="321" t="s">
        <v>591</v>
      </c>
      <c r="B60" s="57"/>
      <c r="C60" s="57"/>
      <c r="D60" s="57"/>
      <c r="E60" s="57"/>
      <c r="F60" s="57"/>
      <c r="G60" s="57"/>
      <c r="H60" s="57"/>
      <c r="I60" s="57"/>
      <c r="J60" s="57"/>
      <c r="K60" s="57"/>
      <c r="L60" s="57"/>
      <c r="M60" s="57"/>
    </row>
    <row r="61" spans="1:15" ht="5.25" customHeight="1">
      <c r="A61" s="57"/>
      <c r="B61" s="57"/>
      <c r="C61" s="57"/>
      <c r="D61" s="57"/>
      <c r="E61" s="57"/>
      <c r="F61" s="57"/>
      <c r="G61" s="57"/>
      <c r="H61" s="57"/>
      <c r="I61" s="57"/>
      <c r="J61" s="57"/>
      <c r="K61" s="57"/>
      <c r="L61" s="57"/>
      <c r="M61" s="57"/>
    </row>
    <row r="62" spans="1:15">
      <c r="A62" s="57" t="s">
        <v>420</v>
      </c>
      <c r="B62" s="57"/>
      <c r="C62" s="57"/>
      <c r="D62" s="57"/>
      <c r="E62" s="57"/>
      <c r="F62" s="57"/>
      <c r="G62" s="57"/>
      <c r="H62" s="57"/>
      <c r="I62" s="57"/>
      <c r="J62" s="57"/>
      <c r="K62" s="57"/>
      <c r="L62" s="57"/>
      <c r="M62" s="57"/>
    </row>
    <row r="63" spans="1:15">
      <c r="A63" s="57" t="s">
        <v>431</v>
      </c>
      <c r="B63" s="57"/>
      <c r="C63" s="57"/>
      <c r="D63" s="57"/>
      <c r="E63" s="57"/>
      <c r="F63" s="57"/>
      <c r="G63" s="57"/>
      <c r="H63" s="57"/>
      <c r="I63" s="57"/>
      <c r="J63" s="57"/>
      <c r="K63" s="57"/>
      <c r="L63" s="57"/>
      <c r="M63" s="57"/>
    </row>
    <row r="64" spans="1:15" ht="5.25" customHeight="1">
      <c r="A64" s="57"/>
      <c r="B64" s="57"/>
      <c r="C64" s="57"/>
      <c r="D64" s="57"/>
      <c r="E64" s="57"/>
      <c r="F64" s="57"/>
      <c r="G64" s="57"/>
      <c r="H64" s="57"/>
      <c r="I64" s="57"/>
      <c r="J64" s="57"/>
      <c r="K64" s="57"/>
      <c r="L64" s="57"/>
      <c r="M64" s="57"/>
    </row>
    <row r="65" spans="1:13">
      <c r="A65" s="57" t="s">
        <v>434</v>
      </c>
      <c r="B65" s="57"/>
      <c r="C65" s="57"/>
      <c r="D65" s="57"/>
      <c r="E65" s="57"/>
      <c r="F65" s="57"/>
      <c r="G65" s="57"/>
      <c r="H65" s="57"/>
      <c r="I65" s="57"/>
      <c r="J65" s="57"/>
      <c r="K65" s="57"/>
      <c r="L65" s="57"/>
      <c r="M65" s="57"/>
    </row>
    <row r="66" spans="1:13">
      <c r="A66" s="57" t="s">
        <v>435</v>
      </c>
      <c r="B66" s="57"/>
      <c r="C66" s="57"/>
      <c r="D66" s="57"/>
      <c r="E66" s="57"/>
      <c r="F66" s="57"/>
      <c r="G66" s="57"/>
      <c r="H66" s="57"/>
      <c r="I66" s="57"/>
      <c r="J66" s="57"/>
      <c r="K66" s="57"/>
      <c r="L66" s="57"/>
      <c r="M66" s="57"/>
    </row>
    <row r="67" spans="1:13">
      <c r="A67" s="57" t="s">
        <v>624</v>
      </c>
      <c r="B67" s="57"/>
      <c r="C67" s="57"/>
      <c r="D67" s="57"/>
      <c r="E67" s="57"/>
      <c r="F67" s="57"/>
      <c r="G67" s="57"/>
      <c r="H67" s="57"/>
      <c r="I67" s="57"/>
      <c r="J67" s="57"/>
      <c r="K67" s="57"/>
      <c r="L67" s="57"/>
      <c r="M67" s="57"/>
    </row>
    <row r="68" spans="1:13">
      <c r="A68" s="261" t="s">
        <v>425</v>
      </c>
      <c r="B68" s="57"/>
      <c r="C68" s="57"/>
      <c r="D68" s="57"/>
      <c r="E68" s="57"/>
      <c r="F68" s="57"/>
      <c r="G68" s="57"/>
      <c r="H68" s="57"/>
      <c r="I68" s="57"/>
      <c r="J68" s="57"/>
      <c r="K68" s="57"/>
      <c r="L68" s="57"/>
      <c r="M68" s="57"/>
    </row>
  </sheetData>
  <mergeCells count="29">
    <mergeCell ref="A28:B28"/>
    <mergeCell ref="A30:B30"/>
    <mergeCell ref="B40:E40"/>
    <mergeCell ref="L46:M46"/>
    <mergeCell ref="D47:E47"/>
    <mergeCell ref="G44:J44"/>
    <mergeCell ref="G42:N42"/>
    <mergeCell ref="A31:B31"/>
    <mergeCell ref="C21:I23"/>
    <mergeCell ref="L21:N23"/>
    <mergeCell ref="A22:B22"/>
    <mergeCell ref="J22:K22"/>
    <mergeCell ref="A24:B26"/>
    <mergeCell ref="C24:N26"/>
    <mergeCell ref="C12:N14"/>
    <mergeCell ref="A13:B13"/>
    <mergeCell ref="C15:N17"/>
    <mergeCell ref="A16:B16"/>
    <mergeCell ref="C18:J20"/>
    <mergeCell ref="A19:B19"/>
    <mergeCell ref="C9:F11"/>
    <mergeCell ref="G9:J11"/>
    <mergeCell ref="L9:N11"/>
    <mergeCell ref="A10:B10"/>
    <mergeCell ref="A2:E2"/>
    <mergeCell ref="A4:N4"/>
    <mergeCell ref="C6:F8"/>
    <mergeCell ref="G6:J8"/>
    <mergeCell ref="A7:B7"/>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714EC-78F3-481B-AF0E-90DF08DC9F80}">
  <sheetPr>
    <pageSetUpPr fitToPage="1"/>
  </sheetPr>
  <dimension ref="A1:O39"/>
  <sheetViews>
    <sheetView showZeros="0" view="pageBreakPreview" zoomScaleNormal="100" zoomScaleSheetLayoutView="100" workbookViewId="0">
      <selection activeCell="T33" sqref="T31:U33"/>
    </sheetView>
  </sheetViews>
  <sheetFormatPr defaultRowHeight="14.25"/>
  <cols>
    <col min="1" max="3" width="9.625" style="11" customWidth="1"/>
    <col min="4" max="4" width="7.125" style="11" customWidth="1"/>
    <col min="5" max="8" width="9.625" style="11" customWidth="1"/>
    <col min="9" max="9" width="4.375" style="11" customWidth="1"/>
    <col min="10" max="10" width="5.875" style="11" customWidth="1"/>
    <col min="11" max="16384" width="9" style="11"/>
  </cols>
  <sheetData>
    <row r="1" spans="1:10">
      <c r="J1" s="13" t="s">
        <v>100</v>
      </c>
    </row>
    <row r="6" spans="1:10" ht="28.5">
      <c r="A6" s="428" t="s">
        <v>405</v>
      </c>
      <c r="B6" s="428"/>
      <c r="C6" s="428"/>
      <c r="D6" s="428"/>
      <c r="E6" s="428"/>
      <c r="F6" s="428"/>
      <c r="G6" s="428"/>
      <c r="H6" s="428"/>
      <c r="I6" s="428"/>
    </row>
    <row r="7" spans="1:10" ht="28.5">
      <c r="A7" s="47"/>
      <c r="B7" s="47"/>
      <c r="C7" s="47"/>
      <c r="D7" s="47"/>
      <c r="E7" s="47"/>
      <c r="F7" s="47"/>
      <c r="G7" s="47"/>
      <c r="H7" s="47"/>
      <c r="I7" s="47"/>
    </row>
    <row r="8" spans="1:10" ht="21" customHeight="1">
      <c r="B8" s="11" t="str">
        <f>"　"&amp;設定シート!C2&amp;"執行の"&amp;設定シート!C4&amp;"における候補者となることを"</f>
        <v>　令和７年４月６日執行の秋田県知事選挙における候補者となることを</v>
      </c>
    </row>
    <row r="9" spans="1:10" ht="21" customHeight="1">
      <c r="B9" s="11" t="s">
        <v>519</v>
      </c>
    </row>
    <row r="10" spans="1:10" ht="14.25" customHeight="1">
      <c r="A10" s="47"/>
      <c r="B10" s="47"/>
      <c r="C10" s="47"/>
      <c r="D10" s="47"/>
      <c r="E10" s="47"/>
      <c r="F10" s="47"/>
      <c r="G10" s="47"/>
      <c r="H10" s="47"/>
      <c r="I10" s="47"/>
    </row>
    <row r="11" spans="1:10" ht="14.25" customHeight="1">
      <c r="A11" s="47"/>
      <c r="B11" s="47"/>
      <c r="C11" s="47"/>
      <c r="D11" s="47"/>
      <c r="E11" s="47"/>
      <c r="F11" s="47"/>
      <c r="G11" s="47"/>
      <c r="H11" s="47"/>
      <c r="I11" s="47"/>
    </row>
    <row r="15" spans="1:10">
      <c r="B15" s="42" t="str">
        <f>入力シート!C4</f>
        <v>令和７年３月２０日</v>
      </c>
      <c r="C15" s="40"/>
    </row>
    <row r="16" spans="1:10">
      <c r="B16" s="42"/>
      <c r="C16" s="40"/>
    </row>
    <row r="17" spans="1:15">
      <c r="B17" s="42"/>
      <c r="C17" s="40"/>
    </row>
    <row r="18" spans="1:15">
      <c r="A18" s="32"/>
      <c r="B18" s="32"/>
      <c r="C18" s="32"/>
      <c r="D18" s="33"/>
      <c r="E18" s="33"/>
      <c r="F18" s="33"/>
      <c r="G18" s="33"/>
      <c r="H18" s="33"/>
      <c r="I18" s="32"/>
      <c r="J18" s="32"/>
      <c r="K18" s="32"/>
      <c r="L18" s="32"/>
      <c r="M18" s="32"/>
      <c r="N18" s="32"/>
      <c r="O18" s="32"/>
    </row>
    <row r="19" spans="1:15" ht="24" customHeight="1">
      <c r="A19" s="32"/>
      <c r="B19" s="32"/>
      <c r="C19" s="34" t="s">
        <v>290</v>
      </c>
      <c r="E19" s="431" t="str">
        <f>DBCS(入力シート!C19)</f>
        <v/>
      </c>
      <c r="F19" s="431"/>
      <c r="G19" s="431"/>
      <c r="H19" s="431"/>
      <c r="I19" s="431"/>
      <c r="J19" s="32"/>
      <c r="K19" s="32"/>
      <c r="L19" s="32"/>
      <c r="M19" s="32"/>
      <c r="N19" s="32"/>
      <c r="O19" s="32"/>
    </row>
    <row r="20" spans="1:15" ht="9.75" customHeight="1">
      <c r="A20" s="32"/>
      <c r="B20" s="32"/>
      <c r="C20" s="63"/>
      <c r="D20" s="34"/>
      <c r="F20" s="63"/>
      <c r="G20" s="32"/>
      <c r="H20" s="32"/>
      <c r="I20" s="32"/>
      <c r="J20" s="32"/>
      <c r="K20" s="32"/>
      <c r="L20" s="32"/>
      <c r="M20" s="32"/>
      <c r="N20" s="32"/>
      <c r="O20" s="32"/>
    </row>
    <row r="21" spans="1:15" ht="9.75" customHeight="1">
      <c r="A21" s="32"/>
      <c r="B21" s="32"/>
      <c r="C21" s="32"/>
      <c r="D21" s="34"/>
      <c r="E21" s="33"/>
      <c r="F21" s="63"/>
      <c r="G21" s="33"/>
      <c r="H21" s="33"/>
      <c r="I21" s="32"/>
      <c r="J21" s="32"/>
      <c r="K21" s="32"/>
      <c r="L21" s="43"/>
      <c r="M21" s="43"/>
      <c r="N21" s="32"/>
      <c r="O21" s="32"/>
    </row>
    <row r="22" spans="1:15" ht="21" customHeight="1">
      <c r="A22" s="32"/>
      <c r="B22" s="32"/>
      <c r="C22" s="34" t="s">
        <v>291</v>
      </c>
      <c r="E22" s="431" t="str">
        <f>入力シート!C12&amp;" "&amp;入力シート!C14</f>
        <v xml:space="preserve"> </v>
      </c>
      <c r="F22" s="431"/>
      <c r="G22" s="640"/>
      <c r="H22" s="640"/>
      <c r="I22" s="32" t="str" cm="1">
        <f t="array" aca="1" ref="I22" ca="1">IF(VLOOKUP(RIGHT(CELL("filename",A1),LEN(CELL("filename",A1))-FIND("]",CELL("filename",A1))),設定シート!$U$2:$V$34,2,0)="表示する","㊞","")</f>
        <v/>
      </c>
      <c r="J22" s="32"/>
      <c r="K22" s="32"/>
      <c r="L22" s="11" t="s">
        <v>285</v>
      </c>
      <c r="M22" s="43"/>
      <c r="N22" s="37"/>
    </row>
    <row r="23" spans="1:15">
      <c r="A23" s="32"/>
      <c r="B23" s="32"/>
      <c r="C23" s="34"/>
      <c r="E23" s="51"/>
      <c r="F23" s="51"/>
      <c r="G23" s="46"/>
      <c r="H23" s="46"/>
      <c r="I23" s="32"/>
      <c r="J23" s="32"/>
      <c r="K23" s="32"/>
      <c r="L23" s="43"/>
      <c r="M23" s="43"/>
      <c r="N23" s="37"/>
    </row>
    <row r="24" spans="1:15">
      <c r="A24" s="32"/>
      <c r="B24" s="32"/>
      <c r="C24" s="34"/>
      <c r="E24" s="51"/>
      <c r="F24" s="51"/>
      <c r="G24" s="46"/>
      <c r="H24" s="46"/>
      <c r="I24" s="32"/>
      <c r="J24" s="32"/>
      <c r="K24" s="32"/>
      <c r="L24" s="43"/>
      <c r="M24" s="43"/>
      <c r="N24" s="37"/>
    </row>
    <row r="25" spans="1:15">
      <c r="F25" s="38"/>
      <c r="G25" s="38"/>
    </row>
    <row r="26" spans="1:15" ht="14.25" customHeight="1">
      <c r="A26" s="47"/>
      <c r="B26" s="47"/>
      <c r="C26" s="13" t="s">
        <v>406</v>
      </c>
      <c r="D26" s="48"/>
      <c r="E26" s="40" t="str">
        <f>入力シート!E56</f>
        <v xml:space="preserve"> </v>
      </c>
      <c r="F26" s="47"/>
      <c r="G26" s="48" t="s">
        <v>297</v>
      </c>
      <c r="H26" s="47"/>
      <c r="I26" s="47"/>
      <c r="J26" s="47"/>
    </row>
    <row r="39" spans="14:14">
      <c r="N39" s="36"/>
    </row>
  </sheetData>
  <mergeCells count="4">
    <mergeCell ref="A6:I6"/>
    <mergeCell ref="E19:I19"/>
    <mergeCell ref="E22:F22"/>
    <mergeCell ref="G22:H22"/>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26D5E-C06C-4978-8756-867CB84E2E1B}">
  <sheetPr>
    <pageSetUpPr fitToPage="1"/>
  </sheetPr>
  <dimension ref="A1:O42"/>
  <sheetViews>
    <sheetView showZeros="0" view="pageBreakPreview" topLeftCell="A10" zoomScaleNormal="100" zoomScaleSheetLayoutView="100" workbookViewId="0">
      <selection activeCell="L17" sqref="L17"/>
    </sheetView>
  </sheetViews>
  <sheetFormatPr defaultRowHeight="14.25"/>
  <cols>
    <col min="1" max="8" width="9.625" style="11" customWidth="1"/>
    <col min="9" max="9" width="4.375" style="11" customWidth="1"/>
    <col min="10" max="10" width="5.875" style="11" customWidth="1"/>
    <col min="11" max="16384" width="9" style="11"/>
  </cols>
  <sheetData>
    <row r="1" spans="1:10">
      <c r="J1" s="13" t="s">
        <v>102</v>
      </c>
    </row>
    <row r="6" spans="1:10" ht="28.5">
      <c r="A6" s="428" t="s">
        <v>407</v>
      </c>
      <c r="B6" s="428"/>
      <c r="C6" s="428"/>
      <c r="D6" s="428"/>
      <c r="E6" s="428"/>
      <c r="F6" s="428"/>
      <c r="G6" s="428"/>
      <c r="H6" s="428"/>
      <c r="I6" s="428"/>
    </row>
    <row r="7" spans="1:10" ht="28.5">
      <c r="A7" s="47"/>
      <c r="B7" s="47"/>
      <c r="C7" s="47"/>
      <c r="D7" s="47"/>
      <c r="E7" s="47"/>
      <c r="F7" s="47"/>
      <c r="G7" s="47"/>
      <c r="H7" s="47"/>
      <c r="I7" s="47"/>
    </row>
    <row r="8" spans="1:10" ht="14.25" customHeight="1">
      <c r="A8" s="47"/>
      <c r="B8" s="13"/>
      <c r="C8" s="47"/>
      <c r="D8" s="47"/>
      <c r="E8" s="47"/>
      <c r="F8" s="47"/>
      <c r="G8" s="47"/>
      <c r="H8" s="47"/>
      <c r="I8" s="47"/>
    </row>
    <row r="9" spans="1:10" ht="24.75" customHeight="1">
      <c r="A9" s="47"/>
      <c r="B9" s="13" t="s">
        <v>204</v>
      </c>
      <c r="C9" s="48"/>
      <c r="D9" s="641" t="str">
        <f>入力シート!E56</f>
        <v xml:space="preserve"> </v>
      </c>
      <c r="E9" s="641"/>
      <c r="F9" s="641"/>
      <c r="G9" s="641"/>
      <c r="H9" s="47"/>
      <c r="I9" s="47"/>
    </row>
    <row r="10" spans="1:10" ht="14.25" customHeight="1">
      <c r="A10" s="47"/>
      <c r="B10" s="47"/>
      <c r="C10" s="47"/>
      <c r="D10" s="12"/>
      <c r="E10" s="47"/>
      <c r="F10" s="47"/>
      <c r="G10" s="47"/>
      <c r="H10" s="47"/>
      <c r="I10" s="47"/>
    </row>
    <row r="11" spans="1:10" ht="14.25" customHeight="1">
      <c r="A11" s="47"/>
      <c r="C11" s="47"/>
      <c r="E11" s="47"/>
      <c r="F11" s="47"/>
      <c r="G11" s="47"/>
      <c r="H11" s="47"/>
      <c r="I11" s="47"/>
    </row>
    <row r="12" spans="1:10" ht="14.25" customHeight="1">
      <c r="A12" s="47"/>
      <c r="B12" s="47"/>
      <c r="C12" s="47"/>
      <c r="D12" s="47"/>
      <c r="E12" s="47"/>
      <c r="F12" s="47"/>
      <c r="G12" s="47"/>
      <c r="H12" s="47"/>
      <c r="I12" s="47"/>
    </row>
    <row r="15" spans="1:10" ht="21" customHeight="1">
      <c r="B15" s="11" t="str">
        <f>" 上の者は、"&amp;設定シート!C2&amp;"執行の"&amp;設定シート!C4&amp;"における候補者"</f>
        <v xml:space="preserve"> 上の者は、令和７年４月６日執行の秋田県知事選挙における候補者</v>
      </c>
    </row>
    <row r="16" spans="1:10" ht="21" customHeight="1">
      <c r="B16" s="11" t="str">
        <f>IF(入力シート!E14=" ","　　　　　　　　　",入力シート!E14)&amp;"の推薦届出者の代表者"&amp;"であることを証明します。"</f>
        <v>　　　　　　　　　の推薦届出者の代表者であることを証明します。</v>
      </c>
    </row>
    <row r="17" spans="1:15" ht="21" customHeight="1">
      <c r="D17" s="38"/>
      <c r="E17" s="38"/>
    </row>
    <row r="21" spans="1:15" ht="17.25">
      <c r="B21" s="280" t="s">
        <v>408</v>
      </c>
      <c r="C21" s="307"/>
      <c r="D21" s="281"/>
    </row>
    <row r="22" spans="1:15" ht="17.25">
      <c r="B22" s="42"/>
      <c r="C22" s="100"/>
    </row>
    <row r="23" spans="1:15">
      <c r="B23" s="42"/>
      <c r="C23" s="40"/>
    </row>
    <row r="24" spans="1:15" ht="15" customHeight="1">
      <c r="A24" s="32"/>
      <c r="B24" s="37"/>
      <c r="C24" s="37" t="s">
        <v>409</v>
      </c>
      <c r="D24" s="33"/>
      <c r="E24" s="33"/>
      <c r="F24" s="33"/>
      <c r="G24" s="33"/>
      <c r="H24" s="33"/>
      <c r="I24" s="32"/>
      <c r="J24" s="32"/>
      <c r="K24" s="32"/>
      <c r="L24" s="322" t="s">
        <v>605</v>
      </c>
      <c r="M24" s="32"/>
      <c r="N24" s="32"/>
      <c r="O24" s="32"/>
    </row>
    <row r="25" spans="1:15" ht="15" customHeight="1">
      <c r="A25" s="32"/>
      <c r="B25" s="37"/>
      <c r="C25" s="37"/>
      <c r="D25" s="33"/>
      <c r="E25" s="33"/>
      <c r="F25" s="33"/>
      <c r="G25" s="33"/>
      <c r="H25" s="33"/>
      <c r="I25" s="32"/>
      <c r="J25" s="32"/>
      <c r="K25" s="32"/>
      <c r="L25" s="32"/>
      <c r="M25" s="32"/>
      <c r="N25" s="32"/>
      <c r="O25" s="32"/>
    </row>
    <row r="26" spans="1:15">
      <c r="A26" s="32"/>
      <c r="B26" s="32"/>
      <c r="C26" s="317" t="s">
        <v>291</v>
      </c>
      <c r="E26" s="431" t="str">
        <f>入力シート!C60&amp;"　"&amp;入力シート!C61</f>
        <v>　</v>
      </c>
      <c r="F26" s="431"/>
      <c r="G26" s="431"/>
      <c r="H26" s="431"/>
      <c r="I26" s="431"/>
      <c r="J26" s="32"/>
      <c r="K26" s="32"/>
      <c r="L26" s="32"/>
      <c r="M26" s="32"/>
      <c r="N26" s="32"/>
      <c r="O26" s="32"/>
    </row>
    <row r="27" spans="1:15">
      <c r="A27" s="32"/>
      <c r="B27" s="32"/>
      <c r="C27" s="32"/>
      <c r="D27" s="34"/>
      <c r="E27" s="33"/>
      <c r="F27" s="63"/>
      <c r="G27" s="33"/>
      <c r="H27" s="33"/>
      <c r="I27" s="32"/>
      <c r="J27" s="32"/>
      <c r="K27" s="32"/>
      <c r="L27" s="11" t="s">
        <v>285</v>
      </c>
      <c r="M27" s="43"/>
      <c r="N27" s="32"/>
      <c r="O27" s="32"/>
    </row>
    <row r="28" spans="1:15">
      <c r="A28" s="32"/>
      <c r="B28" s="32"/>
      <c r="C28" s="317" t="s">
        <v>291</v>
      </c>
      <c r="E28" s="431" t="str">
        <f>入力シート!$E$56</f>
        <v xml:space="preserve"> </v>
      </c>
      <c r="F28" s="431"/>
      <c r="G28" s="640"/>
      <c r="H28" s="640"/>
      <c r="I28" s="32" t="str" cm="1">
        <f t="array" aca="1" ref="I28" ca="1">IF(VLOOKUP(RIGHT(CELL("filename",A1),LEN(CELL("filename",A1))-FIND("]",CELL("filename",A1))),設定シート!$U$2:$V$34,2,0)="表示する","㊞","")</f>
        <v/>
      </c>
      <c r="J28" s="32"/>
      <c r="K28" s="32"/>
      <c r="M28" s="43"/>
      <c r="N28" s="37"/>
    </row>
    <row r="29" spans="1:15">
      <c r="L29" s="11" t="s">
        <v>285</v>
      </c>
    </row>
    <row r="30" spans="1:15">
      <c r="A30" s="32"/>
      <c r="B30" s="32"/>
      <c r="C30" s="34"/>
      <c r="E30" s="642"/>
      <c r="F30" s="642"/>
      <c r="G30" s="642"/>
      <c r="H30" s="642"/>
      <c r="I30" s="338"/>
      <c r="J30" s="32"/>
      <c r="K30" s="32"/>
      <c r="L30" s="32"/>
      <c r="M30" s="32"/>
      <c r="N30" s="32"/>
      <c r="O30" s="32"/>
    </row>
    <row r="31" spans="1:15">
      <c r="A31" s="32"/>
      <c r="B31" s="32"/>
      <c r="C31" s="32"/>
      <c r="D31" s="34"/>
      <c r="E31" s="33"/>
      <c r="F31" s="63"/>
      <c r="G31" s="33"/>
      <c r="H31" s="33"/>
      <c r="I31" s="32"/>
      <c r="J31" s="32"/>
      <c r="K31" s="32"/>
      <c r="L31" s="43"/>
      <c r="M31" s="43"/>
      <c r="N31" s="32"/>
      <c r="O31" s="32"/>
    </row>
    <row r="32" spans="1:15">
      <c r="A32" s="32"/>
      <c r="B32" s="32"/>
      <c r="C32" s="317"/>
      <c r="E32" s="431"/>
      <c r="F32" s="431"/>
      <c r="G32" s="640"/>
      <c r="H32" s="640"/>
      <c r="I32" s="32" t="str" cm="1">
        <f t="array" aca="1" ref="I32" ca="1">IF(VLOOKUP(RIGHT(CELL("filename",A5),LEN(CELL("filename",A5))-FIND("]",CELL("filename",A5))),設定シート!$U$2:$V$34,2,0)="表示する","㊞","")</f>
        <v/>
      </c>
      <c r="J32" s="32"/>
      <c r="K32" s="32"/>
      <c r="M32" s="43"/>
      <c r="N32" s="37"/>
    </row>
    <row r="42" spans="14:14">
      <c r="N42" s="36"/>
    </row>
  </sheetData>
  <mergeCells count="8">
    <mergeCell ref="E32:F32"/>
    <mergeCell ref="G32:H32"/>
    <mergeCell ref="A6:I6"/>
    <mergeCell ref="E26:I26"/>
    <mergeCell ref="E28:F28"/>
    <mergeCell ref="G28:H28"/>
    <mergeCell ref="D9:G9"/>
    <mergeCell ref="E30:H30"/>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29A17-FF80-43EF-A2D1-EF1B13388935}">
  <sheetPr>
    <pageSetUpPr fitToPage="1"/>
  </sheetPr>
  <dimension ref="A1:O77"/>
  <sheetViews>
    <sheetView showZeros="0" view="pageBreakPreview" topLeftCell="A11" zoomScaleNormal="100" zoomScaleSheetLayoutView="100" workbookViewId="0">
      <selection activeCell="W13" sqref="W13"/>
    </sheetView>
  </sheetViews>
  <sheetFormatPr defaultColWidth="5.875" defaultRowHeight="14.25"/>
  <cols>
    <col min="1" max="13" width="5.875" style="120" customWidth="1"/>
    <col min="14" max="14" width="6.75" style="120" customWidth="1"/>
    <col min="15" max="16384" width="5.875" style="120"/>
  </cols>
  <sheetData>
    <row r="1" spans="1:14">
      <c r="N1" s="311" t="s">
        <v>104</v>
      </c>
    </row>
    <row r="5" spans="1:14" ht="28.5">
      <c r="A5" s="468" t="str">
        <f>IF(設定シート!$C$12="推薦届出","選挙事務所設置届(推薦届出)","選挙事務所設置届")</f>
        <v>選挙事務所設置届</v>
      </c>
      <c r="B5" s="468"/>
      <c r="C5" s="468"/>
      <c r="D5" s="468"/>
      <c r="E5" s="468"/>
      <c r="F5" s="468"/>
      <c r="G5" s="468"/>
      <c r="H5" s="468"/>
      <c r="I5" s="468"/>
      <c r="J5" s="468"/>
      <c r="K5" s="468"/>
      <c r="L5" s="468"/>
      <c r="M5" s="468"/>
      <c r="N5" s="468"/>
    </row>
    <row r="6" spans="1:14" ht="14.25" customHeight="1">
      <c r="A6" s="132"/>
      <c r="B6" s="132"/>
      <c r="C6" s="132"/>
      <c r="D6" s="469" t="s">
        <v>299</v>
      </c>
      <c r="E6" s="469"/>
      <c r="F6" s="469"/>
      <c r="G6" s="469"/>
      <c r="H6" s="469"/>
      <c r="I6" s="469"/>
      <c r="J6" s="469"/>
      <c r="K6" s="469"/>
      <c r="L6" s="132"/>
      <c r="M6" s="132"/>
      <c r="N6" s="132"/>
    </row>
    <row r="7" spans="1:14" ht="14.25" customHeight="1">
      <c r="A7" s="132"/>
      <c r="B7" s="132"/>
      <c r="C7" s="132"/>
      <c r="D7" s="267"/>
      <c r="E7" s="267"/>
      <c r="F7" s="267"/>
      <c r="G7" s="267"/>
      <c r="H7" s="267"/>
      <c r="I7" s="267"/>
      <c r="J7" s="267"/>
      <c r="K7" s="267"/>
      <c r="L7" s="132"/>
      <c r="M7" s="132"/>
      <c r="N7" s="132"/>
    </row>
    <row r="8" spans="1:14" ht="36" customHeight="1">
      <c r="A8" s="266" t="s">
        <v>442</v>
      </c>
      <c r="B8" s="462" t="s">
        <v>439</v>
      </c>
      <c r="C8" s="462"/>
      <c r="D8" s="463"/>
      <c r="E8" s="451" t="str">
        <f>入力シート!$C$1</f>
        <v>令和７年４月６日執行秋田県知事選挙</v>
      </c>
      <c r="F8" s="452"/>
      <c r="G8" s="452"/>
      <c r="H8" s="452"/>
      <c r="I8" s="452"/>
      <c r="J8" s="452"/>
      <c r="K8" s="452"/>
      <c r="L8" s="452"/>
      <c r="M8" s="452"/>
      <c r="N8" s="453"/>
    </row>
    <row r="9" spans="1:14" ht="36" customHeight="1">
      <c r="A9" s="464" t="s">
        <v>443</v>
      </c>
      <c r="B9" s="460" t="s">
        <v>446</v>
      </c>
      <c r="C9" s="460"/>
      <c r="D9" s="461"/>
      <c r="E9" s="451" t="str">
        <f>DBCS(入力シート!C32&amp;入力シート!C33)</f>
        <v/>
      </c>
      <c r="F9" s="452"/>
      <c r="G9" s="452"/>
      <c r="H9" s="452"/>
      <c r="I9" s="452"/>
      <c r="J9" s="452"/>
      <c r="K9" s="452"/>
      <c r="L9" s="452"/>
      <c r="M9" s="452"/>
      <c r="N9" s="453"/>
    </row>
    <row r="10" spans="1:14" ht="21.95" customHeight="1">
      <c r="A10" s="465"/>
      <c r="B10" s="466" t="s">
        <v>447</v>
      </c>
      <c r="C10" s="466"/>
      <c r="D10" s="467"/>
      <c r="E10" s="131"/>
      <c r="F10" s="130"/>
      <c r="G10" s="130"/>
      <c r="H10" s="130"/>
      <c r="I10" s="129" t="s">
        <v>301</v>
      </c>
      <c r="J10" s="454">
        <f>入力シート!C34</f>
        <v>0</v>
      </c>
      <c r="K10" s="454"/>
      <c r="L10" s="454"/>
      <c r="M10" s="454"/>
      <c r="N10" s="455"/>
    </row>
    <row r="11" spans="1:14" ht="36" customHeight="1">
      <c r="A11" s="264" t="s">
        <v>444</v>
      </c>
      <c r="B11" s="462" t="s">
        <v>440</v>
      </c>
      <c r="C11" s="462"/>
      <c r="D11" s="463"/>
      <c r="E11" s="456">
        <f>入力シート!C31</f>
        <v>0</v>
      </c>
      <c r="F11" s="457"/>
      <c r="G11" s="457"/>
      <c r="H11" s="457"/>
      <c r="I11" s="457"/>
      <c r="J11" s="457"/>
      <c r="K11" s="457"/>
      <c r="L11" s="457"/>
      <c r="M11" s="457"/>
      <c r="N11" s="458"/>
    </row>
    <row r="12" spans="1:14" ht="36" customHeight="1">
      <c r="A12" s="464" t="s">
        <v>445</v>
      </c>
      <c r="B12" s="643" t="s">
        <v>458</v>
      </c>
      <c r="C12" s="643"/>
      <c r="D12" s="644"/>
      <c r="E12" s="645" t="str">
        <f>入力シート!C55&amp;" "&amp;入力シート!C56</f>
        <v xml:space="preserve"> </v>
      </c>
      <c r="F12" s="646"/>
      <c r="G12" s="646"/>
      <c r="H12" s="647"/>
      <c r="I12" s="647"/>
      <c r="J12" s="647"/>
      <c r="K12" s="647"/>
      <c r="L12" s="647"/>
      <c r="M12" s="647"/>
      <c r="N12" s="648"/>
    </row>
    <row r="13" spans="1:14" ht="36" customHeight="1">
      <c r="A13" s="465"/>
      <c r="B13" s="466" t="s">
        <v>302</v>
      </c>
      <c r="C13" s="466"/>
      <c r="D13" s="467"/>
      <c r="E13" s="650" t="str">
        <f>入力シート!C12&amp;" "&amp;入力シート!C14</f>
        <v xml:space="preserve"> </v>
      </c>
      <c r="F13" s="651"/>
      <c r="G13" s="651"/>
      <c r="H13" s="652"/>
      <c r="I13" s="652"/>
      <c r="J13" s="652"/>
      <c r="K13" s="652"/>
      <c r="L13" s="652"/>
      <c r="M13" s="652"/>
      <c r="N13" s="653"/>
    </row>
    <row r="15" spans="1:14">
      <c r="A15" s="120" t="s">
        <v>468</v>
      </c>
    </row>
    <row r="16" spans="1:14">
      <c r="K16" s="449"/>
      <c r="L16" s="449"/>
      <c r="M16" s="449"/>
      <c r="N16" s="449"/>
    </row>
    <row r="17" spans="1:15" ht="17.25" customHeight="1">
      <c r="B17" s="459">
        <f>推薦4!E11</f>
        <v>0</v>
      </c>
      <c r="C17" s="459"/>
      <c r="D17" s="459"/>
      <c r="E17" s="459"/>
    </row>
    <row r="19" spans="1:15" s="11" customFormat="1" ht="18.75">
      <c r="E19" s="13" t="s">
        <v>466</v>
      </c>
      <c r="G19" s="38" t="str">
        <f>入力シート!$E$56</f>
        <v xml:space="preserve"> </v>
      </c>
      <c r="H19" s="39"/>
      <c r="I19" s="39"/>
      <c r="J19" s="39"/>
      <c r="M19" s="11" t="str" cm="1">
        <f t="array" aca="1" ref="M19" ca="1">IF(VLOOKUP(RIGHT(CELL("filename",A1),LEN(CELL("filename",A1))-FIND("]",CELL("filename",A1))),設定シート!$U$2:$V$34,2,0)="表示する","㊞","")</f>
        <v/>
      </c>
      <c r="O19" s="11" t="s">
        <v>285</v>
      </c>
    </row>
    <row r="20" spans="1:15" s="11" customFormat="1" ht="18.75" customHeight="1">
      <c r="E20" s="13"/>
      <c r="H20" s="39"/>
      <c r="I20" s="39"/>
      <c r="J20" s="39"/>
    </row>
    <row r="21" spans="1:15" ht="19.5" customHeight="1">
      <c r="E21" s="269"/>
      <c r="G21" s="123"/>
    </row>
    <row r="23" spans="1:15">
      <c r="A23" s="649">
        <f>入力シート!C30</f>
        <v>0</v>
      </c>
      <c r="B23" s="649"/>
      <c r="C23" s="120" t="s">
        <v>303</v>
      </c>
      <c r="G23" s="295" t="str">
        <f>IFERROR(VLOOKUP($A$23,様式15!$AC$4:$AD$28,2,0),"")</f>
        <v/>
      </c>
      <c r="H23" s="295"/>
      <c r="I23" s="295"/>
      <c r="J23" s="295"/>
      <c r="L23" s="120" t="s">
        <v>287</v>
      </c>
    </row>
    <row r="26" spans="1:15">
      <c r="A26" s="120" t="s">
        <v>288</v>
      </c>
      <c r="B26" s="125"/>
      <c r="C26" s="124"/>
      <c r="D26" s="124"/>
    </row>
    <row r="27" spans="1:15">
      <c r="B27" s="125"/>
      <c r="C27" s="124"/>
      <c r="D27" s="124"/>
    </row>
    <row r="28" spans="1:15" s="11" customFormat="1">
      <c r="A28" s="220" t="s">
        <v>448</v>
      </c>
      <c r="B28" s="220"/>
      <c r="C28" s="61"/>
      <c r="D28" s="61"/>
      <c r="E28" s="61"/>
      <c r="F28" s="61"/>
      <c r="G28" s="61"/>
      <c r="H28" s="61"/>
      <c r="I28" s="61"/>
      <c r="J28" s="61"/>
      <c r="K28" s="61"/>
      <c r="L28" s="61"/>
      <c r="M28" s="61"/>
      <c r="N28" s="61"/>
    </row>
    <row r="29" spans="1:15" s="11" customFormat="1">
      <c r="A29" s="220" t="s">
        <v>449</v>
      </c>
      <c r="B29" s="220"/>
      <c r="C29" s="61"/>
      <c r="D29" s="61"/>
      <c r="E29" s="61"/>
      <c r="F29" s="61"/>
      <c r="G29" s="61"/>
      <c r="H29" s="61"/>
      <c r="I29" s="61"/>
      <c r="J29" s="61"/>
      <c r="K29" s="61"/>
      <c r="L29" s="61"/>
      <c r="M29" s="61"/>
      <c r="N29" s="61"/>
    </row>
    <row r="30" spans="1:15" s="11" customFormat="1">
      <c r="A30" s="220" t="s">
        <v>450</v>
      </c>
      <c r="B30" s="220"/>
      <c r="C30" s="61"/>
      <c r="D30" s="61"/>
      <c r="E30" s="61"/>
      <c r="F30" s="61"/>
      <c r="G30" s="61"/>
      <c r="H30" s="61"/>
      <c r="I30" s="61"/>
      <c r="J30" s="61"/>
      <c r="K30" s="61"/>
      <c r="L30" s="61"/>
      <c r="M30" s="61"/>
      <c r="N30" s="61"/>
    </row>
    <row r="31" spans="1:15">
      <c r="B31" s="270"/>
      <c r="C31" s="121"/>
      <c r="D31" s="121"/>
    </row>
    <row r="32" spans="1:15">
      <c r="A32" s="271" t="s">
        <v>606</v>
      </c>
      <c r="B32" s="270"/>
      <c r="C32" s="121"/>
      <c r="D32" s="121"/>
    </row>
    <row r="33" spans="1:14">
      <c r="A33" s="271" t="s">
        <v>601</v>
      </c>
      <c r="B33" s="270"/>
      <c r="C33" s="121"/>
      <c r="D33" s="121"/>
    </row>
    <row r="34" spans="1:14">
      <c r="A34" s="120" t="s">
        <v>607</v>
      </c>
      <c r="B34" s="270"/>
      <c r="C34" s="121"/>
      <c r="D34" s="121"/>
      <c r="H34" s="123"/>
    </row>
    <row r="35" spans="1:14">
      <c r="A35" s="120" t="s">
        <v>593</v>
      </c>
      <c r="B35" s="270"/>
      <c r="C35" s="121"/>
      <c r="D35" s="121"/>
      <c r="H35" s="123"/>
    </row>
    <row r="36" spans="1:14">
      <c r="B36" s="270"/>
      <c r="C36" s="121"/>
      <c r="D36" s="121"/>
    </row>
    <row r="37" spans="1:14">
      <c r="B37" s="270"/>
      <c r="C37" s="121"/>
      <c r="D37" s="121"/>
    </row>
    <row r="38" spans="1:14">
      <c r="B38" s="270"/>
      <c r="C38" s="121"/>
      <c r="D38" s="121"/>
      <c r="G38" s="123"/>
    </row>
    <row r="39" spans="1:14">
      <c r="N39" s="269" t="str">
        <f>N1</f>
        <v>推薦4</v>
      </c>
    </row>
    <row r="43" spans="1:14" ht="28.5">
      <c r="A43" s="468" t="str">
        <f>A5</f>
        <v>選挙事務所設置届</v>
      </c>
      <c r="B43" s="468"/>
      <c r="C43" s="468"/>
      <c r="D43" s="468"/>
      <c r="E43" s="468"/>
      <c r="F43" s="468"/>
      <c r="G43" s="468"/>
      <c r="H43" s="468"/>
      <c r="I43" s="468"/>
      <c r="J43" s="468"/>
      <c r="K43" s="468"/>
      <c r="L43" s="468"/>
      <c r="M43" s="468"/>
      <c r="N43" s="468"/>
    </row>
    <row r="44" spans="1:14" ht="14.25" customHeight="1">
      <c r="A44" s="132"/>
      <c r="B44" s="132"/>
      <c r="C44" s="132"/>
      <c r="D44" s="469" t="s">
        <v>304</v>
      </c>
      <c r="E44" s="469"/>
      <c r="F44" s="469"/>
      <c r="G44" s="469"/>
      <c r="H44" s="469"/>
      <c r="I44" s="469"/>
      <c r="J44" s="469"/>
      <c r="K44" s="469"/>
      <c r="L44" s="132"/>
      <c r="M44" s="132"/>
      <c r="N44" s="132"/>
    </row>
    <row r="45" spans="1:14" ht="14.25" customHeight="1">
      <c r="A45" s="132"/>
      <c r="B45" s="132"/>
      <c r="C45" s="132"/>
      <c r="D45" s="267"/>
      <c r="E45" s="267"/>
      <c r="F45" s="267"/>
      <c r="G45" s="267"/>
      <c r="H45" s="267"/>
      <c r="I45" s="267"/>
      <c r="J45" s="267"/>
      <c r="K45" s="267"/>
      <c r="L45" s="132"/>
      <c r="M45" s="132"/>
      <c r="N45" s="132"/>
    </row>
    <row r="46" spans="1:14" ht="36" customHeight="1">
      <c r="A46" s="306" t="s">
        <v>442</v>
      </c>
      <c r="B46" s="462" t="s">
        <v>439</v>
      </c>
      <c r="C46" s="462"/>
      <c r="D46" s="463"/>
      <c r="E46" s="451" t="str">
        <f>入力シート!$C$1</f>
        <v>令和７年４月６日執行秋田県知事選挙</v>
      </c>
      <c r="F46" s="452"/>
      <c r="G46" s="452"/>
      <c r="H46" s="452"/>
      <c r="I46" s="452"/>
      <c r="J46" s="452"/>
      <c r="K46" s="452"/>
      <c r="L46" s="452"/>
      <c r="M46" s="452"/>
      <c r="N46" s="453"/>
    </row>
    <row r="47" spans="1:14" ht="36" customHeight="1">
      <c r="A47" s="464" t="s">
        <v>443</v>
      </c>
      <c r="B47" s="460" t="s">
        <v>446</v>
      </c>
      <c r="C47" s="460"/>
      <c r="D47" s="461"/>
      <c r="E47" s="451" t="str">
        <f>DBCS(入力シート!C32)</f>
        <v/>
      </c>
      <c r="F47" s="452"/>
      <c r="G47" s="452"/>
      <c r="H47" s="452"/>
      <c r="I47" s="452"/>
      <c r="J47" s="452"/>
      <c r="K47" s="452"/>
      <c r="L47" s="452"/>
      <c r="M47" s="452"/>
      <c r="N47" s="453"/>
    </row>
    <row r="48" spans="1:14" ht="21.95" customHeight="1">
      <c r="A48" s="465"/>
      <c r="B48" s="466" t="s">
        <v>447</v>
      </c>
      <c r="C48" s="466"/>
      <c r="D48" s="467"/>
      <c r="E48" s="131"/>
      <c r="F48" s="130"/>
      <c r="G48" s="130"/>
      <c r="H48" s="130"/>
      <c r="I48" s="129" t="s">
        <v>301</v>
      </c>
      <c r="J48" s="454">
        <f>入力シート!C34</f>
        <v>0</v>
      </c>
      <c r="K48" s="454"/>
      <c r="L48" s="454"/>
      <c r="M48" s="454"/>
      <c r="N48" s="455"/>
    </row>
    <row r="49" spans="1:15" ht="36" customHeight="1">
      <c r="A49" s="264" t="s">
        <v>444</v>
      </c>
      <c r="B49" s="462" t="s">
        <v>440</v>
      </c>
      <c r="C49" s="462"/>
      <c r="D49" s="463"/>
      <c r="E49" s="456">
        <f>入力シート!C31</f>
        <v>0</v>
      </c>
      <c r="F49" s="457"/>
      <c r="G49" s="457"/>
      <c r="H49" s="457"/>
      <c r="I49" s="457"/>
      <c r="J49" s="457"/>
      <c r="K49" s="457"/>
      <c r="L49" s="457"/>
      <c r="M49" s="457"/>
      <c r="N49" s="458"/>
    </row>
    <row r="50" spans="1:15" ht="36" customHeight="1">
      <c r="A50" s="464" t="s">
        <v>445</v>
      </c>
      <c r="B50" s="643" t="s">
        <v>458</v>
      </c>
      <c r="C50" s="643"/>
      <c r="D50" s="644"/>
      <c r="E50" s="645" t="str">
        <f>入力シート!C55&amp;" "&amp;入力シート!C56</f>
        <v xml:space="preserve"> </v>
      </c>
      <c r="F50" s="646"/>
      <c r="G50" s="646"/>
      <c r="H50" s="647"/>
      <c r="I50" s="647"/>
      <c r="J50" s="647"/>
      <c r="K50" s="647"/>
      <c r="L50" s="647"/>
      <c r="M50" s="647"/>
      <c r="N50" s="648"/>
    </row>
    <row r="51" spans="1:15" ht="36" customHeight="1">
      <c r="A51" s="465"/>
      <c r="B51" s="466" t="s">
        <v>302</v>
      </c>
      <c r="C51" s="466"/>
      <c r="D51" s="467"/>
      <c r="E51" s="650" t="str">
        <f>入力シート!C12&amp;" "&amp;入力シート!C14</f>
        <v xml:space="preserve"> </v>
      </c>
      <c r="F51" s="651"/>
      <c r="G51" s="651"/>
      <c r="H51" s="652"/>
      <c r="I51" s="652"/>
      <c r="J51" s="652"/>
      <c r="K51" s="652"/>
      <c r="L51" s="652"/>
      <c r="M51" s="652"/>
      <c r="N51" s="653"/>
    </row>
    <row r="53" spans="1:15">
      <c r="A53" s="316" t="s">
        <v>467</v>
      </c>
    </row>
    <row r="54" spans="1:15">
      <c r="K54" s="449"/>
      <c r="L54" s="449"/>
      <c r="M54" s="449"/>
      <c r="N54" s="449"/>
    </row>
    <row r="55" spans="1:15" ht="17.25" customHeight="1">
      <c r="B55" s="459">
        <f>B17</f>
        <v>0</v>
      </c>
      <c r="C55" s="459"/>
      <c r="D55" s="459"/>
      <c r="E55" s="459"/>
    </row>
    <row r="57" spans="1:15" s="11" customFormat="1" ht="18.75">
      <c r="E57" s="13" t="s">
        <v>466</v>
      </c>
      <c r="G57" s="38" t="str">
        <f>入力シート!$E$56</f>
        <v xml:space="preserve"> </v>
      </c>
      <c r="H57" s="39"/>
      <c r="I57" s="39"/>
      <c r="J57" s="39"/>
      <c r="M57" s="11" t="str" cm="1">
        <f t="array" aca="1" ref="M57" ca="1">IF(M58="",IF(VLOOKUP(RIGHT(CELL("filename",A44),LEN(CELL("filename",A44))-FIND("]",CELL("filename",A44))),設定シート!$U$2:$V$31,2,0)="表示する","㊞",""),"")</f>
        <v/>
      </c>
      <c r="O57" s="11" t="s">
        <v>285</v>
      </c>
    </row>
    <row r="58" spans="1:15" s="11" customFormat="1" ht="18.75" customHeight="1">
      <c r="E58" s="13"/>
      <c r="G58" s="38"/>
      <c r="H58" s="39"/>
      <c r="I58" s="39"/>
      <c r="J58" s="39"/>
      <c r="M58" s="11" t="str" cm="1">
        <f t="array" aca="1" ref="M58" ca="1">IF(設定シート!$C$12="推薦届出",IF(VLOOKUP(RIGHT(CELL("filename",A45),LEN(CELL("filename",A45))-FIND("]",CELL("filename",A45))),設定シート!$U$2:$V$31,2,0)="表示する","㊞",""),"")</f>
        <v/>
      </c>
    </row>
    <row r="59" spans="1:15" ht="18.75">
      <c r="E59" s="269"/>
      <c r="G59" s="123"/>
      <c r="H59" s="126"/>
      <c r="I59" s="126"/>
      <c r="J59" s="126"/>
    </row>
    <row r="60" spans="1:15" ht="18.75">
      <c r="E60" s="269"/>
      <c r="G60" s="123"/>
      <c r="H60" s="126"/>
      <c r="I60" s="126"/>
      <c r="J60" s="126"/>
    </row>
    <row r="61" spans="1:15">
      <c r="A61" s="450" t="s">
        <v>306</v>
      </c>
      <c r="B61" s="450"/>
      <c r="C61" s="120" t="str">
        <f>"選挙管理委員会委員長 "&amp;設定シート!C11&amp;"　様"</f>
        <v>選挙管理委員会委員長 竹　田　勝　美　様</v>
      </c>
    </row>
    <row r="64" spans="1:15">
      <c r="A64" s="120" t="s">
        <v>288</v>
      </c>
      <c r="B64" s="125"/>
      <c r="C64" s="124"/>
      <c r="D64" s="124"/>
    </row>
    <row r="65" spans="1:14">
      <c r="B65" s="125"/>
      <c r="C65" s="124"/>
      <c r="D65" s="124"/>
    </row>
    <row r="66" spans="1:14" s="11" customFormat="1">
      <c r="A66" s="220" t="s">
        <v>448</v>
      </c>
      <c r="B66" s="220"/>
      <c r="C66" s="61"/>
      <c r="D66" s="61"/>
      <c r="E66" s="61"/>
      <c r="F66" s="61"/>
      <c r="G66" s="61"/>
      <c r="H66" s="61"/>
      <c r="I66" s="61"/>
      <c r="J66" s="61"/>
      <c r="K66" s="61"/>
      <c r="L66" s="61"/>
      <c r="M66" s="61"/>
      <c r="N66" s="61"/>
    </row>
    <row r="67" spans="1:14" s="11" customFormat="1">
      <c r="A67" s="220" t="s">
        <v>449</v>
      </c>
      <c r="B67" s="220"/>
      <c r="C67" s="61"/>
      <c r="D67" s="61"/>
      <c r="E67" s="61"/>
      <c r="F67" s="61"/>
      <c r="G67" s="61"/>
      <c r="H67" s="61"/>
      <c r="I67" s="61"/>
      <c r="J67" s="61"/>
      <c r="K67" s="61"/>
      <c r="L67" s="61"/>
      <c r="M67" s="61"/>
      <c r="N67" s="61"/>
    </row>
    <row r="68" spans="1:14" s="11" customFormat="1">
      <c r="A68" s="220" t="s">
        <v>450</v>
      </c>
      <c r="B68" s="220"/>
      <c r="C68" s="61"/>
      <c r="D68" s="61"/>
      <c r="E68" s="61"/>
      <c r="F68" s="61"/>
      <c r="G68" s="61"/>
      <c r="H68" s="61"/>
      <c r="I68" s="61"/>
      <c r="J68" s="61"/>
      <c r="K68" s="61"/>
      <c r="L68" s="61"/>
      <c r="M68" s="61"/>
      <c r="N68" s="61"/>
    </row>
    <row r="69" spans="1:14">
      <c r="B69" s="270"/>
      <c r="C69" s="121"/>
      <c r="D69" s="121"/>
    </row>
    <row r="70" spans="1:14">
      <c r="A70" s="316" t="s">
        <v>606</v>
      </c>
      <c r="B70" s="270"/>
      <c r="C70" s="121"/>
      <c r="D70" s="121"/>
    </row>
    <row r="71" spans="1:14">
      <c r="A71" s="316" t="s">
        <v>601</v>
      </c>
      <c r="B71" s="270"/>
      <c r="C71" s="121"/>
      <c r="D71" s="121"/>
    </row>
    <row r="72" spans="1:14">
      <c r="A72" s="120" t="s">
        <v>607</v>
      </c>
      <c r="B72" s="270"/>
      <c r="C72" s="121"/>
      <c r="D72" s="121"/>
      <c r="H72" s="123"/>
    </row>
    <row r="73" spans="1:14">
      <c r="A73" s="120" t="s">
        <v>593</v>
      </c>
      <c r="B73" s="270"/>
      <c r="C73" s="121"/>
      <c r="D73" s="121"/>
      <c r="H73" s="123"/>
    </row>
    <row r="74" spans="1:14">
      <c r="B74" s="270"/>
      <c r="C74" s="121"/>
      <c r="D74" s="121"/>
    </row>
    <row r="75" spans="1:14">
      <c r="B75" s="270"/>
      <c r="C75" s="121"/>
      <c r="D75" s="121"/>
    </row>
    <row r="76" spans="1:14">
      <c r="B76" s="270"/>
      <c r="C76" s="121"/>
      <c r="D76" s="121"/>
      <c r="G76" s="123"/>
    </row>
    <row r="77" spans="1:14">
      <c r="B77" s="270"/>
      <c r="C77" s="121"/>
      <c r="D77" s="121"/>
    </row>
  </sheetData>
  <mergeCells count="38">
    <mergeCell ref="E47:N47"/>
    <mergeCell ref="B48:D48"/>
    <mergeCell ref="J48:N48"/>
    <mergeCell ref="A50:A51"/>
    <mergeCell ref="B50:D50"/>
    <mergeCell ref="E50:N50"/>
    <mergeCell ref="B51:D51"/>
    <mergeCell ref="E51:N51"/>
    <mergeCell ref="A5:N5"/>
    <mergeCell ref="D6:K6"/>
    <mergeCell ref="B8:D8"/>
    <mergeCell ref="E8:N8"/>
    <mergeCell ref="A9:A10"/>
    <mergeCell ref="B9:D9"/>
    <mergeCell ref="E9:N9"/>
    <mergeCell ref="B10:D10"/>
    <mergeCell ref="J10:N10"/>
    <mergeCell ref="B11:D11"/>
    <mergeCell ref="E11:N11"/>
    <mergeCell ref="B13:D13"/>
    <mergeCell ref="E13:N13"/>
    <mergeCell ref="K16:N16"/>
    <mergeCell ref="B55:E55"/>
    <mergeCell ref="A61:B61"/>
    <mergeCell ref="A12:A13"/>
    <mergeCell ref="B12:D12"/>
    <mergeCell ref="E12:N12"/>
    <mergeCell ref="K54:N54"/>
    <mergeCell ref="A23:B23"/>
    <mergeCell ref="A43:N43"/>
    <mergeCell ref="D44:K44"/>
    <mergeCell ref="B17:E17"/>
    <mergeCell ref="B46:D46"/>
    <mergeCell ref="E46:N46"/>
    <mergeCell ref="B49:D49"/>
    <mergeCell ref="E49:N49"/>
    <mergeCell ref="A47:A48"/>
    <mergeCell ref="B47:D47"/>
  </mergeCells>
  <phoneticPr fontId="4"/>
  <printOptions horizontalCentered="1"/>
  <pageMargins left="0.59055118110236227" right="0.59055118110236227" top="0.78740157480314965" bottom="0.78740157480314965" header="0.51181102362204722" footer="0.51181102362204722"/>
  <pageSetup paperSize="9" firstPageNumber="0" fitToHeight="0" orientation="portrait" r:id="rId1"/>
  <headerFooter alignWithMargins="0">
    <oddHeader>&amp;L受理日：令和　　年　　月　　日　　 
午前・午後　　　時　　分　受理　</oddHeader>
  </headerFooter>
  <rowBreaks count="1" manualBreakCount="1">
    <brk id="38" max="1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50DE2-D4D9-4277-A529-E3DAF1E91EDF}">
  <sheetPr>
    <pageSetUpPr fitToPage="1"/>
  </sheetPr>
  <dimension ref="A1:O45"/>
  <sheetViews>
    <sheetView showZeros="0" view="pageBreakPreview" zoomScaleNormal="100" zoomScaleSheetLayoutView="100" workbookViewId="0">
      <selection activeCell="B11" sqref="B11"/>
    </sheetView>
  </sheetViews>
  <sheetFormatPr defaultRowHeight="14.25"/>
  <cols>
    <col min="1" max="1" width="5.75" style="11" customWidth="1"/>
    <col min="2" max="2" width="12" style="11" customWidth="1"/>
    <col min="3" max="8" width="9.625" style="11" customWidth="1"/>
    <col min="9" max="9" width="4.375" style="11" customWidth="1"/>
    <col min="10" max="10" width="5.875" style="11" customWidth="1"/>
    <col min="11" max="16384" width="9" style="11"/>
  </cols>
  <sheetData>
    <row r="1" spans="1:15">
      <c r="J1" s="13" t="s">
        <v>106</v>
      </c>
    </row>
    <row r="2" spans="1:15">
      <c r="J2" s="13" t="s">
        <v>532</v>
      </c>
    </row>
    <row r="6" spans="1:15" ht="28.5">
      <c r="A6" s="428" t="s">
        <v>527</v>
      </c>
      <c r="B6" s="428"/>
      <c r="C6" s="428"/>
      <c r="D6" s="428"/>
      <c r="E6" s="428"/>
      <c r="F6" s="428"/>
      <c r="G6" s="428"/>
      <c r="H6" s="428"/>
      <c r="I6" s="428"/>
    </row>
    <row r="7" spans="1:15" ht="28.5">
      <c r="A7" s="47"/>
      <c r="B7" s="47"/>
      <c r="C7" s="47"/>
      <c r="D7" s="47"/>
      <c r="E7" s="47"/>
      <c r="F7" s="47"/>
      <c r="G7" s="47"/>
      <c r="H7" s="47"/>
      <c r="I7" s="47"/>
    </row>
    <row r="8" spans="1:15" ht="21" customHeight="1">
      <c r="B8" s="11" t="str">
        <f>"　"&amp;設定シート!C2&amp;"執行の"&amp;設定シート!C4&amp;"における選挙事務所を下記のとおり"</f>
        <v>　令和７年４月６日執行の秋田県知事選挙における選挙事務所を下記のとおり</v>
      </c>
    </row>
    <row r="9" spans="1:15" ht="21" customHeight="1">
      <c r="B9" s="11" t="s">
        <v>529</v>
      </c>
    </row>
    <row r="10" spans="1:15" ht="14.25" customHeight="1"/>
    <row r="11" spans="1:15" ht="21.75" customHeight="1">
      <c r="B11" s="42" t="s">
        <v>410</v>
      </c>
      <c r="C11" s="40"/>
    </row>
    <row r="12" spans="1:15">
      <c r="B12" s="42"/>
      <c r="C12" s="40"/>
    </row>
    <row r="13" spans="1:15" ht="22.5" customHeight="1">
      <c r="A13" s="32"/>
      <c r="B13" s="489" t="s">
        <v>625</v>
      </c>
      <c r="C13" s="489"/>
      <c r="D13" s="273" t="s">
        <v>521</v>
      </c>
      <c r="E13" s="431" t="str">
        <f>"　"&amp;入力シート!C12&amp;" "&amp;入力シート!C14</f>
        <v xml:space="preserve">　 </v>
      </c>
      <c r="F13" s="431"/>
      <c r="I13" s="63" t="str" cm="1">
        <f t="array" aca="1" ref="I13" ca="1">IF(VLOOKUP(RIGHT(CELL("filename",A1),LEN(CELL("filename",A1))-FIND("]",CELL("filename",A1))),設定シート!$U$2:$V$34,2,0)="表示する","㊞","")</f>
        <v/>
      </c>
      <c r="J13" s="32"/>
      <c r="K13" s="32"/>
      <c r="L13" s="11" t="s">
        <v>285</v>
      </c>
      <c r="M13" s="32"/>
      <c r="N13" s="32"/>
      <c r="O13" s="32"/>
    </row>
    <row r="14" spans="1:15">
      <c r="A14" s="32"/>
      <c r="B14" s="32"/>
      <c r="C14" s="32"/>
      <c r="D14" s="33"/>
      <c r="E14" s="33"/>
      <c r="F14" s="33"/>
      <c r="G14" s="33"/>
      <c r="H14" s="33"/>
      <c r="I14" s="32"/>
      <c r="J14" s="32"/>
      <c r="K14" s="32"/>
      <c r="L14" s="32"/>
      <c r="M14" s="32"/>
      <c r="N14" s="32"/>
      <c r="O14" s="32"/>
    </row>
    <row r="15" spans="1:15" ht="25.5" customHeight="1">
      <c r="A15" s="32"/>
      <c r="B15" s="32"/>
      <c r="D15" s="285"/>
      <c r="E15" s="431"/>
      <c r="F15" s="431"/>
      <c r="G15" s="431"/>
      <c r="H15" s="431"/>
      <c r="I15" s="431"/>
      <c r="J15" s="32"/>
      <c r="K15" s="32"/>
      <c r="L15" s="32"/>
      <c r="M15" s="32"/>
      <c r="N15" s="32"/>
      <c r="O15" s="32"/>
    </row>
    <row r="16" spans="1:15">
      <c r="A16" s="32"/>
      <c r="B16" s="32"/>
      <c r="C16" s="63"/>
      <c r="D16" s="34"/>
      <c r="F16" s="63"/>
      <c r="G16" s="32"/>
      <c r="H16" s="32"/>
      <c r="I16" s="32"/>
      <c r="J16" s="32"/>
      <c r="K16" s="32"/>
      <c r="L16" s="32"/>
      <c r="M16" s="32"/>
      <c r="N16" s="32"/>
      <c r="O16" s="32"/>
    </row>
    <row r="17" spans="1:15">
      <c r="A17" s="32"/>
      <c r="B17" s="32"/>
      <c r="C17" s="32"/>
      <c r="D17" s="34"/>
      <c r="E17" s="33"/>
      <c r="F17" s="63"/>
      <c r="G17" s="33"/>
      <c r="H17" s="33"/>
      <c r="I17" s="32"/>
      <c r="J17" s="32"/>
      <c r="K17" s="32"/>
      <c r="L17" s="43"/>
      <c r="M17" s="43"/>
      <c r="N17" s="32"/>
      <c r="O17" s="32"/>
    </row>
    <row r="18" spans="1:15">
      <c r="A18" s="32"/>
      <c r="B18" s="32"/>
      <c r="C18" s="34"/>
      <c r="G18" s="640"/>
      <c r="H18" s="640"/>
      <c r="I18" s="32"/>
      <c r="J18" s="32"/>
      <c r="K18" s="32"/>
      <c r="M18" s="43"/>
      <c r="N18" s="37"/>
    </row>
    <row r="19" spans="1:15">
      <c r="A19" s="32"/>
      <c r="B19" s="32"/>
      <c r="C19" s="34"/>
      <c r="E19" s="51"/>
      <c r="F19" s="51"/>
      <c r="G19" s="46"/>
      <c r="H19" s="46"/>
      <c r="I19" s="32"/>
      <c r="J19" s="32"/>
      <c r="K19" s="32"/>
      <c r="L19" s="43"/>
      <c r="M19" s="43"/>
      <c r="N19" s="37"/>
    </row>
    <row r="20" spans="1:15" ht="14.25" customHeight="1">
      <c r="A20" s="47"/>
      <c r="B20" s="47"/>
      <c r="C20" s="47"/>
      <c r="D20" s="47"/>
      <c r="E20" s="47"/>
      <c r="F20" s="47"/>
      <c r="G20" s="47"/>
      <c r="H20" s="47"/>
      <c r="I20" s="47"/>
    </row>
    <row r="21" spans="1:15" ht="21" customHeight="1">
      <c r="A21" s="47"/>
      <c r="B21" s="323" t="s">
        <v>412</v>
      </c>
      <c r="C21" s="489" t="str">
        <f>入力シート!E56</f>
        <v xml:space="preserve"> </v>
      </c>
      <c r="D21" s="489"/>
      <c r="E21" s="489"/>
      <c r="F21" s="48" t="s">
        <v>297</v>
      </c>
      <c r="G21" s="47"/>
      <c r="H21" s="47"/>
      <c r="I21" s="47"/>
    </row>
    <row r="22" spans="1:15" ht="14.25" customHeight="1">
      <c r="A22" s="47"/>
      <c r="B22" s="47"/>
      <c r="C22" s="47"/>
      <c r="D22" s="47"/>
      <c r="E22" s="47"/>
      <c r="F22" s="47"/>
      <c r="G22" s="47"/>
      <c r="H22" s="47"/>
      <c r="I22" s="47"/>
    </row>
    <row r="24" spans="1:15" ht="15" customHeight="1">
      <c r="D24" s="296"/>
      <c r="E24" s="296"/>
    </row>
    <row r="25" spans="1:15" ht="21" customHeight="1">
      <c r="D25" s="46"/>
      <c r="E25" s="46" t="s">
        <v>411</v>
      </c>
    </row>
    <row r="26" spans="1:15" ht="21" customHeight="1">
      <c r="D26" s="318"/>
      <c r="E26" s="318"/>
    </row>
    <row r="27" spans="1:15" ht="30" customHeight="1">
      <c r="A27" s="278" t="s">
        <v>522</v>
      </c>
      <c r="B27" s="289" t="s">
        <v>523</v>
      </c>
      <c r="C27" s="526" t="str">
        <f>DBCS(入力シート!C32&amp;入力シート!C33)</f>
        <v/>
      </c>
      <c r="D27" s="526"/>
      <c r="E27" s="526"/>
      <c r="F27" s="526"/>
      <c r="G27" s="526"/>
      <c r="H27" s="526"/>
      <c r="I27" s="526"/>
    </row>
    <row r="28" spans="1:15" ht="33" customHeight="1">
      <c r="A28" s="288" t="s">
        <v>443</v>
      </c>
      <c r="B28" s="282" t="s">
        <v>530</v>
      </c>
      <c r="C28" s="654">
        <f>入力シート!C31</f>
        <v>0</v>
      </c>
      <c r="D28" s="654"/>
      <c r="E28" s="654"/>
      <c r="F28" s="654"/>
      <c r="G28" s="654"/>
      <c r="H28" s="654"/>
      <c r="I28" s="654"/>
    </row>
    <row r="32" spans="1:15">
      <c r="F32" s="38"/>
      <c r="G32" s="38"/>
    </row>
    <row r="45" spans="14:14">
      <c r="N45" s="36"/>
    </row>
  </sheetData>
  <mergeCells count="8">
    <mergeCell ref="C27:I27"/>
    <mergeCell ref="C28:I28"/>
    <mergeCell ref="A6:I6"/>
    <mergeCell ref="E15:I15"/>
    <mergeCell ref="E13:F13"/>
    <mergeCell ref="G18:H18"/>
    <mergeCell ref="C21:E21"/>
    <mergeCell ref="B13:C13"/>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3994A-8B31-4707-B3CB-2940C629084C}">
  <sheetPr>
    <pageSetUpPr fitToPage="1"/>
  </sheetPr>
  <dimension ref="A1:P77"/>
  <sheetViews>
    <sheetView showZeros="0" view="pageBreakPreview" zoomScaleNormal="100" zoomScaleSheetLayoutView="100" workbookViewId="0">
      <selection activeCell="T33" sqref="T31:U33"/>
    </sheetView>
  </sheetViews>
  <sheetFormatPr defaultColWidth="5.875" defaultRowHeight="14.25"/>
  <cols>
    <col min="1" max="13" width="5.875" style="120" customWidth="1"/>
    <col min="14" max="14" width="6.75" style="120" customWidth="1"/>
    <col min="15" max="16384" width="5.875" style="120"/>
  </cols>
  <sheetData>
    <row r="1" spans="1:16">
      <c r="N1" s="311" t="s">
        <v>109</v>
      </c>
    </row>
    <row r="5" spans="1:16" ht="28.5">
      <c r="A5" s="468" t="s">
        <v>307</v>
      </c>
      <c r="B5" s="468"/>
      <c r="C5" s="468"/>
      <c r="D5" s="468"/>
      <c r="E5" s="468"/>
      <c r="F5" s="468"/>
      <c r="G5" s="468"/>
      <c r="H5" s="468"/>
      <c r="I5" s="468"/>
      <c r="J5" s="468"/>
      <c r="K5" s="468"/>
      <c r="L5" s="468"/>
      <c r="M5" s="468"/>
      <c r="N5" s="468"/>
    </row>
    <row r="6" spans="1:16" ht="14.25" customHeight="1">
      <c r="A6" s="132"/>
      <c r="B6" s="132"/>
      <c r="C6" s="132"/>
      <c r="D6" s="469" t="s">
        <v>299</v>
      </c>
      <c r="E6" s="469"/>
      <c r="F6" s="469"/>
      <c r="G6" s="469"/>
      <c r="H6" s="469"/>
      <c r="I6" s="469"/>
      <c r="J6" s="469"/>
      <c r="K6" s="469"/>
      <c r="L6" s="132"/>
      <c r="M6" s="132"/>
      <c r="N6" s="132"/>
    </row>
    <row r="7" spans="1:16" ht="14.25" customHeight="1">
      <c r="A7" s="132"/>
      <c r="B7" s="132"/>
      <c r="C7" s="132"/>
      <c r="D7" s="267"/>
      <c r="E7" s="267"/>
      <c r="F7" s="267"/>
      <c r="G7" s="267"/>
      <c r="H7" s="267"/>
      <c r="I7" s="267"/>
      <c r="J7" s="267"/>
      <c r="K7" s="267"/>
      <c r="L7" s="132"/>
      <c r="M7" s="132"/>
      <c r="N7" s="132"/>
    </row>
    <row r="8" spans="1:16" ht="36" customHeight="1">
      <c r="A8" s="266" t="s">
        <v>451</v>
      </c>
      <c r="B8" s="462" t="s">
        <v>300</v>
      </c>
      <c r="C8" s="462"/>
      <c r="D8" s="463"/>
      <c r="E8" s="451" t="str">
        <f>入力シート!C1</f>
        <v>令和７年４月６日執行秋田県知事選挙</v>
      </c>
      <c r="F8" s="452"/>
      <c r="G8" s="452"/>
      <c r="H8" s="452"/>
      <c r="I8" s="452"/>
      <c r="J8" s="452"/>
      <c r="K8" s="452"/>
      <c r="L8" s="452"/>
      <c r="M8" s="452"/>
      <c r="N8" s="453"/>
    </row>
    <row r="9" spans="1:16" ht="36" customHeight="1">
      <c r="A9" s="477" t="s">
        <v>452</v>
      </c>
      <c r="B9" s="474" t="s">
        <v>464</v>
      </c>
      <c r="C9" s="474"/>
      <c r="D9" s="480" t="s">
        <v>456</v>
      </c>
      <c r="E9" s="471" t="str">
        <f>DBCS(入力シート!C32&amp;" "&amp;入力シート!C33)</f>
        <v>　</v>
      </c>
      <c r="F9" s="472"/>
      <c r="G9" s="472"/>
      <c r="H9" s="472"/>
      <c r="I9" s="472"/>
      <c r="J9" s="472"/>
      <c r="K9" s="472"/>
      <c r="L9" s="472"/>
      <c r="M9" s="472"/>
      <c r="N9" s="473"/>
    </row>
    <row r="10" spans="1:16" ht="21.75" customHeight="1">
      <c r="A10" s="478"/>
      <c r="B10" s="475"/>
      <c r="C10" s="475"/>
      <c r="D10" s="481"/>
      <c r="E10" s="203"/>
      <c r="F10" s="268"/>
      <c r="G10" s="268"/>
      <c r="H10" s="268"/>
      <c r="I10" s="129" t="s">
        <v>301</v>
      </c>
      <c r="J10" s="482">
        <f>入力シート!$C$34</f>
        <v>0</v>
      </c>
      <c r="K10" s="482"/>
      <c r="L10" s="482"/>
      <c r="M10" s="482"/>
      <c r="N10" s="483"/>
    </row>
    <row r="11" spans="1:16" ht="36" customHeight="1">
      <c r="A11" s="478"/>
      <c r="B11" s="475"/>
      <c r="C11" s="475"/>
      <c r="D11" s="480" t="s">
        <v>457</v>
      </c>
      <c r="E11" s="484" t="str">
        <f>DBCS(入力シート!C38&amp;" "&amp;入力シート!C39)</f>
        <v>　</v>
      </c>
      <c r="F11" s="472"/>
      <c r="G11" s="472"/>
      <c r="H11" s="472"/>
      <c r="I11" s="472"/>
      <c r="J11" s="472"/>
      <c r="K11" s="472"/>
      <c r="L11" s="472"/>
      <c r="M11" s="472"/>
      <c r="N11" s="473"/>
      <c r="P11" s="120" t="s">
        <v>308</v>
      </c>
    </row>
    <row r="12" spans="1:16" ht="21.75" customHeight="1">
      <c r="A12" s="479"/>
      <c r="B12" s="476"/>
      <c r="C12" s="476"/>
      <c r="D12" s="481"/>
      <c r="E12" s="203"/>
      <c r="F12" s="268"/>
      <c r="G12" s="268"/>
      <c r="H12" s="268"/>
      <c r="I12" s="129" t="s">
        <v>301</v>
      </c>
      <c r="J12" s="485">
        <f>入力シート!C40</f>
        <v>0</v>
      </c>
      <c r="K12" s="482"/>
      <c r="L12" s="482"/>
      <c r="M12" s="482"/>
      <c r="N12" s="483"/>
    </row>
    <row r="13" spans="1:16" ht="36" customHeight="1">
      <c r="A13" s="264" t="s">
        <v>453</v>
      </c>
      <c r="B13" s="462" t="s">
        <v>309</v>
      </c>
      <c r="C13" s="462"/>
      <c r="D13" s="463"/>
      <c r="E13" s="456">
        <f>入力シート!C36</f>
        <v>0</v>
      </c>
      <c r="F13" s="457"/>
      <c r="G13" s="457"/>
      <c r="H13" s="457"/>
      <c r="I13" s="457"/>
      <c r="J13" s="457"/>
      <c r="K13" s="457"/>
      <c r="L13" s="457"/>
      <c r="M13" s="457"/>
      <c r="N13" s="458"/>
    </row>
    <row r="14" spans="1:16" ht="36" customHeight="1">
      <c r="A14" s="464" t="s">
        <v>454</v>
      </c>
      <c r="B14" s="643" t="s">
        <v>458</v>
      </c>
      <c r="C14" s="643"/>
      <c r="D14" s="644"/>
      <c r="E14" s="645" t="str">
        <f>入力シート!C55&amp;" "&amp;入力シート!C56</f>
        <v xml:space="preserve"> </v>
      </c>
      <c r="F14" s="646"/>
      <c r="G14" s="646"/>
      <c r="H14" s="647"/>
      <c r="I14" s="647"/>
      <c r="J14" s="647"/>
      <c r="K14" s="647"/>
      <c r="L14" s="647"/>
      <c r="M14" s="647"/>
      <c r="N14" s="648"/>
    </row>
    <row r="15" spans="1:16" ht="36" customHeight="1">
      <c r="A15" s="465"/>
      <c r="B15" s="466" t="s">
        <v>302</v>
      </c>
      <c r="C15" s="466"/>
      <c r="D15" s="467"/>
      <c r="E15" s="650" t="str">
        <f>入力シート!C12&amp;" "&amp;入力シート!C14</f>
        <v xml:space="preserve"> </v>
      </c>
      <c r="F15" s="651"/>
      <c r="G15" s="651"/>
      <c r="H15" s="652"/>
      <c r="I15" s="652"/>
      <c r="J15" s="652"/>
      <c r="K15" s="652"/>
      <c r="L15" s="652"/>
      <c r="M15" s="652"/>
      <c r="N15" s="653"/>
    </row>
    <row r="17" spans="1:14" ht="18.75" customHeight="1">
      <c r="A17" s="618" t="s">
        <v>459</v>
      </c>
      <c r="B17" s="618"/>
      <c r="C17" s="618"/>
      <c r="D17" s="618"/>
      <c r="E17" s="618"/>
      <c r="F17" s="618"/>
      <c r="G17" s="618"/>
      <c r="H17" s="618"/>
      <c r="I17" s="618"/>
      <c r="J17" s="618"/>
      <c r="K17" s="618"/>
      <c r="L17" s="618"/>
      <c r="M17" s="618"/>
      <c r="N17" s="618"/>
    </row>
    <row r="18" spans="1:14">
      <c r="K18" s="449"/>
      <c r="L18" s="449"/>
      <c r="M18" s="449"/>
      <c r="N18" s="449"/>
    </row>
    <row r="19" spans="1:14" ht="18.75" customHeight="1">
      <c r="B19" s="295" t="s">
        <v>311</v>
      </c>
      <c r="C19" s="295"/>
      <c r="D19" s="295"/>
      <c r="E19" s="295"/>
    </row>
    <row r="22" spans="1:14" s="11" customFormat="1" ht="18.75">
      <c r="E22" s="13" t="s">
        <v>466</v>
      </c>
      <c r="G22" s="38" t="str">
        <f>入力シート!$E$56</f>
        <v xml:space="preserve"> </v>
      </c>
      <c r="H22" s="39"/>
      <c r="I22" s="39"/>
      <c r="J22" s="39"/>
      <c r="M22" s="11" t="str" cm="1">
        <f t="array" aca="1" ref="M22" ca="1">IF(M23="",IF(VLOOKUP(RIGHT(CELL("filename",A8),LEN(CELL("filename",A8))-FIND("]",CELL("filename",A8))),設定シート!$U$2:$V$34,2,0)="表示する","㊞",""),"")</f>
        <v/>
      </c>
    </row>
    <row r="23" spans="1:14" s="11" customFormat="1" ht="18.75" customHeight="1">
      <c r="E23" s="13"/>
      <c r="G23" s="38"/>
      <c r="H23" s="39"/>
      <c r="I23" s="39"/>
      <c r="J23" s="39"/>
    </row>
    <row r="24" spans="1:14" ht="18.75">
      <c r="E24" s="269"/>
      <c r="G24" s="123"/>
      <c r="H24" s="126"/>
      <c r="I24" s="126"/>
      <c r="J24" s="126"/>
    </row>
    <row r="26" spans="1:14" ht="21" customHeight="1">
      <c r="A26" s="450">
        <f>入力シート!$C$37</f>
        <v>0</v>
      </c>
      <c r="B26" s="450"/>
      <c r="C26" s="120" t="s">
        <v>303</v>
      </c>
      <c r="G26" s="295" t="str">
        <f>IFERROR(VLOOKUP($A$26,様式15!$AC$4:$AD$28,2,0),"")</f>
        <v/>
      </c>
      <c r="H26" s="295"/>
      <c r="I26" s="295"/>
      <c r="J26" s="295"/>
      <c r="L26" s="120" t="s">
        <v>581</v>
      </c>
    </row>
    <row r="29" spans="1:14">
      <c r="A29" s="120" t="s">
        <v>288</v>
      </c>
      <c r="B29" s="125"/>
      <c r="C29" s="124"/>
      <c r="D29" s="124"/>
    </row>
    <row r="30" spans="1:14">
      <c r="B30" s="125"/>
      <c r="C30" s="124"/>
      <c r="D30" s="124"/>
    </row>
    <row r="31" spans="1:14" s="11" customFormat="1">
      <c r="A31" s="220" t="s">
        <v>448</v>
      </c>
      <c r="B31" s="61"/>
      <c r="C31" s="61"/>
      <c r="D31" s="61"/>
      <c r="E31" s="61"/>
      <c r="F31" s="61"/>
      <c r="G31" s="61"/>
      <c r="H31" s="61"/>
      <c r="I31" s="61"/>
      <c r="J31" s="61"/>
      <c r="K31" s="61"/>
      <c r="L31" s="61"/>
      <c r="M31" s="61"/>
      <c r="N31" s="61"/>
    </row>
    <row r="32" spans="1:14" s="11" customFormat="1">
      <c r="A32" s="220" t="s">
        <v>449</v>
      </c>
      <c r="B32" s="61"/>
      <c r="C32" s="61"/>
      <c r="D32" s="61"/>
      <c r="E32" s="61"/>
      <c r="F32" s="61"/>
      <c r="G32" s="61"/>
      <c r="H32" s="61"/>
      <c r="I32" s="61"/>
      <c r="J32" s="61"/>
      <c r="K32" s="61"/>
      <c r="L32" s="61"/>
      <c r="M32" s="61"/>
      <c r="N32" s="61"/>
    </row>
    <row r="33" spans="1:14" s="11" customFormat="1">
      <c r="A33" s="220" t="s">
        <v>450</v>
      </c>
      <c r="B33" s="61"/>
      <c r="C33" s="61"/>
      <c r="D33" s="61"/>
      <c r="E33" s="61"/>
      <c r="F33" s="61"/>
      <c r="G33" s="61"/>
      <c r="H33" s="61"/>
      <c r="I33" s="61"/>
      <c r="J33" s="61"/>
      <c r="K33" s="61"/>
      <c r="L33" s="61"/>
      <c r="M33" s="61"/>
      <c r="N33" s="61"/>
    </row>
    <row r="34" spans="1:14" s="11" customFormat="1">
      <c r="A34" s="120"/>
      <c r="B34" s="61"/>
      <c r="C34" s="61"/>
      <c r="D34" s="61"/>
      <c r="E34" s="61"/>
      <c r="F34" s="61"/>
      <c r="G34" s="61"/>
      <c r="H34" s="61"/>
      <c r="I34" s="61"/>
      <c r="J34" s="61"/>
      <c r="K34" s="61"/>
      <c r="L34" s="61"/>
      <c r="M34" s="61"/>
      <c r="N34" s="61"/>
    </row>
    <row r="35" spans="1:14" s="11" customFormat="1">
      <c r="A35" s="320" t="s">
        <v>606</v>
      </c>
      <c r="B35" s="61"/>
      <c r="C35" s="61"/>
      <c r="D35" s="61"/>
      <c r="E35" s="61"/>
      <c r="F35" s="61"/>
      <c r="G35" s="61"/>
      <c r="H35" s="61"/>
      <c r="I35" s="61"/>
      <c r="J35" s="61"/>
      <c r="K35" s="61"/>
      <c r="L35" s="61"/>
      <c r="M35" s="61"/>
      <c r="N35" s="61"/>
    </row>
    <row r="36" spans="1:14" s="11" customFormat="1">
      <c r="A36" s="320" t="s">
        <v>601</v>
      </c>
      <c r="B36" s="61"/>
      <c r="C36" s="61"/>
      <c r="D36" s="61"/>
      <c r="E36" s="61"/>
      <c r="F36" s="61"/>
      <c r="G36" s="61"/>
      <c r="H36" s="61"/>
      <c r="I36" s="61"/>
      <c r="J36" s="61"/>
      <c r="K36" s="61"/>
      <c r="L36" s="61"/>
      <c r="M36" s="61"/>
      <c r="N36" s="61"/>
    </row>
    <row r="37" spans="1:14" s="11" customFormat="1">
      <c r="A37" s="120" t="s">
        <v>607</v>
      </c>
      <c r="B37" s="61"/>
      <c r="C37" s="61"/>
      <c r="D37" s="61"/>
      <c r="E37" s="61"/>
      <c r="F37" s="61"/>
      <c r="G37" s="61"/>
      <c r="H37" s="61"/>
      <c r="I37" s="61"/>
      <c r="J37" s="61"/>
      <c r="K37" s="61"/>
      <c r="L37" s="61"/>
      <c r="M37" s="61"/>
      <c r="N37" s="61"/>
    </row>
    <row r="38" spans="1:14" s="11" customFormat="1">
      <c r="A38" s="120" t="s">
        <v>593</v>
      </c>
      <c r="B38" s="61"/>
      <c r="C38" s="61"/>
      <c r="D38" s="61"/>
      <c r="E38" s="61"/>
      <c r="F38" s="61"/>
      <c r="G38" s="61"/>
      <c r="H38" s="61"/>
      <c r="I38" s="61"/>
      <c r="J38" s="61"/>
      <c r="K38" s="61"/>
      <c r="L38" s="61"/>
      <c r="M38" s="61"/>
      <c r="N38" s="61"/>
    </row>
    <row r="39" spans="1:14" s="11" customFormat="1" ht="18" customHeight="1">
      <c r="A39" s="120"/>
      <c r="B39" s="61"/>
      <c r="C39" s="61"/>
      <c r="D39" s="61"/>
      <c r="E39" s="61"/>
      <c r="F39" s="61"/>
      <c r="G39" s="61"/>
      <c r="H39" s="61"/>
      <c r="I39" s="61"/>
      <c r="J39" s="61"/>
      <c r="K39" s="61"/>
      <c r="L39" s="61"/>
      <c r="M39" s="61"/>
      <c r="N39" s="61"/>
    </row>
    <row r="40" spans="1:14" s="11" customFormat="1">
      <c r="A40" s="120"/>
      <c r="B40" s="61"/>
      <c r="C40" s="61"/>
      <c r="D40" s="61"/>
      <c r="E40" s="61"/>
      <c r="F40" s="61"/>
      <c r="G40" s="61"/>
      <c r="H40" s="61"/>
      <c r="I40" s="61"/>
      <c r="J40" s="61"/>
      <c r="K40" s="61"/>
      <c r="L40" s="61"/>
      <c r="M40" s="61"/>
      <c r="N40" s="222" t="str">
        <f>N1</f>
        <v>推薦6</v>
      </c>
    </row>
    <row r="41" spans="1:14" s="11" customFormat="1" ht="18" customHeight="1">
      <c r="A41" s="61"/>
      <c r="B41" s="61"/>
      <c r="C41" s="61"/>
      <c r="D41" s="61"/>
      <c r="E41" s="61"/>
      <c r="F41" s="61"/>
      <c r="G41" s="61"/>
      <c r="H41" s="61"/>
      <c r="I41" s="61"/>
      <c r="J41" s="61"/>
      <c r="K41" s="61"/>
      <c r="L41" s="61"/>
      <c r="M41" s="61"/>
      <c r="N41" s="61"/>
    </row>
    <row r="44" spans="1:14" ht="28.5">
      <c r="A44" s="468" t="s">
        <v>307</v>
      </c>
      <c r="B44" s="468"/>
      <c r="C44" s="468"/>
      <c r="D44" s="468"/>
      <c r="E44" s="468"/>
      <c r="F44" s="468"/>
      <c r="G44" s="468"/>
      <c r="H44" s="468"/>
      <c r="I44" s="468"/>
      <c r="J44" s="468"/>
      <c r="K44" s="468"/>
      <c r="L44" s="468"/>
      <c r="M44" s="468"/>
      <c r="N44" s="468"/>
    </row>
    <row r="45" spans="1:14" ht="14.25" customHeight="1">
      <c r="A45" s="132"/>
      <c r="B45" s="132"/>
      <c r="C45" s="132"/>
      <c r="D45" s="469" t="s">
        <v>304</v>
      </c>
      <c r="E45" s="469"/>
      <c r="F45" s="469"/>
      <c r="G45" s="469"/>
      <c r="H45" s="469"/>
      <c r="I45" s="469"/>
      <c r="J45" s="469"/>
      <c r="K45" s="469"/>
      <c r="L45" s="132"/>
      <c r="M45" s="132"/>
      <c r="N45" s="132"/>
    </row>
    <row r="46" spans="1:14" ht="14.25" customHeight="1">
      <c r="A46" s="132"/>
      <c r="B46" s="132"/>
      <c r="C46" s="132"/>
      <c r="D46" s="267"/>
      <c r="E46" s="267"/>
      <c r="F46" s="267"/>
      <c r="G46" s="267"/>
      <c r="H46" s="267"/>
      <c r="I46" s="267"/>
      <c r="J46" s="267"/>
      <c r="K46" s="267"/>
      <c r="L46" s="132"/>
      <c r="M46" s="132"/>
      <c r="N46" s="132"/>
    </row>
    <row r="47" spans="1:14" ht="36" customHeight="1">
      <c r="A47" s="266" t="s">
        <v>451</v>
      </c>
      <c r="B47" s="462" t="s">
        <v>300</v>
      </c>
      <c r="C47" s="462"/>
      <c r="D47" s="463"/>
      <c r="E47" s="451" t="str">
        <f>E8</f>
        <v>令和７年４月６日執行秋田県知事選挙</v>
      </c>
      <c r="F47" s="452"/>
      <c r="G47" s="452"/>
      <c r="H47" s="452"/>
      <c r="I47" s="452"/>
      <c r="J47" s="452"/>
      <c r="K47" s="452"/>
      <c r="L47" s="452"/>
      <c r="M47" s="452"/>
      <c r="N47" s="453"/>
    </row>
    <row r="48" spans="1:14" ht="36" customHeight="1">
      <c r="A48" s="477" t="s">
        <v>452</v>
      </c>
      <c r="B48" s="474" t="s">
        <v>455</v>
      </c>
      <c r="C48" s="474"/>
      <c r="D48" s="480" t="s">
        <v>456</v>
      </c>
      <c r="E48" s="471" t="str">
        <f>E9</f>
        <v>　</v>
      </c>
      <c r="F48" s="472"/>
      <c r="G48" s="472"/>
      <c r="H48" s="472"/>
      <c r="I48" s="472"/>
      <c r="J48" s="472"/>
      <c r="K48" s="472"/>
      <c r="L48" s="472"/>
      <c r="M48" s="472"/>
      <c r="N48" s="473"/>
    </row>
    <row r="49" spans="1:16" ht="21.75" customHeight="1">
      <c r="A49" s="478"/>
      <c r="B49" s="475"/>
      <c r="C49" s="475"/>
      <c r="D49" s="481"/>
      <c r="E49" s="203"/>
      <c r="F49" s="268"/>
      <c r="G49" s="268"/>
      <c r="H49" s="268"/>
      <c r="I49" s="129" t="s">
        <v>301</v>
      </c>
      <c r="J49" s="482">
        <f>J10</f>
        <v>0</v>
      </c>
      <c r="K49" s="482"/>
      <c r="L49" s="482"/>
      <c r="M49" s="482"/>
      <c r="N49" s="483"/>
    </row>
    <row r="50" spans="1:16" ht="36" customHeight="1">
      <c r="A50" s="478"/>
      <c r="B50" s="475"/>
      <c r="C50" s="475"/>
      <c r="D50" s="480" t="s">
        <v>457</v>
      </c>
      <c r="E50" s="484" t="str">
        <f>E11</f>
        <v>　</v>
      </c>
      <c r="F50" s="472"/>
      <c r="G50" s="472"/>
      <c r="H50" s="472"/>
      <c r="I50" s="472"/>
      <c r="J50" s="472"/>
      <c r="K50" s="472"/>
      <c r="L50" s="472"/>
      <c r="M50" s="472"/>
      <c r="N50" s="473"/>
      <c r="P50" s="120" t="s">
        <v>308</v>
      </c>
    </row>
    <row r="51" spans="1:16" ht="21.75" customHeight="1">
      <c r="A51" s="479"/>
      <c r="B51" s="476"/>
      <c r="C51" s="476"/>
      <c r="D51" s="481"/>
      <c r="E51" s="203"/>
      <c r="F51" s="268"/>
      <c r="G51" s="268"/>
      <c r="H51" s="268"/>
      <c r="I51" s="129" t="s">
        <v>301</v>
      </c>
      <c r="J51" s="485">
        <f>J12</f>
        <v>0</v>
      </c>
      <c r="K51" s="482"/>
      <c r="L51" s="482"/>
      <c r="M51" s="482"/>
      <c r="N51" s="483"/>
    </row>
    <row r="52" spans="1:16" ht="36" customHeight="1">
      <c r="A52" s="266" t="s">
        <v>453</v>
      </c>
      <c r="B52" s="462" t="s">
        <v>309</v>
      </c>
      <c r="C52" s="462"/>
      <c r="D52" s="463"/>
      <c r="E52" s="456">
        <f>E13</f>
        <v>0</v>
      </c>
      <c r="F52" s="457"/>
      <c r="G52" s="457"/>
      <c r="H52" s="457"/>
      <c r="I52" s="457"/>
      <c r="J52" s="457"/>
      <c r="K52" s="457"/>
      <c r="L52" s="457"/>
      <c r="M52" s="457"/>
      <c r="N52" s="458"/>
    </row>
    <row r="53" spans="1:16" ht="36" customHeight="1">
      <c r="A53" s="464" t="s">
        <v>454</v>
      </c>
      <c r="B53" s="643" t="s">
        <v>458</v>
      </c>
      <c r="C53" s="643"/>
      <c r="D53" s="644"/>
      <c r="E53" s="645" t="str">
        <f>入力シート!C55&amp;" "&amp;入力シート!C56</f>
        <v xml:space="preserve"> </v>
      </c>
      <c r="F53" s="646"/>
      <c r="G53" s="646"/>
      <c r="H53" s="647"/>
      <c r="I53" s="647"/>
      <c r="J53" s="647"/>
      <c r="K53" s="647"/>
      <c r="L53" s="647"/>
      <c r="M53" s="647"/>
      <c r="N53" s="648"/>
    </row>
    <row r="54" spans="1:16" ht="36" customHeight="1">
      <c r="A54" s="465"/>
      <c r="B54" s="466" t="s">
        <v>302</v>
      </c>
      <c r="C54" s="466"/>
      <c r="D54" s="467"/>
      <c r="E54" s="650" t="str">
        <f>入力シート!C12&amp;" "&amp;入力シート!C14</f>
        <v xml:space="preserve"> </v>
      </c>
      <c r="F54" s="651"/>
      <c r="G54" s="651"/>
      <c r="H54" s="652"/>
      <c r="I54" s="652"/>
      <c r="J54" s="652"/>
      <c r="K54" s="652"/>
      <c r="L54" s="652"/>
      <c r="M54" s="652"/>
      <c r="N54" s="653"/>
    </row>
    <row r="56" spans="1:16" ht="16.5" customHeight="1">
      <c r="A56" s="618" t="s">
        <v>459</v>
      </c>
      <c r="B56" s="618"/>
      <c r="C56" s="618"/>
      <c r="D56" s="618"/>
      <c r="E56" s="618"/>
      <c r="F56" s="618"/>
      <c r="G56" s="618"/>
      <c r="H56" s="618"/>
      <c r="I56" s="618"/>
      <c r="J56" s="618"/>
      <c r="K56" s="618"/>
      <c r="L56" s="618"/>
      <c r="M56" s="618"/>
      <c r="N56" s="618"/>
    </row>
    <row r="57" spans="1:16">
      <c r="K57" s="449"/>
      <c r="L57" s="449"/>
      <c r="M57" s="449"/>
      <c r="N57" s="449"/>
    </row>
    <row r="58" spans="1:16" ht="16.5" customHeight="1">
      <c r="B58" s="295" t="s">
        <v>311</v>
      </c>
      <c r="C58" s="295"/>
      <c r="D58" s="295"/>
      <c r="E58" s="295"/>
    </row>
    <row r="59" spans="1:16" s="11" customFormat="1">
      <c r="A59" s="120"/>
      <c r="B59" s="120"/>
      <c r="C59" s="120"/>
      <c r="D59" s="120"/>
      <c r="E59" s="120"/>
      <c r="F59" s="120"/>
      <c r="G59" s="120"/>
      <c r="H59" s="120"/>
      <c r="I59" s="120"/>
      <c r="J59" s="120"/>
      <c r="K59" s="120"/>
      <c r="L59" s="120"/>
      <c r="M59" s="120"/>
      <c r="N59" s="120"/>
    </row>
    <row r="60" spans="1:16" s="11" customFormat="1" ht="15.75" customHeight="1">
      <c r="A60" s="120"/>
      <c r="B60" s="120"/>
      <c r="C60" s="120"/>
      <c r="D60" s="120"/>
      <c r="E60" s="120"/>
      <c r="F60" s="120"/>
      <c r="G60" s="120"/>
      <c r="H60" s="120"/>
      <c r="I60" s="120"/>
      <c r="J60" s="120"/>
      <c r="K60" s="120"/>
      <c r="L60" s="120"/>
      <c r="M60" s="120"/>
      <c r="N60" s="120"/>
    </row>
    <row r="61" spans="1:16" ht="18.75">
      <c r="A61" s="11"/>
      <c r="B61" s="11"/>
      <c r="C61" s="11"/>
      <c r="D61" s="11"/>
      <c r="E61" s="13" t="s">
        <v>466</v>
      </c>
      <c r="F61" s="11"/>
      <c r="G61" s="38" t="str">
        <f>入力シート!$E$56</f>
        <v xml:space="preserve"> </v>
      </c>
      <c r="H61" s="39"/>
      <c r="I61" s="39"/>
      <c r="J61" s="39"/>
      <c r="K61" s="11"/>
      <c r="L61" s="11"/>
      <c r="M61" s="11" t="str" cm="1">
        <f t="array" aca="1" ref="M61" ca="1">IF(VLOOKUP(RIGHT(CELL("filename",A1),LEN(CELL("filename",A1))-FIND("]",CELL("filename",A1))),設定シート!$U$2:$V$34,2,0)="表示する","㊞","")</f>
        <v/>
      </c>
      <c r="N61" s="11"/>
      <c r="P61" s="11" t="s">
        <v>285</v>
      </c>
    </row>
    <row r="62" spans="1:16" ht="17.25" customHeight="1">
      <c r="A62" s="11"/>
      <c r="B62" s="11"/>
      <c r="C62" s="11"/>
      <c r="D62" s="11"/>
      <c r="E62" s="13"/>
      <c r="F62" s="11"/>
      <c r="G62" s="38"/>
      <c r="H62" s="39"/>
      <c r="I62" s="39"/>
      <c r="J62" s="39"/>
      <c r="K62" s="11"/>
      <c r="L62" s="11"/>
      <c r="M62" s="11"/>
      <c r="N62" s="11"/>
    </row>
    <row r="63" spans="1:16" ht="17.25" customHeight="1">
      <c r="E63" s="269"/>
      <c r="G63" s="123"/>
      <c r="H63" s="126"/>
      <c r="I63" s="126"/>
      <c r="J63" s="126"/>
    </row>
    <row r="65" spans="1:14" ht="20.25" customHeight="1">
      <c r="A65" s="450" t="s">
        <v>306</v>
      </c>
      <c r="B65" s="450"/>
      <c r="C65" s="120" t="str">
        <f>"選挙管理委員会委員長　"&amp;設定シート!C11&amp;"　様"</f>
        <v>選挙管理委員会委員長　竹　田　勝　美　様</v>
      </c>
    </row>
    <row r="68" spans="1:14" s="11" customFormat="1">
      <c r="A68" s="120" t="s">
        <v>288</v>
      </c>
      <c r="B68" s="125"/>
      <c r="C68" s="124"/>
      <c r="D68" s="124"/>
      <c r="E68" s="120"/>
      <c r="F68" s="120"/>
      <c r="G68" s="120"/>
      <c r="H68" s="120"/>
      <c r="I68" s="120"/>
      <c r="J68" s="120"/>
      <c r="K68" s="120"/>
      <c r="L68" s="120"/>
      <c r="M68" s="120"/>
      <c r="N68" s="120"/>
    </row>
    <row r="69" spans="1:14" s="11" customFormat="1">
      <c r="A69" s="120"/>
      <c r="B69" s="125"/>
      <c r="C69" s="124"/>
      <c r="D69" s="124"/>
      <c r="E69" s="120"/>
      <c r="F69" s="120"/>
      <c r="G69" s="120"/>
      <c r="H69" s="120"/>
      <c r="I69" s="120"/>
      <c r="J69" s="120"/>
      <c r="K69" s="120"/>
      <c r="L69" s="120"/>
      <c r="M69" s="120"/>
      <c r="N69" s="120"/>
    </row>
    <row r="70" spans="1:14" s="11" customFormat="1">
      <c r="A70" s="220" t="s">
        <v>448</v>
      </c>
      <c r="B70" s="61"/>
      <c r="C70" s="61"/>
      <c r="D70" s="61"/>
      <c r="E70" s="61"/>
      <c r="F70" s="61"/>
      <c r="G70" s="61"/>
      <c r="H70" s="61"/>
      <c r="I70" s="61"/>
      <c r="J70" s="61"/>
      <c r="K70" s="61"/>
      <c r="L70" s="61"/>
      <c r="M70" s="61"/>
      <c r="N70" s="61"/>
    </row>
    <row r="71" spans="1:14" s="11" customFormat="1">
      <c r="A71" s="220" t="s">
        <v>449</v>
      </c>
      <c r="B71" s="61"/>
      <c r="C71" s="61"/>
      <c r="D71" s="61"/>
      <c r="E71" s="61"/>
      <c r="F71" s="61"/>
      <c r="G71" s="61"/>
      <c r="H71" s="61"/>
      <c r="I71" s="61"/>
      <c r="J71" s="61"/>
      <c r="K71" s="61"/>
      <c r="L71" s="61"/>
      <c r="M71" s="61"/>
      <c r="N71" s="61"/>
    </row>
    <row r="72" spans="1:14" s="11" customFormat="1">
      <c r="A72" s="220" t="s">
        <v>450</v>
      </c>
      <c r="B72" s="61"/>
      <c r="C72" s="61"/>
      <c r="D72" s="61"/>
      <c r="E72" s="61"/>
      <c r="F72" s="61"/>
      <c r="G72" s="61"/>
      <c r="H72" s="61"/>
      <c r="I72" s="61"/>
      <c r="J72" s="61"/>
      <c r="K72" s="61"/>
      <c r="L72" s="61"/>
      <c r="M72" s="61"/>
      <c r="N72" s="61"/>
    </row>
    <row r="73" spans="1:14" s="11" customFormat="1">
      <c r="A73" s="120"/>
      <c r="B73" s="61"/>
      <c r="C73" s="61"/>
      <c r="D73" s="61"/>
      <c r="E73" s="61"/>
      <c r="F73" s="61"/>
      <c r="G73" s="61"/>
      <c r="H73" s="61"/>
      <c r="I73" s="61"/>
      <c r="J73" s="61"/>
      <c r="K73" s="61"/>
      <c r="L73" s="61"/>
      <c r="M73" s="61"/>
      <c r="N73" s="61"/>
    </row>
    <row r="74" spans="1:14" s="11" customFormat="1">
      <c r="A74" s="320" t="s">
        <v>606</v>
      </c>
      <c r="B74" s="61"/>
      <c r="C74" s="61"/>
      <c r="D74" s="61"/>
      <c r="E74" s="61"/>
      <c r="F74" s="61"/>
      <c r="G74" s="61"/>
      <c r="H74" s="61"/>
      <c r="I74" s="61"/>
      <c r="J74" s="61"/>
      <c r="K74" s="61"/>
      <c r="L74" s="61"/>
      <c r="M74" s="61"/>
      <c r="N74" s="61"/>
    </row>
    <row r="75" spans="1:14" s="11" customFormat="1">
      <c r="A75" s="320" t="s">
        <v>601</v>
      </c>
      <c r="B75" s="61"/>
      <c r="C75" s="61"/>
      <c r="D75" s="61"/>
      <c r="E75" s="61"/>
      <c r="F75" s="61"/>
      <c r="G75" s="61"/>
      <c r="H75" s="61"/>
      <c r="I75" s="61"/>
      <c r="J75" s="61"/>
      <c r="K75" s="61"/>
      <c r="L75" s="61"/>
      <c r="M75" s="61"/>
      <c r="N75" s="61"/>
    </row>
    <row r="76" spans="1:14">
      <c r="A76" s="120" t="s">
        <v>607</v>
      </c>
      <c r="B76" s="61"/>
      <c r="C76" s="61"/>
      <c r="D76" s="61"/>
      <c r="E76" s="61"/>
      <c r="F76" s="61"/>
      <c r="G76" s="61"/>
      <c r="H76" s="61"/>
      <c r="I76" s="61"/>
      <c r="J76" s="61"/>
      <c r="K76" s="61"/>
      <c r="L76" s="61"/>
      <c r="M76" s="61"/>
      <c r="N76" s="61"/>
    </row>
    <row r="77" spans="1:14">
      <c r="A77" s="120" t="s">
        <v>593</v>
      </c>
      <c r="B77" s="61"/>
      <c r="C77" s="61"/>
      <c r="D77" s="61"/>
      <c r="E77" s="61"/>
      <c r="F77" s="61"/>
      <c r="G77" s="61"/>
      <c r="H77" s="61"/>
      <c r="I77" s="61"/>
      <c r="J77" s="61"/>
      <c r="K77" s="61"/>
      <c r="L77" s="61"/>
      <c r="M77" s="61"/>
      <c r="N77" s="61"/>
    </row>
  </sheetData>
  <mergeCells count="44">
    <mergeCell ref="A5:N5"/>
    <mergeCell ref="D6:K6"/>
    <mergeCell ref="B8:D8"/>
    <mergeCell ref="E8:N8"/>
    <mergeCell ref="A9:A12"/>
    <mergeCell ref="B9:C12"/>
    <mergeCell ref="D9:D10"/>
    <mergeCell ref="E9:N9"/>
    <mergeCell ref="J10:N10"/>
    <mergeCell ref="D11:D12"/>
    <mergeCell ref="E11:N11"/>
    <mergeCell ref="J12:N12"/>
    <mergeCell ref="B13:D13"/>
    <mergeCell ref="E13:N13"/>
    <mergeCell ref="B15:D15"/>
    <mergeCell ref="E15:N15"/>
    <mergeCell ref="K57:N57"/>
    <mergeCell ref="A17:N17"/>
    <mergeCell ref="A56:N56"/>
    <mergeCell ref="A14:A15"/>
    <mergeCell ref="B14:D14"/>
    <mergeCell ref="E14:N14"/>
    <mergeCell ref="K18:N18"/>
    <mergeCell ref="A26:B26"/>
    <mergeCell ref="A44:N44"/>
    <mergeCell ref="D45:K45"/>
    <mergeCell ref="B47:D47"/>
    <mergeCell ref="E47:N47"/>
    <mergeCell ref="A65:B65"/>
    <mergeCell ref="A48:A51"/>
    <mergeCell ref="B48:C51"/>
    <mergeCell ref="D48:D49"/>
    <mergeCell ref="E48:N48"/>
    <mergeCell ref="J49:N49"/>
    <mergeCell ref="D50:D51"/>
    <mergeCell ref="E50:N50"/>
    <mergeCell ref="J51:N51"/>
    <mergeCell ref="A53:A54"/>
    <mergeCell ref="B53:D53"/>
    <mergeCell ref="E53:N53"/>
    <mergeCell ref="B54:D54"/>
    <mergeCell ref="E54:N54"/>
    <mergeCell ref="B52:D52"/>
    <mergeCell ref="E52:N52"/>
  </mergeCells>
  <phoneticPr fontId="4"/>
  <printOptions horizontalCentered="1"/>
  <pageMargins left="0.59055118110236227" right="0.59055118110236227" top="0.78740157480314965" bottom="0.78740157480314965" header="0.51181102362204722" footer="0.51181102362204722"/>
  <pageSetup paperSize="9" firstPageNumber="0" fitToHeight="0" orientation="portrait" r:id="rId1"/>
  <headerFooter alignWithMargins="0">
    <oddHeader>&amp;L受理日：令和　　年　　月　　日　　 
午前・午後　　　時　　分　受理　</oddHeader>
  </headerFooter>
  <rowBreaks count="1" manualBreakCount="1">
    <brk id="3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C0B65-5344-4C3E-A873-E86CB8210330}">
  <sheetPr>
    <pageSetUpPr fitToPage="1"/>
  </sheetPr>
  <dimension ref="A1:P44"/>
  <sheetViews>
    <sheetView showZeros="0" view="pageBreakPreview" zoomScaleNormal="100" zoomScaleSheetLayoutView="100" workbookViewId="0">
      <selection activeCell="T33" sqref="T31:U33"/>
    </sheetView>
  </sheetViews>
  <sheetFormatPr defaultRowHeight="14.25"/>
  <cols>
    <col min="1" max="1" width="3.5" style="11" customWidth="1"/>
    <col min="2" max="2" width="13.5" style="11" customWidth="1"/>
    <col min="3" max="3" width="6.625" style="11" customWidth="1"/>
    <col min="4" max="5" width="9.625" style="11" customWidth="1"/>
    <col min="6" max="6" width="7.5" style="11" customWidth="1"/>
    <col min="7" max="9" width="9.625" style="11" customWidth="1"/>
    <col min="10" max="10" width="5.75" style="11" customWidth="1"/>
    <col min="11" max="11" width="5.875" style="11" customWidth="1"/>
    <col min="12" max="16384" width="9" style="11"/>
  </cols>
  <sheetData>
    <row r="1" spans="2:16">
      <c r="J1" s="13" t="s">
        <v>551</v>
      </c>
      <c r="K1" s="13"/>
    </row>
    <row r="2" spans="2:16">
      <c r="J2" s="13" t="s">
        <v>531</v>
      </c>
    </row>
    <row r="6" spans="2:16" ht="28.5">
      <c r="B6" s="428" t="s">
        <v>527</v>
      </c>
      <c r="C6" s="428"/>
      <c r="D6" s="428"/>
      <c r="E6" s="428"/>
      <c r="F6" s="428"/>
      <c r="G6" s="428"/>
      <c r="H6" s="428"/>
      <c r="I6" s="428"/>
      <c r="J6" s="428"/>
    </row>
    <row r="7" spans="2:16" ht="28.5">
      <c r="B7" s="47"/>
      <c r="C7" s="47"/>
      <c r="D7" s="47"/>
      <c r="E7" s="47"/>
      <c r="F7" s="47"/>
      <c r="G7" s="47"/>
      <c r="H7" s="47"/>
      <c r="I7" s="47"/>
      <c r="J7" s="47"/>
    </row>
    <row r="8" spans="2:16" ht="21" customHeight="1">
      <c r="B8" s="11" t="str">
        <f>"　"&amp;設定シート!C2&amp;"執行の"&amp;設定シート!C4&amp;"における選挙事務所を下記のとおり"</f>
        <v>　令和７年４月６日執行の秋田県知事選挙における選挙事務所を下記のとおり</v>
      </c>
    </row>
    <row r="9" spans="2:16" ht="21" customHeight="1">
      <c r="B9" s="11" t="s">
        <v>528</v>
      </c>
    </row>
    <row r="10" spans="2:16" ht="21" customHeight="1">
      <c r="E10" s="46"/>
      <c r="F10" s="46"/>
    </row>
    <row r="11" spans="2:16" ht="21" customHeight="1">
      <c r="C11" s="280" t="s">
        <v>410</v>
      </c>
      <c r="D11" s="293"/>
      <c r="E11" s="281"/>
    </row>
    <row r="12" spans="2:16">
      <c r="C12" s="42"/>
      <c r="D12" s="40"/>
    </row>
    <row r="13" spans="2:16">
      <c r="B13" s="32"/>
      <c r="C13" s="62"/>
      <c r="G13" s="33"/>
      <c r="I13" s="63"/>
      <c r="J13" s="32"/>
      <c r="K13" s="32"/>
      <c r="L13" s="32"/>
      <c r="M13" s="32"/>
      <c r="N13" s="32"/>
      <c r="O13" s="32"/>
      <c r="P13" s="32"/>
    </row>
    <row r="14" spans="2:16">
      <c r="B14" s="32"/>
      <c r="C14" s="32"/>
      <c r="D14" s="32"/>
      <c r="E14" s="33"/>
      <c r="F14" s="33"/>
      <c r="G14" s="33"/>
      <c r="H14" s="33"/>
      <c r="I14" s="33"/>
      <c r="J14" s="32"/>
      <c r="K14" s="32"/>
      <c r="L14" s="32"/>
      <c r="M14" s="32"/>
      <c r="N14" s="32"/>
      <c r="O14" s="32"/>
      <c r="P14" s="32"/>
    </row>
    <row r="15" spans="2:16" ht="24.75" customHeight="1">
      <c r="B15" s="32"/>
      <c r="C15" s="417" t="str">
        <f>"　"&amp;設定シート!C4&amp;"　候補者"</f>
        <v>　秋田県知事選挙　候補者</v>
      </c>
      <c r="D15" s="417"/>
      <c r="E15" s="417"/>
      <c r="G15" s="431" t="str">
        <f>入力シート!C12&amp;" "&amp;入力シート!C14</f>
        <v xml:space="preserve"> </v>
      </c>
      <c r="H15" s="431"/>
      <c r="I15" s="32" t="str" cm="1">
        <f t="array" aca="1" ref="I15" ca="1">IF(VLOOKUP(RIGHT(CELL("filename",B1),LEN(CELL("filename",B1))-FIND("]",CELL("filename",B1))),設定シート!$U$2:$V$34,2,0)="表示する","㊞","")</f>
        <v/>
      </c>
      <c r="J15" s="308"/>
      <c r="K15" s="32"/>
      <c r="L15" s="32"/>
      <c r="M15" s="11" t="s">
        <v>285</v>
      </c>
      <c r="N15" s="32"/>
      <c r="O15" s="32"/>
      <c r="P15" s="32"/>
    </row>
    <row r="16" spans="2:16">
      <c r="B16" s="32"/>
      <c r="C16" s="32"/>
      <c r="D16" s="63"/>
      <c r="E16" s="34"/>
      <c r="G16" s="63"/>
      <c r="H16" s="32"/>
      <c r="I16" s="32"/>
      <c r="J16" s="32"/>
      <c r="K16" s="32"/>
      <c r="L16" s="32"/>
      <c r="M16" s="32"/>
      <c r="N16" s="32"/>
      <c r="O16" s="32"/>
      <c r="P16" s="32"/>
    </row>
    <row r="17" spans="1:16">
      <c r="B17" s="32"/>
      <c r="C17" s="32"/>
      <c r="D17" s="63"/>
      <c r="E17" s="310"/>
      <c r="G17" s="63"/>
      <c r="H17" s="32"/>
      <c r="I17" s="32"/>
      <c r="J17" s="32"/>
      <c r="K17" s="32"/>
      <c r="L17" s="32"/>
      <c r="M17" s="32"/>
      <c r="N17" s="32"/>
      <c r="O17" s="32"/>
      <c r="P17" s="32"/>
    </row>
    <row r="18" spans="1:16">
      <c r="B18" s="32"/>
      <c r="C18" s="32"/>
      <c r="D18" s="32"/>
      <c r="E18" s="34"/>
      <c r="F18" s="33"/>
      <c r="G18" s="63"/>
      <c r="H18" s="33"/>
      <c r="I18" s="33"/>
      <c r="J18" s="32"/>
      <c r="K18" s="32"/>
      <c r="L18" s="32"/>
      <c r="M18" s="43"/>
      <c r="N18" s="43"/>
      <c r="O18" s="32"/>
      <c r="P18" s="32"/>
    </row>
    <row r="19" spans="1:16" ht="25.5" customHeight="1">
      <c r="B19" s="32"/>
      <c r="C19" s="272" t="s">
        <v>412</v>
      </c>
      <c r="E19" s="489" t="str">
        <f>入力シート!E56</f>
        <v xml:space="preserve"> </v>
      </c>
      <c r="F19" s="489"/>
      <c r="G19" s="309" t="s">
        <v>297</v>
      </c>
      <c r="H19" s="296"/>
      <c r="K19" s="32"/>
      <c r="L19" s="32"/>
      <c r="N19" s="43"/>
      <c r="O19" s="37"/>
    </row>
    <row r="20" spans="1:16" ht="14.25" customHeight="1">
      <c r="B20" s="47"/>
      <c r="C20" s="47"/>
      <c r="D20" s="47"/>
      <c r="E20" s="47"/>
      <c r="F20" s="47"/>
      <c r="G20" s="47"/>
      <c r="H20" s="47"/>
      <c r="I20" s="47"/>
      <c r="J20" s="47"/>
    </row>
    <row r="21" spans="1:16" ht="14.25" customHeight="1">
      <c r="B21" s="47"/>
      <c r="D21" s="48"/>
      <c r="F21" s="47"/>
      <c r="G21" s="48"/>
      <c r="H21" s="47"/>
      <c r="I21" s="47"/>
      <c r="J21" s="47"/>
      <c r="M21" s="431" t="str">
        <f>入力シート!J18&amp;" "&amp;入力シート!J20</f>
        <v xml:space="preserve"> </v>
      </c>
      <c r="N21" s="431"/>
    </row>
    <row r="23" spans="1:16" ht="18.75" customHeight="1">
      <c r="F23" s="46" t="s">
        <v>411</v>
      </c>
    </row>
    <row r="24" spans="1:16" ht="21" customHeight="1">
      <c r="E24" s="46"/>
    </row>
    <row r="25" spans="1:16" ht="30" customHeight="1">
      <c r="A25" s="655" t="s">
        <v>442</v>
      </c>
      <c r="B25" s="497" t="s">
        <v>526</v>
      </c>
      <c r="C25" s="286" t="s">
        <v>525</v>
      </c>
      <c r="D25" s="662" t="str">
        <f>DBCS(入力シート!C32&amp;" "&amp;入力シート!C33)</f>
        <v>　</v>
      </c>
      <c r="E25" s="544"/>
      <c r="F25" s="544"/>
      <c r="G25" s="544"/>
      <c r="H25" s="544"/>
      <c r="I25" s="545"/>
    </row>
    <row r="26" spans="1:16" ht="30" customHeight="1">
      <c r="A26" s="656"/>
      <c r="B26" s="499"/>
      <c r="C26" s="286" t="s">
        <v>524</v>
      </c>
      <c r="D26" s="657" t="str">
        <f>DBCS(入力シート!C38&amp;入力シート!C39)</f>
        <v/>
      </c>
      <c r="E26" s="544"/>
      <c r="F26" s="544"/>
      <c r="G26" s="544"/>
      <c r="H26" s="544"/>
      <c r="I26" s="545"/>
    </row>
    <row r="27" spans="1:16" ht="33" customHeight="1">
      <c r="A27" s="287" t="s">
        <v>443</v>
      </c>
      <c r="B27" s="658" t="s">
        <v>413</v>
      </c>
      <c r="C27" s="659"/>
      <c r="D27" s="660">
        <f>入力シート!C36</f>
        <v>0</v>
      </c>
      <c r="E27" s="661"/>
      <c r="F27" s="661"/>
      <c r="G27" s="661"/>
      <c r="H27" s="661"/>
      <c r="I27" s="661"/>
    </row>
    <row r="31" spans="1:16">
      <c r="G31" s="38"/>
      <c r="H31" s="38"/>
    </row>
    <row r="44" spans="15:15">
      <c r="O44" s="36"/>
    </row>
  </sheetData>
  <mergeCells count="11">
    <mergeCell ref="M21:N21"/>
    <mergeCell ref="A25:A26"/>
    <mergeCell ref="B6:J6"/>
    <mergeCell ref="D26:I26"/>
    <mergeCell ref="B27:C27"/>
    <mergeCell ref="D27:I27"/>
    <mergeCell ref="G15:H15"/>
    <mergeCell ref="D25:I25"/>
    <mergeCell ref="B25:B26"/>
    <mergeCell ref="E19:F19"/>
    <mergeCell ref="C15:E15"/>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5E265-3112-4081-8981-C76B602C5314}">
  <sheetPr>
    <pageSetUpPr fitToPage="1"/>
  </sheetPr>
  <dimension ref="A1:O38"/>
  <sheetViews>
    <sheetView showZeros="0" view="pageBreakPreview" zoomScaleNormal="100" zoomScaleSheetLayoutView="100" workbookViewId="0">
      <selection activeCell="T33" sqref="T31:U33"/>
    </sheetView>
  </sheetViews>
  <sheetFormatPr defaultRowHeight="14.25"/>
  <cols>
    <col min="1" max="1" width="7" style="11" customWidth="1"/>
    <col min="2" max="8" width="9.625" style="11" customWidth="1"/>
    <col min="9" max="9" width="4.375" style="11" customWidth="1"/>
    <col min="10" max="10" width="5.875" style="11" customWidth="1"/>
    <col min="11" max="16384" width="9" style="11"/>
  </cols>
  <sheetData>
    <row r="1" spans="1:10">
      <c r="J1" s="13" t="s">
        <v>465</v>
      </c>
    </row>
    <row r="2" spans="1:10">
      <c r="J2" s="13" t="s">
        <v>533</v>
      </c>
    </row>
    <row r="6" spans="1:10" ht="28.5">
      <c r="A6" s="428" t="s">
        <v>527</v>
      </c>
      <c r="B6" s="428"/>
      <c r="C6" s="428"/>
      <c r="D6" s="428"/>
      <c r="E6" s="428"/>
      <c r="F6" s="428"/>
      <c r="G6" s="428"/>
      <c r="H6" s="428"/>
      <c r="I6" s="428"/>
      <c r="J6" s="428"/>
    </row>
    <row r="7" spans="1:10" ht="28.5">
      <c r="A7" s="47"/>
      <c r="B7" s="47"/>
      <c r="C7" s="47"/>
      <c r="D7" s="47"/>
      <c r="E7" s="47"/>
      <c r="F7" s="47"/>
      <c r="G7" s="47"/>
      <c r="H7" s="47"/>
      <c r="I7" s="47"/>
    </row>
    <row r="8" spans="1:10" ht="14.25" customHeight="1">
      <c r="A8" s="47"/>
      <c r="B8" s="47"/>
      <c r="C8" s="47"/>
      <c r="D8" s="47"/>
      <c r="E8" s="47"/>
      <c r="F8" s="47"/>
      <c r="G8" s="47"/>
      <c r="H8" s="47"/>
      <c r="I8" s="47"/>
    </row>
    <row r="10" spans="1:10" ht="21" customHeight="1">
      <c r="B10" s="11" t="str">
        <f>"　"&amp;設定シート!C2&amp;"執行の"&amp;設定シート!C4&amp;"において"</f>
        <v>　令和７年４月６日執行の秋田県知事選挙において</v>
      </c>
    </row>
    <row r="11" spans="1:10" ht="21" customHeight="1">
      <c r="B11" s="11" t="str">
        <f>IF(入力シート!C42="","                 ",入力シート!C42)&amp;" を出納責任者として選任することを承諾します。"</f>
        <v xml:space="preserve">                  を出納責任者として選任することを承諾します。</v>
      </c>
    </row>
    <row r="12" spans="1:10" ht="21" customHeight="1">
      <c r="D12" s="640"/>
      <c r="E12" s="640"/>
    </row>
    <row r="16" spans="1:10" ht="21.75" customHeight="1">
      <c r="B16" s="42" t="s">
        <v>410</v>
      </c>
      <c r="C16" s="40"/>
    </row>
    <row r="17" spans="1:15">
      <c r="B17" s="42"/>
      <c r="C17" s="40"/>
    </row>
    <row r="18" spans="1:15">
      <c r="B18" s="42"/>
      <c r="C18" s="40"/>
    </row>
    <row r="20" spans="1:15" ht="21" customHeight="1">
      <c r="A20" s="32"/>
      <c r="B20" s="32"/>
      <c r="D20" s="32" t="str">
        <f>設定シート!C4&amp;"　　候補者"</f>
        <v>秋田県知事選挙　　候補者</v>
      </c>
      <c r="E20" s="34"/>
      <c r="G20" s="431" t="str">
        <f>入力シート!C12&amp;"　"&amp;入力シート!C14</f>
        <v>　</v>
      </c>
      <c r="H20" s="431"/>
      <c r="I20" s="32" t="str" cm="1">
        <f t="array" aca="1" ref="I20" ca="1">IF(VLOOKUP(RIGHT(CELL("filename",A1),LEN(CELL("filename",A1))-FIND("]",CELL("filename",A1))),設定シート!$U$2:$V$34,2,0)="表示する","㊞","")</f>
        <v/>
      </c>
      <c r="J20" s="32"/>
      <c r="K20" s="32"/>
      <c r="L20" s="11" t="s">
        <v>285</v>
      </c>
      <c r="M20" s="43"/>
      <c r="N20" s="37"/>
    </row>
    <row r="21" spans="1:15">
      <c r="A21" s="32"/>
      <c r="B21" s="62"/>
      <c r="F21" s="33"/>
      <c r="H21" s="63"/>
      <c r="I21" s="32"/>
      <c r="J21" s="32"/>
      <c r="K21" s="32"/>
      <c r="L21" s="32"/>
      <c r="M21" s="32"/>
      <c r="N21" s="32"/>
      <c r="O21" s="32"/>
    </row>
    <row r="22" spans="1:15">
      <c r="A22" s="32"/>
      <c r="B22" s="32"/>
      <c r="C22" s="32"/>
      <c r="D22" s="33"/>
      <c r="E22" s="33"/>
      <c r="F22" s="33"/>
      <c r="G22" s="33"/>
      <c r="H22" s="33"/>
      <c r="I22" s="32"/>
      <c r="J22" s="32"/>
      <c r="K22" s="32"/>
      <c r="L22" s="32"/>
      <c r="M22" s="32"/>
      <c r="N22" s="32"/>
      <c r="O22" s="32"/>
    </row>
    <row r="23" spans="1:15">
      <c r="A23" s="32"/>
      <c r="B23" s="32"/>
      <c r="C23" s="32"/>
      <c r="D23" s="34"/>
      <c r="E23" s="33"/>
      <c r="F23" s="63"/>
      <c r="G23" s="33"/>
      <c r="H23" s="33"/>
      <c r="I23" s="32"/>
      <c r="J23" s="32"/>
      <c r="K23" s="32"/>
      <c r="L23" s="43"/>
      <c r="M23" s="43"/>
      <c r="N23" s="32"/>
      <c r="O23" s="32"/>
    </row>
    <row r="24" spans="1:15">
      <c r="F24" s="38"/>
      <c r="G24" s="38"/>
    </row>
    <row r="25" spans="1:15" ht="21.75" customHeight="1">
      <c r="A25" s="47"/>
      <c r="B25" s="11" t="s">
        <v>406</v>
      </c>
      <c r="C25" s="48"/>
      <c r="D25" s="40" t="str">
        <f>入力シート!E56</f>
        <v xml:space="preserve"> </v>
      </c>
      <c r="E25" s="47"/>
      <c r="F25" s="48" t="s">
        <v>297</v>
      </c>
      <c r="G25" s="47"/>
      <c r="H25" s="47"/>
      <c r="I25" s="47"/>
    </row>
    <row r="38" spans="14:14">
      <c r="N38" s="36"/>
    </row>
  </sheetData>
  <mergeCells count="3">
    <mergeCell ref="D12:E12"/>
    <mergeCell ref="G20:H20"/>
    <mergeCell ref="A6:J6"/>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F3EC7-A37E-4E41-AA97-1D8E646DB3E9}">
  <sheetPr>
    <pageSetUpPr fitToPage="1"/>
  </sheetPr>
  <dimension ref="A1:O41"/>
  <sheetViews>
    <sheetView showZeros="0" view="pageBreakPreview" zoomScaleNormal="100" zoomScaleSheetLayoutView="100" workbookViewId="0">
      <selection activeCell="T33" sqref="T31:U33"/>
    </sheetView>
  </sheetViews>
  <sheetFormatPr defaultRowHeight="14.25"/>
  <cols>
    <col min="1" max="1" width="5.25" style="11" customWidth="1"/>
    <col min="2" max="2" width="12.5" style="11" customWidth="1"/>
    <col min="3" max="3" width="15.125" style="11" customWidth="1"/>
    <col min="4" max="4" width="6.875" style="11" customWidth="1"/>
    <col min="5" max="8" width="9.625" style="11" customWidth="1"/>
    <col min="9" max="9" width="4.375" style="11" customWidth="1"/>
    <col min="10" max="10" width="5.875" style="11" customWidth="1"/>
    <col min="11" max="16384" width="9" style="11"/>
  </cols>
  <sheetData>
    <row r="1" spans="1:12">
      <c r="J1" s="13" t="s">
        <v>561</v>
      </c>
    </row>
    <row r="2" spans="1:12">
      <c r="J2" s="13" t="s">
        <v>534</v>
      </c>
    </row>
    <row r="6" spans="1:12" ht="28.5">
      <c r="A6" s="428" t="s">
        <v>527</v>
      </c>
      <c r="B6" s="428"/>
      <c r="C6" s="428"/>
      <c r="D6" s="428"/>
      <c r="E6" s="428"/>
      <c r="F6" s="428"/>
      <c r="G6" s="428"/>
      <c r="H6" s="428"/>
      <c r="I6" s="428"/>
    </row>
    <row r="7" spans="1:12" ht="28.5">
      <c r="A7" s="47"/>
      <c r="B7" s="47"/>
      <c r="C7" s="47"/>
      <c r="D7" s="47"/>
      <c r="E7" s="47"/>
      <c r="F7" s="47"/>
      <c r="G7" s="47"/>
      <c r="H7" s="47"/>
      <c r="I7" s="47"/>
    </row>
    <row r="10" spans="1:12" ht="21" customHeight="1">
      <c r="B10" s="11" t="str">
        <f>"　　"&amp;設定シート!C2&amp;"執行の"&amp;設定シート!C4&amp;"において "</f>
        <v xml:space="preserve">　　令和７年４月６日執行の秋田県知事選挙において </v>
      </c>
    </row>
    <row r="11" spans="1:12" ht="21" customHeight="1">
      <c r="B11" s="292" t="str">
        <f>IF(入力シート!C42="","                 ",入力シート!C42)&amp;" を出納責任者として解任することを承諾します。"</f>
        <v xml:space="preserve">                  を出納責任者として解任することを承諾します。</v>
      </c>
      <c r="C11" s="292"/>
      <c r="D11" s="292"/>
      <c r="E11" s="292"/>
      <c r="F11" s="292"/>
      <c r="G11" s="292"/>
      <c r="H11" s="292"/>
      <c r="L11" s="281"/>
    </row>
    <row r="12" spans="1:12" ht="21" customHeight="1">
      <c r="D12" s="640"/>
      <c r="E12" s="640"/>
    </row>
    <row r="16" spans="1:12" ht="19.5" customHeight="1">
      <c r="B16" s="280" t="s">
        <v>410</v>
      </c>
      <c r="C16" s="293"/>
    </row>
    <row r="17" spans="1:15">
      <c r="B17" s="42"/>
      <c r="C17" s="40"/>
    </row>
    <row r="18" spans="1:15">
      <c r="B18" s="42"/>
      <c r="C18" s="40"/>
    </row>
    <row r="20" spans="1:15">
      <c r="A20" s="32"/>
      <c r="B20" s="62"/>
      <c r="F20" s="33"/>
      <c r="H20" s="63"/>
      <c r="I20" s="32"/>
      <c r="J20" s="32"/>
      <c r="K20" s="32"/>
      <c r="L20" s="32"/>
      <c r="M20" s="32"/>
      <c r="N20" s="32"/>
      <c r="O20" s="32"/>
    </row>
    <row r="21" spans="1:15">
      <c r="A21" s="32"/>
      <c r="B21" s="32"/>
      <c r="C21" s="32"/>
      <c r="D21" s="33"/>
      <c r="E21" s="33"/>
      <c r="F21" s="33"/>
      <c r="G21" s="33"/>
      <c r="H21" s="33"/>
      <c r="I21" s="32"/>
      <c r="J21" s="32"/>
      <c r="K21" s="32"/>
      <c r="L21" s="32"/>
      <c r="M21" s="32"/>
      <c r="N21" s="32"/>
      <c r="O21" s="32"/>
    </row>
    <row r="22" spans="1:15" ht="23.25" customHeight="1">
      <c r="A22" s="32"/>
      <c r="B22" s="32"/>
      <c r="D22" s="42" t="str">
        <f>設定シート!C4&amp;"　候補者"</f>
        <v>秋田県知事選挙　候補者</v>
      </c>
      <c r="F22" s="252"/>
      <c r="G22" s="431" t="str">
        <f>入力シート!C12&amp;" "&amp;入力シート!C14</f>
        <v xml:space="preserve"> </v>
      </c>
      <c r="H22" s="431"/>
      <c r="I22" s="32" t="str" cm="1">
        <f t="array" aca="1" ref="I22" ca="1">IF(VLOOKUP(RIGHT(CELL("filename",A1),LEN(CELL("filename",A1))-FIND("]",CELL("filename",A1))),設定シート!$U$2:$V$34,2,0)="表示する","㊞","")</f>
        <v/>
      </c>
      <c r="J22" s="32"/>
      <c r="K22" s="32"/>
      <c r="L22" s="11" t="s">
        <v>285</v>
      </c>
      <c r="M22" s="43"/>
      <c r="N22" s="32"/>
      <c r="O22" s="32"/>
    </row>
    <row r="23" spans="1:15" ht="9.75" customHeight="1">
      <c r="A23" s="32"/>
      <c r="B23" s="32"/>
      <c r="G23" s="640"/>
      <c r="H23" s="640"/>
      <c r="J23" s="32"/>
      <c r="K23" s="32"/>
      <c r="M23" s="43"/>
      <c r="N23" s="37"/>
    </row>
    <row r="24" spans="1:15">
      <c r="A24" s="32"/>
      <c r="B24" s="32"/>
      <c r="C24" s="34"/>
      <c r="E24" s="51"/>
      <c r="F24" s="51"/>
      <c r="G24" s="46"/>
      <c r="H24" s="46"/>
      <c r="I24" s="32"/>
      <c r="J24" s="32"/>
      <c r="K24" s="32"/>
      <c r="L24" s="43"/>
      <c r="M24" s="43"/>
      <c r="N24" s="37"/>
    </row>
    <row r="25" spans="1:15">
      <c r="A25" s="32"/>
      <c r="B25" s="32"/>
      <c r="C25" s="34"/>
      <c r="E25" s="51"/>
      <c r="F25" s="51"/>
      <c r="G25" s="46"/>
      <c r="H25" s="46"/>
      <c r="I25" s="32"/>
      <c r="J25" s="32"/>
      <c r="K25" s="32"/>
      <c r="L25" s="43"/>
      <c r="M25" s="43"/>
      <c r="N25" s="37"/>
    </row>
    <row r="26" spans="1:15">
      <c r="A26" s="32"/>
      <c r="B26" s="32"/>
      <c r="C26" s="34"/>
      <c r="E26" s="51"/>
      <c r="F26" s="51"/>
      <c r="G26" s="46"/>
      <c r="H26" s="46"/>
      <c r="I26" s="32"/>
      <c r="J26" s="32"/>
      <c r="K26" s="32"/>
      <c r="L26" s="43"/>
      <c r="M26" s="43"/>
      <c r="N26" s="37"/>
    </row>
    <row r="27" spans="1:15">
      <c r="F27" s="38"/>
      <c r="G27" s="38"/>
    </row>
    <row r="28" spans="1:15" ht="18.75" customHeight="1">
      <c r="A28" s="47"/>
      <c r="C28" s="13" t="s">
        <v>406</v>
      </c>
      <c r="E28" s="40" t="str">
        <f>入力シート!E56</f>
        <v xml:space="preserve"> </v>
      </c>
      <c r="G28" s="40" t="s">
        <v>297</v>
      </c>
      <c r="H28" s="47"/>
      <c r="I28" s="47"/>
    </row>
    <row r="41" spans="14:14">
      <c r="N41" s="36"/>
    </row>
  </sheetData>
  <mergeCells count="4">
    <mergeCell ref="A6:I6"/>
    <mergeCell ref="D12:E12"/>
    <mergeCell ref="G22:H22"/>
    <mergeCell ref="G23:H23"/>
  </mergeCells>
  <phoneticPr fontId="4"/>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&amp;L受理日：令和　　年　　月　　日　　 
午前・午後　　　時　　分　受理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35</vt:i4>
      </vt:variant>
    </vt:vector>
  </HeadingPairs>
  <TitlesOfParts>
    <vt:vector size="67" baseType="lpstr">
      <vt:lpstr>設定シート</vt:lpstr>
      <vt:lpstr>Sheet1</vt:lpstr>
      <vt:lpstr>入力シート</vt:lpstr>
      <vt:lpstr>目次</vt:lpstr>
      <vt:lpstr>様式1</vt:lpstr>
      <vt:lpstr>様式2</vt:lpstr>
      <vt:lpstr>様式3</vt:lpstr>
      <vt:lpstr>様式4</vt:lpstr>
      <vt:lpstr>様式5</vt:lpstr>
      <vt:lpstr>様式6</vt:lpstr>
      <vt:lpstr>様式7</vt:lpstr>
      <vt:lpstr>様式8</vt:lpstr>
      <vt:lpstr>様式9</vt:lpstr>
      <vt:lpstr>様式10</vt:lpstr>
      <vt:lpstr>様式11</vt:lpstr>
      <vt:lpstr>様式12</vt:lpstr>
      <vt:lpstr>様式13</vt:lpstr>
      <vt:lpstr>様式14</vt:lpstr>
      <vt:lpstr>様式15</vt:lpstr>
      <vt:lpstr>様式16</vt:lpstr>
      <vt:lpstr>様式17</vt:lpstr>
      <vt:lpstr>様式18</vt:lpstr>
      <vt:lpstr>様式19</vt:lpstr>
      <vt:lpstr>推薦1</vt:lpstr>
      <vt:lpstr>推薦2</vt:lpstr>
      <vt:lpstr>推薦3</vt:lpstr>
      <vt:lpstr>推薦4</vt:lpstr>
      <vt:lpstr>推薦5</vt:lpstr>
      <vt:lpstr>推薦6</vt:lpstr>
      <vt:lpstr>推薦7</vt:lpstr>
      <vt:lpstr>推薦8</vt:lpstr>
      <vt:lpstr>推薦9</vt:lpstr>
      <vt:lpstr>Sheet1!Print_Area</vt:lpstr>
      <vt:lpstr>推薦1!Print_Area</vt:lpstr>
      <vt:lpstr>推薦2!Print_Area</vt:lpstr>
      <vt:lpstr>推薦3!Print_Area</vt:lpstr>
      <vt:lpstr>推薦4!Print_Area</vt:lpstr>
      <vt:lpstr>推薦5!Print_Area</vt:lpstr>
      <vt:lpstr>推薦6!Print_Area</vt:lpstr>
      <vt:lpstr>推薦7!Print_Area</vt:lpstr>
      <vt:lpstr>推薦8!Print_Area</vt:lpstr>
      <vt:lpstr>推薦9!Print_Area</vt:lpstr>
      <vt:lpstr>設定シート!Print_Area</vt:lpstr>
      <vt:lpstr>入力シート!Print_Area</vt:lpstr>
      <vt:lpstr>目次!Print_Area</vt:lpstr>
      <vt:lpstr>様式1!Print_Area</vt:lpstr>
      <vt:lpstr>様式10!Print_Area</vt:lpstr>
      <vt:lpstr>様式11!Print_Area</vt:lpstr>
      <vt:lpstr>様式12!Print_Area</vt:lpstr>
      <vt:lpstr>様式13!Print_Area</vt:lpstr>
      <vt:lpstr>様式14!Print_Area</vt:lpstr>
      <vt:lpstr>様式15!Print_Area</vt:lpstr>
      <vt:lpstr>様式16!Print_Area</vt:lpstr>
      <vt:lpstr>様式17!Print_Area</vt:lpstr>
      <vt:lpstr>様式18!Print_Area</vt:lpstr>
      <vt:lpstr>様式19!Print_Area</vt:lpstr>
      <vt:lpstr>様式2!Print_Area</vt:lpstr>
      <vt:lpstr>様式3!Print_Area</vt:lpstr>
      <vt:lpstr>様式4!Print_Area</vt:lpstr>
      <vt:lpstr>様式5!Print_Area</vt:lpstr>
      <vt:lpstr>様式6!Print_Area</vt:lpstr>
      <vt:lpstr>様式7!Print_Area</vt:lpstr>
      <vt:lpstr>様式8!Print_Area</vt:lpstr>
      <vt:lpstr>様式9!Print_Area</vt:lpstr>
      <vt:lpstr>委員長名</vt:lpstr>
      <vt:lpstr>開票区名</vt:lpstr>
      <vt:lpstr>市町村名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大日向　拓</dc:creator>
  <cp:keywords/>
  <dc:description/>
  <cp:lastModifiedBy>高橋 由佳</cp:lastModifiedBy>
  <cp:revision>0</cp:revision>
  <cp:lastPrinted>2025-03-03T08:39:54Z</cp:lastPrinted>
  <dcterms:created xsi:type="dcterms:W3CDTF">1601-01-01T00:00:00Z</dcterms:created>
  <dcterms:modified xsi:type="dcterms:W3CDTF">2025-03-09T23:24:33Z</dcterms:modified>
  <cp:category/>
  <cp:contentStatus/>
</cp:coreProperties>
</file>