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\\10.22.10.1\建住2021\01 調整・住宅政策班\B-1-27 住宅リフォーム推進事業\★B-9-6 要綱\R3要綱\"/>
    </mc:Choice>
  </mc:AlternateContent>
  <xr:revisionPtr revIDLastSave="0" documentId="13_ncr:1_{9A92CE2B-A6E8-4E79-BCF5-876C2B21B76C}" xr6:coauthVersionLast="45" xr6:coauthVersionMax="45" xr10:uidLastSave="{00000000-0000-0000-0000-000000000000}"/>
  <bookViews>
    <workbookView xWindow="32160" yWindow="1200" windowWidth="25005" windowHeight="15315" xr2:uid="{00000000-000D-0000-FFFF-FFFF00000000}"/>
  </bookViews>
  <sheets>
    <sheet name="補助算定表(子育て持ち家、移住定着回帰)" sheetId="2" r:id="rId1"/>
    <sheet name="補助算定表(子育て中古、移住中古)" sheetId="3" r:id="rId2"/>
  </sheets>
  <definedNames>
    <definedName name="_xlnm.Print_Area" localSheetId="0">'補助算定表(子育て持ち家、移住定着回帰)'!$A$1:$H$43</definedName>
    <definedName name="_xlnm.Print_Area" localSheetId="1">'補助算定表(子育て中古、移住中古)'!$A$1:$H$32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3" l="1"/>
  <c r="B34" i="2"/>
  <c r="B30" i="2"/>
  <c r="B24" i="2"/>
  <c r="B38" i="2" s="1"/>
  <c r="B18" i="3" l="1"/>
  <c r="B18" i="2"/>
  <c r="B12" i="3" l="1"/>
  <c r="B12" i="2"/>
  <c r="B28" i="3" l="1"/>
  <c r="B32" i="3"/>
  <c r="D32" i="3" s="1"/>
  <c r="E24" i="2"/>
  <c r="B42" i="2" s="1"/>
  <c r="D42" i="2" l="1"/>
</calcChain>
</file>

<file path=xl/sharedStrings.xml><?xml version="1.0" encoding="utf-8"?>
<sst xmlns="http://schemas.openxmlformats.org/spreadsheetml/2006/main" count="70" uniqueCount="40">
  <si>
    <t>千円</t>
    <rPh sb="0" eb="2">
      <t>センエン</t>
    </rPh>
    <phoneticPr fontId="3"/>
  </si>
  <si>
    <t>全体補助対象工事費</t>
    <rPh sb="0" eb="2">
      <t>ゼンタイ</t>
    </rPh>
    <rPh sb="2" eb="4">
      <t>ホジョ</t>
    </rPh>
    <rPh sb="4" eb="6">
      <t>タイショウ</t>
    </rPh>
    <rPh sb="6" eb="8">
      <t>コウジ</t>
    </rPh>
    <rPh sb="8" eb="9">
      <t>ヒ</t>
    </rPh>
    <phoneticPr fontId="1"/>
  </si>
  <si>
    <t>円</t>
    <rPh sb="0" eb="1">
      <t>エン</t>
    </rPh>
    <phoneticPr fontId="3"/>
  </si>
  <si>
    <t>入力セル</t>
    <rPh sb="0" eb="2">
      <t>ニュウリョク</t>
    </rPh>
    <phoneticPr fontId="3"/>
  </si>
  <si>
    <t>Ａ</t>
    <phoneticPr fontId="3"/>
  </si>
  <si>
    <t>Ｂ</t>
    <phoneticPr fontId="3"/>
  </si>
  <si>
    <t>Ｃ</t>
    <phoneticPr fontId="3"/>
  </si>
  <si>
    <t>STEP１</t>
    <phoneticPr fontId="3"/>
  </si>
  <si>
    <t>STEP２</t>
    <phoneticPr fontId="3"/>
  </si>
  <si>
    <t>補助金額の算出</t>
    <rPh sb="0" eb="3">
      <t>ホジョキン</t>
    </rPh>
    <rPh sb="3" eb="4">
      <t>ガク</t>
    </rPh>
    <rPh sb="5" eb="7">
      <t>サンシュツ</t>
    </rPh>
    <phoneticPr fontId="3"/>
  </si>
  <si>
    <t>Ａ≧50万円</t>
    <rPh sb="4" eb="6">
      <t>マンエン</t>
    </rPh>
    <phoneticPr fontId="3"/>
  </si>
  <si>
    <t>STEP３</t>
    <phoneticPr fontId="3"/>
  </si>
  <si>
    <t>過去にリフォーム関係補助金の交付を受けている場合は、</t>
    <rPh sb="14" eb="16">
      <t>コウフ</t>
    </rPh>
    <rPh sb="17" eb="18">
      <t>ウ</t>
    </rPh>
    <rPh sb="22" eb="24">
      <t>バアイ</t>
    </rPh>
    <phoneticPr fontId="3"/>
  </si>
  <si>
    <t>↓</t>
    <phoneticPr fontId="3"/>
  </si>
  <si>
    <t>補助金の総額</t>
    <rPh sb="0" eb="3">
      <t>ホジョキン</t>
    </rPh>
    <rPh sb="4" eb="6">
      <t>ソウガク</t>
    </rPh>
    <phoneticPr fontId="1"/>
  </si>
  <si>
    <t>①＋②</t>
    <phoneticPr fontId="3"/>
  </si>
  <si>
    <t>限度額からその分を減額した金額(Ｅ)が限度額</t>
    <rPh sb="13" eb="15">
      <t>キンガク</t>
    </rPh>
    <rPh sb="19" eb="22">
      <t>ゲンドガク</t>
    </rPh>
    <phoneticPr fontId="3"/>
  </si>
  <si>
    <t>うちリモート工事費</t>
    <rPh sb="6" eb="9">
      <t>コウジヒ</t>
    </rPh>
    <phoneticPr fontId="1"/>
  </si>
  <si>
    <t>過去に交付を受けた補助金の額</t>
    <rPh sb="0" eb="2">
      <t>カコ</t>
    </rPh>
    <rPh sb="3" eb="5">
      <t>コウフ</t>
    </rPh>
    <rPh sb="6" eb="7">
      <t>ウ</t>
    </rPh>
    <rPh sb="9" eb="12">
      <t>ホジョキン</t>
    </rPh>
    <rPh sb="13" eb="14">
      <t>ガク</t>
    </rPh>
    <phoneticPr fontId="1"/>
  </si>
  <si>
    <t>千円</t>
    <rPh sb="0" eb="1">
      <t>セン</t>
    </rPh>
    <rPh sb="1" eb="2">
      <t>エン</t>
    </rPh>
    <phoneticPr fontId="3"/>
  </si>
  <si>
    <t>40万円≧Ｅ＞0</t>
    <rPh sb="2" eb="4">
      <t>マンエン</t>
    </rPh>
    <phoneticPr fontId="3"/>
  </si>
  <si>
    <t>補助対象工事費の確認</t>
    <rPh sb="0" eb="2">
      <t>ホジョ</t>
    </rPh>
    <rPh sb="2" eb="4">
      <t>タイショウ</t>
    </rPh>
    <rPh sb="4" eb="6">
      <t>コウジ</t>
    </rPh>
    <rPh sb="6" eb="7">
      <t>ヒ</t>
    </rPh>
    <rPh sb="8" eb="10">
      <t>カクニン</t>
    </rPh>
    <phoneticPr fontId="3"/>
  </si>
  <si>
    <t>Ｅ＝40万円－Ｃ</t>
    <rPh sb="4" eb="6">
      <t>マンエン</t>
    </rPh>
    <phoneticPr fontId="3"/>
  </si>
  <si>
    <t>Ｆ＝Ｄ×20％（千円未満切り捨て、上限40万円）</t>
    <rPh sb="8" eb="10">
      <t>センエン</t>
    </rPh>
    <rPh sb="10" eb="12">
      <t>ミマン</t>
    </rPh>
    <rPh sb="12" eb="13">
      <t>キ</t>
    </rPh>
    <rPh sb="14" eb="15">
      <t>ス</t>
    </rPh>
    <rPh sb="17" eb="19">
      <t>ジョウゲン</t>
    </rPh>
    <rPh sb="21" eb="23">
      <t>マンエン</t>
    </rPh>
    <phoneticPr fontId="3"/>
  </si>
  <si>
    <t>②＝ＥとＦのうち、小さい額</t>
    <rPh sb="9" eb="10">
      <t>チイ</t>
    </rPh>
    <rPh sb="12" eb="13">
      <t>ガク</t>
    </rPh>
    <phoneticPr fontId="3"/>
  </si>
  <si>
    <t>･</t>
  </si>
  <si>
    <t>･</t>
    <phoneticPr fontId="3"/>
  </si>
  <si>
    <t>②＝Ｃ×30％（千円未満切り捨て、上限60万円）</t>
    <rPh sb="8" eb="10">
      <t>センエン</t>
    </rPh>
    <rPh sb="10" eb="12">
      <t>ミマン</t>
    </rPh>
    <rPh sb="12" eb="13">
      <t>キ</t>
    </rPh>
    <rPh sb="14" eb="15">
      <t>ス</t>
    </rPh>
    <rPh sb="17" eb="19">
      <t>ジョウゲン</t>
    </rPh>
    <rPh sb="21" eb="23">
      <t>マンエン</t>
    </rPh>
    <phoneticPr fontId="3"/>
  </si>
  <si>
    <t>子育て世帯(持ち家型)、移住･定住世帯(定着回帰型)</t>
    <rPh sb="0" eb="2">
      <t>コソダ</t>
    </rPh>
    <rPh sb="3" eb="5">
      <t>セタイ</t>
    </rPh>
    <rPh sb="6" eb="7">
      <t>モ</t>
    </rPh>
    <rPh sb="8" eb="9">
      <t>イエ</t>
    </rPh>
    <rPh sb="9" eb="10">
      <t>ガタ</t>
    </rPh>
    <rPh sb="12" eb="14">
      <t>イジュウ</t>
    </rPh>
    <rPh sb="15" eb="17">
      <t>テイジュウ</t>
    </rPh>
    <rPh sb="17" eb="19">
      <t>セタイ</t>
    </rPh>
    <rPh sb="20" eb="22">
      <t>テイチャク</t>
    </rPh>
    <rPh sb="22" eb="25">
      <t>カイキガタ</t>
    </rPh>
    <phoneticPr fontId="1"/>
  </si>
  <si>
    <t>補助金額算定シート</t>
    <phoneticPr fontId="3"/>
  </si>
  <si>
    <t>基本補助対象工事に関する補助金利用の確認</t>
    <rPh sb="9" eb="10">
      <t>カン</t>
    </rPh>
    <rPh sb="12" eb="15">
      <t>ホジョキン</t>
    </rPh>
    <rPh sb="15" eb="17">
      <t>リヨウ</t>
    </rPh>
    <rPh sb="18" eb="20">
      <t>カクニン</t>
    </rPh>
    <phoneticPr fontId="3"/>
  </si>
  <si>
    <t>基本補助対象工事の限度額</t>
    <rPh sb="0" eb="2">
      <t>キホン</t>
    </rPh>
    <rPh sb="2" eb="4">
      <t>ホジョ</t>
    </rPh>
    <rPh sb="4" eb="6">
      <t>タイショウ</t>
    </rPh>
    <rPh sb="6" eb="8">
      <t>コウジ</t>
    </rPh>
    <rPh sb="9" eb="12">
      <t>ゲンドガク</t>
    </rPh>
    <phoneticPr fontId="3"/>
  </si>
  <si>
    <t>補助金の加算額</t>
    <rPh sb="0" eb="3">
      <t>ホジョキン</t>
    </rPh>
    <rPh sb="4" eb="7">
      <t>カサンガク</t>
    </rPh>
    <phoneticPr fontId="1"/>
  </si>
  <si>
    <t>①＝Ｂの千円未満を切り捨てた額（上限20万円）</t>
    <rPh sb="14" eb="15">
      <t>ガク</t>
    </rPh>
    <phoneticPr fontId="3"/>
  </si>
  <si>
    <t>基本補助額</t>
    <rPh sb="0" eb="2">
      <t>キホン</t>
    </rPh>
    <rPh sb="2" eb="4">
      <t>ホジョ</t>
    </rPh>
    <rPh sb="4" eb="5">
      <t>ガク</t>
    </rPh>
    <phoneticPr fontId="1"/>
  </si>
  <si>
    <t>基本補助対象工事費</t>
    <phoneticPr fontId="1"/>
  </si>
  <si>
    <t>①＝Ｂの千円未満を切り捨てた額（上限20万円）</t>
    <phoneticPr fontId="3"/>
  </si>
  <si>
    <t>Ｃ＝Ａ－Ｂの千円未満を切り捨てた額（20万円を超える場合は20万円）</t>
    <rPh sb="16" eb="17">
      <t>ガク</t>
    </rPh>
    <phoneticPr fontId="3"/>
  </si>
  <si>
    <t>子育て世帯(中古住宅購入型)、移住･定住世帯(中古住宅購入型)</t>
    <rPh sb="0" eb="2">
      <t>コソダ</t>
    </rPh>
    <rPh sb="15" eb="17">
      <t>イジュウ</t>
    </rPh>
    <rPh sb="18" eb="20">
      <t>テイジュウ</t>
    </rPh>
    <rPh sb="20" eb="22">
      <t>セタイ</t>
    </rPh>
    <rPh sb="23" eb="25">
      <t>チュウコ</t>
    </rPh>
    <rPh sb="25" eb="27">
      <t>ジュウタク</t>
    </rPh>
    <rPh sb="27" eb="29">
      <t>コウニュウ</t>
    </rPh>
    <rPh sb="29" eb="30">
      <t>ガタ</t>
    </rPh>
    <phoneticPr fontId="1"/>
  </si>
  <si>
    <t>Ｄ＝Ａ－Ｂの千円未満を切り捨てた額（20万円を超える場合は20万円）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</si>
</sst>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游ゴシック"/>
      <family val="3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ＤＦ特太ゴシック体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DotDot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 applyFill="1">
      <alignment vertical="center"/>
    </xf>
    <xf numFmtId="38" fontId="4" fillId="2" borderId="2" xfId="1" applyFont="1" applyFill="1" applyBorder="1">
      <alignment vertical="center"/>
    </xf>
    <xf numFmtId="38" fontId="4" fillId="0" borderId="0" xfId="1" applyFont="1">
      <alignment vertical="center"/>
    </xf>
    <xf numFmtId="38" fontId="4" fillId="0" borderId="0" xfId="1" applyFont="1" applyFill="1">
      <alignment vertical="center"/>
    </xf>
    <xf numFmtId="38" fontId="4" fillId="0" borderId="2" xfId="0" applyNumberFormat="1" applyFont="1" applyFill="1" applyBorder="1">
      <alignment vertical="center"/>
    </xf>
    <xf numFmtId="0" fontId="4" fillId="0" borderId="0" xfId="0" applyFont="1" applyBorder="1">
      <alignment vertical="center"/>
    </xf>
    <xf numFmtId="38" fontId="4" fillId="0" borderId="0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3" borderId="1" xfId="0" applyFont="1" applyFill="1" applyBorder="1">
      <alignment vertical="center"/>
    </xf>
    <xf numFmtId="38" fontId="4" fillId="0" borderId="0" xfId="1" applyFont="1" applyFill="1" applyBorder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9" fillId="4" borderId="4" xfId="0" applyFont="1" applyFill="1" applyBorder="1" applyAlignment="1">
      <alignment horizontal="center" vertical="center" shrinkToFit="1"/>
    </xf>
    <xf numFmtId="0" fontId="9" fillId="4" borderId="5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5"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zoomScaleNormal="100" workbookViewId="0">
      <selection activeCell="J24" sqref="J24"/>
    </sheetView>
  </sheetViews>
  <sheetFormatPr defaultRowHeight="13.5" x14ac:dyDescent="0.4"/>
  <cols>
    <col min="1" max="1" width="2.25" style="1" customWidth="1"/>
    <col min="2" max="7" width="12.75" style="1" customWidth="1"/>
    <col min="8" max="8" width="6" style="1" customWidth="1"/>
    <col min="9" max="9" width="10.5" style="1" bestFit="1" customWidth="1"/>
    <col min="10" max="10" width="9" style="1"/>
    <col min="11" max="11" width="10.25" style="1" customWidth="1"/>
    <col min="12" max="16" width="9" style="1"/>
    <col min="17" max="17" width="9.5" style="1" bestFit="1" customWidth="1"/>
    <col min="18" max="16384" width="9" style="1"/>
  </cols>
  <sheetData>
    <row r="1" spans="1:17" ht="17.25" customHeight="1" x14ac:dyDescent="0.4">
      <c r="B1" s="24" t="s">
        <v>
28</v>
      </c>
    </row>
    <row r="2" spans="1:17" ht="17.25" customHeight="1" x14ac:dyDescent="0.4">
      <c r="B2" s="24" t="s">
        <v>
29</v>
      </c>
    </row>
    <row r="3" spans="1:17" ht="17.25" customHeight="1" x14ac:dyDescent="0.4"/>
    <row r="4" spans="1:17" ht="17.25" customHeight="1" x14ac:dyDescent="0.4">
      <c r="B4" s="2"/>
      <c r="C4" s="1" t="s">
        <v>
3</v>
      </c>
    </row>
    <row r="5" spans="1:17" ht="17.25" customHeight="1" x14ac:dyDescent="0.4">
      <c r="C5" s="3"/>
    </row>
    <row r="6" spans="1:17" ht="17.25" customHeight="1" x14ac:dyDescent="0.4">
      <c r="B6" s="1" t="s">
        <v>
1</v>
      </c>
      <c r="D6" s="1" t="s">
        <v>
17</v>
      </c>
      <c r="F6" s="1" t="s">
        <v>
18</v>
      </c>
    </row>
    <row r="7" spans="1:17" ht="17.25" customHeight="1" x14ac:dyDescent="0.4">
      <c r="B7" s="1" t="s">
        <v>
4</v>
      </c>
      <c r="D7" s="1" t="s">
        <v>
5</v>
      </c>
      <c r="F7" s="1" t="s">
        <v>
6</v>
      </c>
    </row>
    <row r="8" spans="1:17" ht="17.25" customHeight="1" x14ac:dyDescent="0.4">
      <c r="B8" s="4"/>
      <c r="C8" s="5" t="s">
        <v>
2</v>
      </c>
      <c r="D8" s="4"/>
      <c r="E8" s="6" t="s">
        <v>
2</v>
      </c>
      <c r="F8" s="4"/>
      <c r="G8" s="1" t="s">
        <v>
2</v>
      </c>
    </row>
    <row r="9" spans="1:17" ht="17.25" customHeight="1" x14ac:dyDescent="0.4"/>
    <row r="10" spans="1:17" ht="17.25" customHeight="1" x14ac:dyDescent="0.4">
      <c r="B10" s="1" t="s">
        <v>
35</v>
      </c>
    </row>
    <row r="11" spans="1:17" ht="17.25" customHeight="1" x14ac:dyDescent="0.4">
      <c r="B11" s="1" t="s">
        <v>
39</v>
      </c>
      <c r="L11" s="8"/>
    </row>
    <row r="12" spans="1:17" ht="17.25" customHeight="1" x14ac:dyDescent="0.4">
      <c r="B12" s="7">
        <f>
B8-IF(ROUNDDOWN(D8,-3)&lt;200000,ROUNDDOWN(D8,-3),200000)</f>
        <v>
0</v>
      </c>
      <c r="C12" s="5" t="s">
        <v>
2</v>
      </c>
      <c r="L12" s="9"/>
    </row>
    <row r="13" spans="1:17" ht="17.25" customHeight="1" x14ac:dyDescent="0.4">
      <c r="L13" s="8"/>
    </row>
    <row r="14" spans="1:17" ht="17.25" customHeight="1" thickBot="1" x14ac:dyDescent="0.45">
      <c r="A14" s="11"/>
      <c r="B14" s="11"/>
      <c r="C14" s="11"/>
      <c r="D14" s="11"/>
      <c r="E14" s="11"/>
      <c r="F14" s="11"/>
      <c r="G14" s="11"/>
    </row>
    <row r="15" spans="1:17" ht="17.25" customHeight="1" x14ac:dyDescent="0.4">
      <c r="B15" s="13" t="s">
        <v>
7</v>
      </c>
      <c r="C15" s="13" t="s">
        <v>
21</v>
      </c>
    </row>
    <row r="16" spans="1:17" ht="17.25" customHeight="1" x14ac:dyDescent="0.4">
      <c r="Q16" s="5"/>
    </row>
    <row r="17" spans="1:7" ht="17.25" customHeight="1" x14ac:dyDescent="0.4">
      <c r="B17" s="1" t="s">
        <v>
10</v>
      </c>
    </row>
    <row r="18" spans="1:7" ht="17.25" customHeight="1" x14ac:dyDescent="0.4">
      <c r="B18" s="12" t="str">
        <f>
IF(B8="","OK",IF(B8&lt;500000,"NG","OK"))</f>
        <v>
OK</v>
      </c>
    </row>
    <row r="19" spans="1:7" ht="17.25" customHeight="1" thickBot="1" x14ac:dyDescent="0.45">
      <c r="A19" s="11"/>
      <c r="B19" s="11"/>
      <c r="C19" s="11"/>
      <c r="D19" s="11"/>
      <c r="E19" s="11"/>
      <c r="F19" s="11"/>
      <c r="G19" s="11"/>
    </row>
    <row r="20" spans="1:7" ht="17.25" customHeight="1" x14ac:dyDescent="0.4">
      <c r="B20" s="13" t="s">
        <v>
8</v>
      </c>
      <c r="C20" s="14" t="s">
        <v>
30</v>
      </c>
      <c r="D20" s="8"/>
      <c r="E20" s="8"/>
      <c r="F20" s="8"/>
      <c r="G20" s="8"/>
    </row>
    <row r="21" spans="1:7" ht="17.25" customHeight="1" x14ac:dyDescent="0.4">
      <c r="B21" s="8"/>
      <c r="C21" s="8"/>
      <c r="D21" s="8"/>
      <c r="E21" s="8"/>
      <c r="F21" s="8"/>
      <c r="G21" s="8"/>
    </row>
    <row r="22" spans="1:7" ht="17.25" customHeight="1" x14ac:dyDescent="0.4">
      <c r="B22" s="1" t="s">
        <v>
31</v>
      </c>
      <c r="C22" s="8"/>
      <c r="D22" s="8"/>
      <c r="E22" s="8"/>
      <c r="G22" s="8"/>
    </row>
    <row r="23" spans="1:7" ht="17.25" customHeight="1" x14ac:dyDescent="0.4">
      <c r="B23" s="1" t="s">
        <v>
22</v>
      </c>
      <c r="C23" s="8"/>
      <c r="E23" s="1" t="s">
        <v>
20</v>
      </c>
      <c r="G23" s="8"/>
    </row>
    <row r="24" spans="1:7" ht="17.25" customHeight="1" x14ac:dyDescent="0.4">
      <c r="B24" s="7">
        <f>
400-F8/1000</f>
        <v>
400</v>
      </c>
      <c r="C24" s="1" t="s">
        <v>
19</v>
      </c>
      <c r="E24" s="12" t="str">
        <f>
IF(B24&gt;0,"OK","NG")</f>
        <v>
OK</v>
      </c>
      <c r="F24" s="8"/>
    </row>
    <row r="25" spans="1:7" ht="17.25" customHeight="1" thickBot="1" x14ac:dyDescent="0.45">
      <c r="A25" s="11"/>
      <c r="B25" s="11"/>
      <c r="C25" s="11"/>
      <c r="D25" s="11"/>
      <c r="E25" s="11"/>
      <c r="F25" s="11"/>
      <c r="G25" s="11"/>
    </row>
    <row r="26" spans="1:7" ht="17.25" customHeight="1" x14ac:dyDescent="0.4">
      <c r="B26" s="13" t="s">
        <v>
11</v>
      </c>
      <c r="C26" s="14" t="s">
        <v>
9</v>
      </c>
      <c r="D26" s="8"/>
      <c r="E26" s="8"/>
      <c r="F26" s="8"/>
      <c r="G26" s="8"/>
    </row>
    <row r="27" spans="1:7" ht="17.25" customHeight="1" x14ac:dyDescent="0.4">
      <c r="B27" s="8"/>
      <c r="C27" s="8"/>
      <c r="D27" s="8"/>
      <c r="E27" s="8"/>
      <c r="F27" s="8"/>
      <c r="G27" s="8"/>
    </row>
    <row r="28" spans="1:7" ht="17.25" customHeight="1" x14ac:dyDescent="0.4">
      <c r="A28" s="21" t="s">
        <v>
26</v>
      </c>
      <c r="B28" s="18" t="s">
        <v>
32</v>
      </c>
      <c r="C28" s="8"/>
    </row>
    <row r="29" spans="1:7" ht="17.25" customHeight="1" thickBot="1" x14ac:dyDescent="0.45">
      <c r="B29" s="18" t="s">
        <v>
33</v>
      </c>
      <c r="C29" s="18"/>
      <c r="D29" s="18"/>
    </row>
    <row r="30" spans="1:7" ht="17.25" customHeight="1" thickBot="1" x14ac:dyDescent="0.45">
      <c r="B30" s="19">
        <f>
IF(ROUNDDOWN(D8/1000,0)&lt;200,ROUNDDOWN(D8/1000,0),200)</f>
        <v>
0</v>
      </c>
      <c r="C30" s="18" t="s">
        <v>
0</v>
      </c>
    </row>
    <row r="31" spans="1:7" ht="17.25" customHeight="1" x14ac:dyDescent="0.4"/>
    <row r="32" spans="1:7" ht="17.25" customHeight="1" x14ac:dyDescent="0.4">
      <c r="A32" s="21" t="s">
        <v>
26</v>
      </c>
      <c r="B32" s="18" t="s">
        <v>
34</v>
      </c>
    </row>
    <row r="33" spans="1:4" ht="17.25" customHeight="1" x14ac:dyDescent="0.4">
      <c r="B33" s="1" t="s">
        <v>
23</v>
      </c>
    </row>
    <row r="34" spans="1:4" ht="17.25" customHeight="1" x14ac:dyDescent="0.4">
      <c r="B34" s="10">
        <f>
IF(ROUNDDOWN(B12*0.2/1000,0)&gt;400,400,ROUNDDOWN(B12*0.2/1000,0))</f>
        <v>
0</v>
      </c>
      <c r="C34" s="1" t="s">
        <v>
0</v>
      </c>
    </row>
    <row r="35" spans="1:4" ht="17.25" customHeight="1" x14ac:dyDescent="0.4">
      <c r="B35" s="15" t="s">
        <v>
13</v>
      </c>
      <c r="C35" s="1" t="s">
        <v>
12</v>
      </c>
    </row>
    <row r="36" spans="1:4" ht="17.25" customHeight="1" x14ac:dyDescent="0.4">
      <c r="B36" s="16"/>
      <c r="C36" s="1" t="s">
        <v>
16</v>
      </c>
    </row>
    <row r="37" spans="1:4" ht="17.25" customHeight="1" thickBot="1" x14ac:dyDescent="0.45">
      <c r="B37" s="18" t="s">
        <v>
24</v>
      </c>
    </row>
    <row r="38" spans="1:4" ht="17.25" customHeight="1" thickBot="1" x14ac:dyDescent="0.45">
      <c r="B38" s="19">
        <f>
IF(B34&gt;B24,B24,B34)</f>
        <v>
0</v>
      </c>
      <c r="C38" s="18" t="s">
        <v>
0</v>
      </c>
    </row>
    <row r="39" spans="1:4" ht="17.25" customHeight="1" x14ac:dyDescent="0.4"/>
    <row r="40" spans="1:4" ht="17.25" customHeight="1" x14ac:dyDescent="0.4">
      <c r="A40" s="22" t="s">
        <v>
26</v>
      </c>
      <c r="B40" s="17" t="s">
        <v>
14</v>
      </c>
    </row>
    <row r="41" spans="1:4" ht="22.5" customHeight="1" thickBot="1" x14ac:dyDescent="0.45">
      <c r="B41" s="17" t="s">
        <v>
15</v>
      </c>
    </row>
    <row r="42" spans="1:4" ht="24.75" customHeight="1" thickBot="1" x14ac:dyDescent="0.45">
      <c r="B42" s="25">
        <f>
IF(B18="NG","補助金を利用できません",IF(E24="NG","補助金を利用できません",B30+B38))</f>
        <v>
0</v>
      </c>
      <c r="C42" s="26"/>
      <c r="D42" s="18" t="str">
        <f>
IF(B42="補助金を利用できません","","千円")</f>
        <v>
千円</v>
      </c>
    </row>
    <row r="43" spans="1:4" ht="17.25" customHeight="1" x14ac:dyDescent="0.4"/>
    <row r="44" spans="1:4" ht="17.25" customHeight="1" x14ac:dyDescent="0.4"/>
    <row r="45" spans="1:4" ht="17.25" customHeight="1" x14ac:dyDescent="0.4"/>
    <row r="46" spans="1:4" ht="17.25" customHeight="1" x14ac:dyDescent="0.4"/>
    <row r="47" spans="1:4" ht="17.25" customHeight="1" x14ac:dyDescent="0.4"/>
  </sheetData>
  <mergeCells count="1">
    <mergeCell ref="B42:C42"/>
  </mergeCells>
  <phoneticPr fontId="3"/>
  <conditionalFormatting sqref="B18">
    <cfRule type="containsText" dxfId="4" priority="3" operator="containsText" text="NG">
      <formula>
NOT(ISERROR(SEARCH("NG",B18)))</formula>
    </cfRule>
  </conditionalFormatting>
  <conditionalFormatting sqref="E24">
    <cfRule type="containsText" dxfId="3" priority="2" operator="containsText" text="NG">
      <formula>
NOT(ISERROR(SEARCH("NG",E24)))</formula>
    </cfRule>
  </conditionalFormatting>
  <conditionalFormatting sqref="B42:C42">
    <cfRule type="containsText" dxfId="2" priority="1" operator="containsText" text="補助金を利用できません">
      <formula>
NOT(ISERROR(SEARCH("補助金を利用できません",B42)))</formula>
    </cfRule>
  </conditionalFormatting>
  <printOptions horizontalCentered="1" verticalCentered="1"/>
  <pageMargins left="0.28999999999999998" right="0.16" top="0.74803149606299213" bottom="0.48" header="0.31496062992125984" footer="0.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7"/>
  <sheetViews>
    <sheetView zoomScaleNormal="100" workbookViewId="0">
      <selection activeCell="F28" sqref="F28"/>
    </sheetView>
  </sheetViews>
  <sheetFormatPr defaultRowHeight="13.5" x14ac:dyDescent="0.4"/>
  <cols>
    <col min="1" max="1" width="2.5" style="1" customWidth="1"/>
    <col min="2" max="7" width="12.75" style="1" customWidth="1"/>
    <col min="8" max="8" width="6" style="1" customWidth="1"/>
    <col min="9" max="9" width="10.5" style="1" bestFit="1" customWidth="1"/>
    <col min="10" max="10" width="9" style="1"/>
    <col min="11" max="11" width="9.125" style="1" bestFit="1" customWidth="1"/>
    <col min="12" max="16" width="9" style="1"/>
    <col min="17" max="17" width="9.5" style="1" bestFit="1" customWidth="1"/>
    <col min="18" max="16384" width="9" style="1"/>
  </cols>
  <sheetData>
    <row r="1" spans="1:17" ht="17.25" customHeight="1" x14ac:dyDescent="0.4">
      <c r="B1" s="24" t="s">
        <v>
38</v>
      </c>
    </row>
    <row r="2" spans="1:17" ht="17.25" customHeight="1" x14ac:dyDescent="0.4">
      <c r="B2" s="24" t="s">
        <v>
29</v>
      </c>
    </row>
    <row r="3" spans="1:17" ht="17.25" customHeight="1" x14ac:dyDescent="0.4"/>
    <row r="4" spans="1:17" ht="17.25" customHeight="1" x14ac:dyDescent="0.4">
      <c r="B4" s="2"/>
      <c r="C4" s="1" t="s">
        <v>
3</v>
      </c>
    </row>
    <row r="5" spans="1:17" ht="17.25" customHeight="1" x14ac:dyDescent="0.4">
      <c r="C5" s="3"/>
    </row>
    <row r="6" spans="1:17" ht="17.25" customHeight="1" x14ac:dyDescent="0.4">
      <c r="B6" s="1" t="s">
        <v>
1</v>
      </c>
      <c r="D6" s="1" t="s">
        <v>
17</v>
      </c>
    </row>
    <row r="7" spans="1:17" ht="17.25" customHeight="1" x14ac:dyDescent="0.4">
      <c r="B7" s="1" t="s">
        <v>
4</v>
      </c>
      <c r="D7" s="1" t="s">
        <v>
5</v>
      </c>
      <c r="F7" s="18"/>
    </row>
    <row r="8" spans="1:17" ht="17.25" customHeight="1" x14ac:dyDescent="0.4">
      <c r="B8" s="4"/>
      <c r="C8" s="5" t="s">
        <v>
2</v>
      </c>
      <c r="D8" s="4"/>
      <c r="E8" s="6" t="s">
        <v>
2</v>
      </c>
      <c r="F8" s="20"/>
    </row>
    <row r="9" spans="1:17" ht="17.25" customHeight="1" x14ac:dyDescent="0.4"/>
    <row r="10" spans="1:17" ht="17.25" customHeight="1" x14ac:dyDescent="0.4">
      <c r="B10" s="1" t="s">
        <v>
35</v>
      </c>
    </row>
    <row r="11" spans="1:17" ht="17.25" customHeight="1" x14ac:dyDescent="0.4">
      <c r="B11" s="1" t="s">
        <v>
37</v>
      </c>
      <c r="L11" s="8"/>
    </row>
    <row r="12" spans="1:17" ht="17.25" customHeight="1" x14ac:dyDescent="0.4">
      <c r="B12" s="7">
        <f>
B8-IF(ROUNDDOWN(D8,-3)&lt;200000,ROUNDDOWN(D8,-3),200000)</f>
        <v>
0</v>
      </c>
      <c r="C12" s="5" t="s">
        <v>
2</v>
      </c>
      <c r="L12" s="9"/>
    </row>
    <row r="13" spans="1:17" ht="17.25" customHeight="1" x14ac:dyDescent="0.4">
      <c r="L13" s="8"/>
    </row>
    <row r="14" spans="1:17" ht="17.25" customHeight="1" thickBot="1" x14ac:dyDescent="0.45">
      <c r="A14" s="11"/>
      <c r="B14" s="11"/>
      <c r="C14" s="11"/>
      <c r="D14" s="11"/>
      <c r="E14" s="11"/>
      <c r="F14" s="11"/>
      <c r="G14" s="11"/>
    </row>
    <row r="15" spans="1:17" ht="17.25" customHeight="1" x14ac:dyDescent="0.4">
      <c r="B15" s="13" t="s">
        <v>
7</v>
      </c>
      <c r="C15" s="13" t="s">
        <v>
21</v>
      </c>
    </row>
    <row r="16" spans="1:17" ht="17.25" customHeight="1" x14ac:dyDescent="0.4">
      <c r="Q16" s="5"/>
    </row>
    <row r="17" spans="1:7" ht="17.25" customHeight="1" x14ac:dyDescent="0.4">
      <c r="B17" s="1" t="s">
        <v>
10</v>
      </c>
    </row>
    <row r="18" spans="1:7" ht="17.25" customHeight="1" x14ac:dyDescent="0.4">
      <c r="B18" s="12" t="str">
        <f>
IF(B8="","OK",IF(B8&lt;500000,"NG","OK"))</f>
        <v>
OK</v>
      </c>
    </row>
    <row r="19" spans="1:7" ht="17.25" customHeight="1" thickBot="1" x14ac:dyDescent="0.45">
      <c r="A19" s="11"/>
      <c r="B19" s="11"/>
      <c r="C19" s="11"/>
      <c r="D19" s="11"/>
      <c r="E19" s="11"/>
      <c r="F19" s="11"/>
      <c r="G19" s="11"/>
    </row>
    <row r="20" spans="1:7" ht="17.25" customHeight="1" x14ac:dyDescent="0.4">
      <c r="B20" s="13" t="s">
        <v>
8</v>
      </c>
      <c r="C20" s="14" t="s">
        <v>
9</v>
      </c>
      <c r="D20" s="8"/>
      <c r="E20" s="8"/>
      <c r="F20" s="8"/>
      <c r="G20" s="8"/>
    </row>
    <row r="21" spans="1:7" ht="17.25" customHeight="1" x14ac:dyDescent="0.4">
      <c r="B21" s="8"/>
      <c r="C21" s="8"/>
      <c r="D21" s="8"/>
      <c r="E21" s="8"/>
      <c r="F21" s="8"/>
      <c r="G21" s="8"/>
    </row>
    <row r="22" spans="1:7" ht="17.25" customHeight="1" x14ac:dyDescent="0.4">
      <c r="A22" s="21" t="s">
        <v>
26</v>
      </c>
      <c r="B22" s="18" t="s">
        <v>
32</v>
      </c>
      <c r="C22" s="8"/>
      <c r="F22" s="8"/>
      <c r="G22" s="8"/>
    </row>
    <row r="23" spans="1:7" ht="17.25" customHeight="1" thickBot="1" x14ac:dyDescent="0.45">
      <c r="B23" s="18" t="s">
        <v>
36</v>
      </c>
      <c r="C23" s="18"/>
      <c r="D23" s="18"/>
    </row>
    <row r="24" spans="1:7" ht="17.25" customHeight="1" thickBot="1" x14ac:dyDescent="0.45">
      <c r="B24" s="19">
        <f>
IF(ROUNDDOWN(D8/1000,0)&lt;200,ROUNDDOWN(D8/1000,0),200)</f>
        <v>
0</v>
      </c>
      <c r="C24" s="18" t="s">
        <v>
0</v>
      </c>
    </row>
    <row r="25" spans="1:7" ht="17.25" customHeight="1" x14ac:dyDescent="0.4"/>
    <row r="26" spans="1:7" ht="17.25" customHeight="1" x14ac:dyDescent="0.4">
      <c r="A26" s="21" t="s">
        <v>
26</v>
      </c>
      <c r="B26" s="18" t="s">
        <v>
34</v>
      </c>
      <c r="C26" s="8"/>
      <c r="D26" s="8"/>
      <c r="E26" s="8"/>
    </row>
    <row r="27" spans="1:7" ht="17.25" customHeight="1" thickBot="1" x14ac:dyDescent="0.45">
      <c r="B27" s="18" t="s">
        <v>
27</v>
      </c>
      <c r="C27" s="18"/>
      <c r="D27" s="18"/>
      <c r="E27" s="18"/>
      <c r="F27" s="18"/>
    </row>
    <row r="28" spans="1:7" ht="17.25" customHeight="1" thickBot="1" x14ac:dyDescent="0.45">
      <c r="B28" s="19">
        <f>
IF(ROUNDDOWN(B12*0.3/1000,0)&gt;600,600,ROUNDDOWN(B12*0.3/1000,0))</f>
        <v>
0</v>
      </c>
      <c r="C28" s="18" t="s">
        <v>
0</v>
      </c>
    </row>
    <row r="29" spans="1:7" ht="17.25" customHeight="1" x14ac:dyDescent="0.4"/>
    <row r="30" spans="1:7" ht="17.25" customHeight="1" x14ac:dyDescent="0.4">
      <c r="A30" s="23" t="s">
        <v>
25</v>
      </c>
      <c r="B30" s="17" t="s">
        <v>
14</v>
      </c>
    </row>
    <row r="31" spans="1:7" ht="22.5" customHeight="1" thickBot="1" x14ac:dyDescent="0.45">
      <c r="B31" s="17" t="s">
        <v>
15</v>
      </c>
    </row>
    <row r="32" spans="1:7" ht="24.75" customHeight="1" thickBot="1" x14ac:dyDescent="0.45">
      <c r="B32" s="25">
        <f>
IF(B18="NG","補助金を利用できません",B24+B28)</f>
        <v>
0</v>
      </c>
      <c r="C32" s="26"/>
      <c r="D32" s="18" t="str">
        <f>
IF(B32="補助金を利用できません","","千円")</f>
        <v>
千円</v>
      </c>
    </row>
    <row r="33" ht="17.25" customHeight="1" x14ac:dyDescent="0.4"/>
    <row r="34" ht="17.25" customHeight="1" x14ac:dyDescent="0.4"/>
    <row r="35" ht="17.25" customHeight="1" x14ac:dyDescent="0.4"/>
    <row r="36" ht="17.25" customHeight="1" x14ac:dyDescent="0.4"/>
    <row r="37" ht="17.25" customHeight="1" x14ac:dyDescent="0.4"/>
  </sheetData>
  <mergeCells count="1">
    <mergeCell ref="B32:C32"/>
  </mergeCells>
  <phoneticPr fontId="3"/>
  <conditionalFormatting sqref="B18">
    <cfRule type="containsText" dxfId="1" priority="4" operator="containsText" text="NG">
      <formula>
NOT(ISERROR(SEARCH("NG",B18)))</formula>
    </cfRule>
  </conditionalFormatting>
  <conditionalFormatting sqref="B32:C32">
    <cfRule type="containsText" dxfId="0" priority="1" operator="containsText" text="補助金を利用できません">
      <formula>
NOT(ISERROR(SEARCH("補助金を利用できません",B32)))</formula>
    </cfRule>
  </conditionalFormatting>
  <printOptions horizontalCentered="1"/>
  <pageMargins left="0.56000000000000005" right="0.16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FastSanitizer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補助算定表(子育て持ち家、移住定着回帰)</vt:lpstr>
      <vt:lpstr>補助算定表(子育て中古、移住中古)</vt:lpstr>
      <vt:lpstr>'補助算定表(子育て持ち家、移住定着回帰)'!Print_Area</vt:lpstr>
      <vt:lpstr>'補助算定表(子育て中古、移住中古)'!Print_Area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秋田県庁</cp:lastModifiedBy>
  <cp:lastPrinted>2021-03-12T09:26:26Z</cp:lastPrinted>
  <dcterms:created xsi:type="dcterms:W3CDTF">2020-09-29T23:32:45Z</dcterms:created>
  <dcterms:modified xsi:type="dcterms:W3CDTF">2021-03-12T09:30:10Z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2020-09-29T23:32:45Z</vt:filetime>
  </property>
</Properties>
</file>