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U:\0900_上下水道課\☆経営管理班\0_経営比較分析・経営戦略\1_経営比較分析表\【R6.1.24〆切】公営企業に係る経営比較分析表（令和4年度決算）の分析等について\【経営比較分析表】2022_054631_47_1718\"/>
    </mc:Choice>
  </mc:AlternateContent>
  <xr:revisionPtr revIDLastSave="0" documentId="13_ncr:1_{36898FEE-2EEB-4AC2-9339-1D32AD676070}" xr6:coauthVersionLast="36" xr6:coauthVersionMax="47" xr10:uidLastSave="{00000000-0000-0000-0000-000000000000}"/>
  <workbookProtection workbookAlgorithmName="SHA-512" workbookHashValue="8NCvb3cu1sOTuQdRvtVZg+0z9xQVHJ3uVU31KfUNrC/fazCy1AcKMINevqLJkrFBzNBUSTdHENPmgwz53/B+iQ==" workbookSaltValue="tUwULC6M4fvMRNDf89mbxg==" workbookSpinCount="100000" lockStructure="1"/>
  <bookViews>
    <workbookView xWindow="-120" yWindow="-120" windowWidth="29040" windowHeight="1584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D10" i="4" s="1"/>
  <c r="Q6" i="5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AL10" i="4"/>
  <c r="W10" i="4"/>
  <c r="P10" i="4"/>
  <c r="I10" i="4"/>
  <c r="BB8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<sst xmlns="http://schemas.openxmlformats.org/spreadsheetml/2006/main" count="236" uniqueCount="121">
  <si>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</si>
  <si>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</si>
  <si>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</si>
  <si>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</si>
  <si>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</si>
  <si>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</si>
  <si>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</si>
  <si>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</si>
  <si>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</si>
  <si>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</si>
  <si>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</si>
  <si>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</si>
  <si>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</si>
  <si>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</si>
  <si>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</si>
  <si>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</si>
  <si>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</si>
  <si>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</si>
  <si>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</si>
  <si>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</si>
  <si>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</si>
  <si>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</si>
  <si>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</si>
  <si>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</si>
  <si>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</si>
  <si>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</si>
  <si>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</si>
  <si>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</si>
  <si>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</si>
  <si>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</si>
  <si>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</si>
  <si>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</si>
  <si>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</si>
  <si>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</si>
  <si>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</si>
  <si>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</si>
  <si>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</si>
  <si>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</si>
  <si>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</si>
  <si>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</si>
  <si>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</si>
  <si>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</si>
  <si>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</si>
  <si>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</si>
  <si>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</si>
  <si>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</si>
  <si>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</si>
  <si>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</si>
  <si>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</si>
  <si>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</si>
  <si>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</si>
  <si>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</si>
  <si>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</si>
  <si>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</si>
  <si>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</si>
  <si>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</si>
  <si>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</si>
  <si>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</si>
  <si>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</si>
  <si>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</si>
  <si>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</si>
  <si>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</si>
  <si>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</si>
  <si>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</si>
  <si>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</si>
  <si>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</si>
  <si>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</si>
  <si>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</si>
  <si>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</si>
  <si>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</si>
  <si>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</si>
  <si>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</si>
  <si>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</si>
  <si>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</si>
  <si>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</si>
  <si>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</si>
  <si>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</si>
  <si>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</si>
  <si>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</si>
  <si>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</si>
  <si>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</si>
  <si>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</si>
  <si>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</si>
  <si>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</si>
  <si>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</si>
  <si>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</si>
  <si>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</si>
  <si>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</si>
  <si>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</si>
  <si>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</si>
  <si>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</si>
  <si>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</si>
  <si>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</si>
  <si>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</si>
  <si>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</si>
  <si>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</si>
  <si>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</si>
  <si>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</si>
  <si>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羽後町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</si>
  <si>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</si>
  <si>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</si>
  <si>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</si>
  <si>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</si>
  <si>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</si>
  <si>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</si>
  <si>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</si>
  <si>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</si>
  <si>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</si>
  <si>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</si>
  <si>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</si>
  <si>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</si>
  <si>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</si>
  <si>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</si>
  <si>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</si>
  <si>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</si>
  <si>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</si>
  <si>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</si>
  <si>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</si>
  <si>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現在の下水道事業は維持管理費用やその資金調達、更新手法等が直面している大きな課題となっています。しかし、一般会計繰入金の長期的かつ安定は期待できず、厳しい事業経営を迫られています。
　また本町の下水道事業は将来にわたる人口減少による
収入の減少が見込まれる中、早期に経営戦略の見直しが必要です。
　今後の収益の確保においては、下水道使用料の料
金の見直しや、処理場の包括的民間委託の検討など更なる経費削減策を図り、事業の健全化、効率化に取り組んでいきます。</t>
    <rPh sb="1" eb="3">
      <t>ゲンザイ</t>
    </rPh>
    <rPh sb="4" eb="7">
      <t>ゲスイドウ</t>
    </rPh>
    <rPh sb="7" eb="9">
      <t>ジギョウ</t>
    </rPh>
    <rPh sb="136" eb="138">
      <t>センリャク</t>
    </rPh>
    <rPh sb="139" eb="141">
      <t>ミナオ</t>
    </rPh>
    <phoneticPr fontId="4"/>
  </si>
  <si>
    <t>　収益的収支比率は、令和5年4月1日より地方公営企業法の適用を受けるため3月31日をもって打ち切り決算を行ったことにより、前年度より4％減少している。面整備は終了しているものの経費を使用料で賄っているかの指標「経費回収率」は一般会計繰入金により類似団体平均値から26％ほど上回っています。
　水洗化率は、昨年と伸びはないものの、類似団体と比較しても低く、接続率が低いことから、使用料で回収すべき経費を、使用料以外の収入で賄っている状態が続いています。今後、下水道使用料の大幅な自然増は期待できず、現状は経営状況の大幅な改善は見込めないため、必要に応じて、収益の多くを占める下水道使用料の改定や、効率化による経費節減等の検討を進めていきます</t>
    <rPh sb="10" eb="12">
      <t>レイワ</t>
    </rPh>
    <rPh sb="13" eb="14">
      <t>ネン</t>
    </rPh>
    <rPh sb="15" eb="16">
      <t>ガツ</t>
    </rPh>
    <rPh sb="17" eb="18">
      <t>ニチ</t>
    </rPh>
    <rPh sb="20" eb="27">
      <t>チホウコウエイキギョウホウ</t>
    </rPh>
    <rPh sb="28" eb="30">
      <t>テキヨウ</t>
    </rPh>
    <rPh sb="31" eb="32">
      <t>ウ</t>
    </rPh>
    <rPh sb="37" eb="38">
      <t>ガツ</t>
    </rPh>
    <rPh sb="40" eb="41">
      <t>ニチ</t>
    </rPh>
    <rPh sb="45" eb="46">
      <t>ウ</t>
    </rPh>
    <rPh sb="47" eb="48">
      <t>キ</t>
    </rPh>
    <rPh sb="49" eb="51">
      <t>ケッサン</t>
    </rPh>
    <rPh sb="52" eb="53">
      <t>オコナ</t>
    </rPh>
    <rPh sb="68" eb="70">
      <t>ゲンショウ</t>
    </rPh>
    <rPh sb="75" eb="76">
      <t>メン</t>
    </rPh>
    <rPh sb="76" eb="78">
      <t>セイビ</t>
    </rPh>
    <rPh sb="79" eb="81">
      <t>シュウリョウ</t>
    </rPh>
    <rPh sb="152" eb="154">
      <t>サクネン</t>
    </rPh>
    <rPh sb="155" eb="156">
      <t>ノ</t>
    </rPh>
    <phoneticPr fontId="4"/>
  </si>
  <si>
    <r>
      <t>　</t>
    </r>
    <r>
      <rPr>
        <sz val="11"/>
        <rFont val="ＭＳ ゴシック"/>
        <family val="3"/>
        <charset val="128"/>
      </rPr>
      <t>平成16年3月に供用を開始した特定環境保全公共下水道の処理施設「西馬音内浄化センター」も稼働から15年経過しており、主要施設の主機材のオーバーホール、修繕費などの維持管理費が大きくなってきます。
　令和3年度策定のストックマネジメント整備計画で改築・修繕計画を立て、今年度から計画的に改築・修繕を行う。</t>
    </r>
    <rPh sb="100" eb="102">
      <t>レイワ</t>
    </rPh>
    <rPh sb="103" eb="105">
      <t>ネンド</t>
    </rPh>
    <rPh sb="105" eb="107">
      <t>サクテイ</t>
    </rPh>
    <rPh sb="134" eb="137">
      <t>コンネンド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</si>
</sst>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1-4846-9A94-3A6190FF3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0.13</c:v>
                </c:pt>
                <c:pt idx="1">
                  <c:v>0.36</c:v>
                </c:pt>
                <c:pt idx="2">
                  <c:v>0.39</c:v>
                </c:pt>
                <c:pt idx="3">
                  <c:v>0.1</c:v>
                </c:pt>
                <c:pt idx="4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31-4846-9A94-3A6190FF3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46.82</c:v>
                </c:pt>
                <c:pt idx="1">
                  <c:v>46.59</c:v>
                </c:pt>
                <c:pt idx="2">
                  <c:v>47.14</c:v>
                </c:pt>
                <c:pt idx="3">
                  <c:v>47.41</c:v>
                </c:pt>
                <c:pt idx="4">
                  <c:v>46.95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9-4C56-A264-951140FF8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42.56</c:v>
                </c:pt>
                <c:pt idx="1">
                  <c:v>42.47</c:v>
                </c:pt>
                <c:pt idx="2">
                  <c:v>42.4</c:v>
                </c:pt>
                <c:pt idx="3">
                  <c:v>42.28</c:v>
                </c:pt>
                <c:pt idx="4">
                  <c:v>41.06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D9-4C56-A264-951140FF8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52.83</c:v>
                </c:pt>
                <c:pt idx="1">
                  <c:v>55.7</c:v>
                </c:pt>
                <c:pt idx="2">
                  <c:v>55.57</c:v>
                </c:pt>
                <c:pt idx="3">
                  <c:v>57.79</c:v>
                </c:pt>
                <c:pt idx="4">
                  <c:v>57.79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6D-47B4-A353-DCBA02A81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83.32</c:v>
                </c:pt>
                <c:pt idx="1">
                  <c:v>83.75</c:v>
                </c:pt>
                <c:pt idx="2">
                  <c:v>84.19</c:v>
                </c:pt>
                <c:pt idx="3">
                  <c:v>84.34</c:v>
                </c:pt>
                <c:pt idx="4">
                  <c:v>84.34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6D-47B4-A353-DCBA02A81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100.45</c:v>
                </c:pt>
                <c:pt idx="1">
                  <c:v>105.47</c:v>
                </c:pt>
                <c:pt idx="2">
                  <c:v>106.65</c:v>
                </c:pt>
                <c:pt idx="3">
                  <c:v>102.91</c:v>
                </c:pt>
                <c:pt idx="4">
                  <c:v>98.95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43-4AF2-B74B-2DB6312F7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43-4AF2-B74B-2DB6312F7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F-4AA7-A0A7-477745B08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F-4AA7-A0A7-477745B08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A1-4D9E-AA0B-9E46771FC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A1-4D9E-AA0B-9E46771FC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A-4C08-9B57-EB16F331F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A-4C08-9B57-EB16F331F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9-4B3D-9409-431327A89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C9-4B3D-9409-431327A89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973.12</c:v>
                </c:pt>
                <c:pt idx="1">
                  <c:v>978.32</c:v>
                </c:pt>
                <c:pt idx="2">
                  <c:v>908.06</c:v>
                </c:pt>
                <c:pt idx="3">
                  <c:v>898.55</c:v>
                </c:pt>
                <c:pt idx="4">
                  <c:v>326.82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4-4F6B-A13A-5897BDDC0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1194.1500000000001</c:v>
                </c:pt>
                <c:pt idx="1">
                  <c:v>1206.79</c:v>
                </c:pt>
                <c:pt idx="2">
                  <c:v>1258.43</c:v>
                </c:pt>
                <c:pt idx="3">
                  <c:v>1163.75</c:v>
                </c:pt>
                <c:pt idx="4">
                  <c:v>1195.47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D4-4F6B-A13A-5897BDDC0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9-45A8-8CCC-7256F13A5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72.260000000000005</c:v>
                </c:pt>
                <c:pt idx="1">
                  <c:v>71.84</c:v>
                </c:pt>
                <c:pt idx="2">
                  <c:v>73.36</c:v>
                </c:pt>
                <c:pt idx="3">
                  <c:v>72.599999999999994</c:v>
                </c:pt>
                <c:pt idx="4">
                  <c:v>69.430000000000007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9-45A8-8CCC-7256F13A5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178.67</c:v>
                </c:pt>
                <c:pt idx="1">
                  <c:v>179.16</c:v>
                </c:pt>
                <c:pt idx="2">
                  <c:v>181.33</c:v>
                </c:pt>
                <c:pt idx="3">
                  <c:v>181.84</c:v>
                </c:pt>
                <c:pt idx="4">
                  <c:v>185.71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7-4C07-B9C5-2C71C624E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230.02</c:v>
                </c:pt>
                <c:pt idx="1">
                  <c:v>228.47</c:v>
                </c:pt>
                <c:pt idx="2">
                  <c:v>224.88</c:v>
                </c:pt>
                <c:pt idx="3">
                  <c:v>228.64</c:v>
                </c:pt>
                <c:pt idx="4">
                  <c:v>239.46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07-4C07-B9C5-2C71C624E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【1,182.11】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【220.62】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AF40" zoomScale="110" zoomScaleNormal="110" workbookViewId="0">
      <selection activeCell="CC57" sqref="CC57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秋田県　羽後町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法非適用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特定環境保全公共下水道</v>
      </c>
      <c r="Q8" s="40"/>
      <c r="R8" s="40"/>
      <c r="S8" s="40"/>
      <c r="T8" s="40"/>
      <c r="U8" s="40"/>
      <c r="V8" s="40"/>
      <c r="W8" s="40" t="str">
        <f>データ!L6</f>
        <v>D2</v>
      </c>
      <c r="X8" s="40"/>
      <c r="Y8" s="40"/>
      <c r="Z8" s="40"/>
      <c r="AA8" s="40"/>
      <c r="AB8" s="40"/>
      <c r="AC8" s="40"/>
      <c r="AD8" s="41" t="str">
        <f>データ!$M$6</f>
        <v>非設置</v>
      </c>
      <c r="AE8" s="41"/>
      <c r="AF8" s="41"/>
      <c r="AG8" s="41"/>
      <c r="AH8" s="41"/>
      <c r="AI8" s="41"/>
      <c r="AJ8" s="41"/>
      <c r="AK8" s="3"/>
      <c r="AL8" s="42">
        <f>データ!S6</f>
        <v>13642</v>
      </c>
      <c r="AM8" s="42"/>
      <c r="AN8" s="42"/>
      <c r="AO8" s="42"/>
      <c r="AP8" s="42"/>
      <c r="AQ8" s="42"/>
      <c r="AR8" s="42"/>
      <c r="AS8" s="42"/>
      <c r="AT8" s="35">
        <f>データ!T6</f>
        <v>230.78</v>
      </c>
      <c r="AU8" s="35"/>
      <c r="AV8" s="35"/>
      <c r="AW8" s="35"/>
      <c r="AX8" s="35"/>
      <c r="AY8" s="35"/>
      <c r="AZ8" s="35"/>
      <c r="BA8" s="35"/>
      <c r="BB8" s="35">
        <f>データ!U6</f>
        <v>59.11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 t="str">
        <f>データ!O6</f>
        <v>該当数値なし</v>
      </c>
      <c r="J10" s="35"/>
      <c r="K10" s="35"/>
      <c r="L10" s="35"/>
      <c r="M10" s="35"/>
      <c r="N10" s="35"/>
      <c r="O10" s="35"/>
      <c r="P10" s="35">
        <f>データ!P6</f>
        <v>45.77</v>
      </c>
      <c r="Q10" s="35"/>
      <c r="R10" s="35"/>
      <c r="S10" s="35"/>
      <c r="T10" s="35"/>
      <c r="U10" s="35"/>
      <c r="V10" s="35"/>
      <c r="W10" s="35">
        <f>データ!Q6</f>
        <v>90.49</v>
      </c>
      <c r="X10" s="35"/>
      <c r="Y10" s="35"/>
      <c r="Z10" s="35"/>
      <c r="AA10" s="35"/>
      <c r="AB10" s="35"/>
      <c r="AC10" s="35"/>
      <c r="AD10" s="42">
        <f>データ!R6</f>
        <v>3300</v>
      </c>
      <c r="AE10" s="42"/>
      <c r="AF10" s="42"/>
      <c r="AG10" s="42"/>
      <c r="AH10" s="42"/>
      <c r="AI10" s="42"/>
      <c r="AJ10" s="42"/>
      <c r="AK10" s="2"/>
      <c r="AL10" s="42">
        <f>データ!V6</f>
        <v>6207</v>
      </c>
      <c r="AM10" s="42"/>
      <c r="AN10" s="42"/>
      <c r="AO10" s="42"/>
      <c r="AP10" s="42"/>
      <c r="AQ10" s="42"/>
      <c r="AR10" s="42"/>
      <c r="AS10" s="42"/>
      <c r="AT10" s="35">
        <f>データ!W6</f>
        <v>2.39</v>
      </c>
      <c r="AU10" s="35"/>
      <c r="AV10" s="35"/>
      <c r="AW10" s="35"/>
      <c r="AX10" s="35"/>
      <c r="AY10" s="35"/>
      <c r="AZ10" s="35"/>
      <c r="BA10" s="35"/>
      <c r="BB10" s="35">
        <f>データ!X6</f>
        <v>2597.0700000000002</v>
      </c>
      <c r="BC10" s="35"/>
      <c r="BD10" s="35"/>
      <c r="BE10" s="35"/>
      <c r="BF10" s="35"/>
      <c r="BG10" s="35"/>
      <c r="BH10" s="35"/>
      <c r="BI10" s="35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5" t="s">
        <v>119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8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70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71" t="s">
        <v>120</v>
      </c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3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71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3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71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3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71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3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71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3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71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3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71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3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71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3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71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3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71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3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71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3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71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3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71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3"/>
    </row>
    <row r="60" spans="1:78" ht="13.5" customHeight="1" x14ac:dyDescent="0.15">
      <c r="A60" s="2"/>
      <c r="B60" s="62" t="s">
        <v>28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71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3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71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3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71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3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74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6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77" t="s">
        <v>118</v>
      </c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9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77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9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77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9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77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9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77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9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77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9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77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9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77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9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77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9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77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9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77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9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77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9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77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9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77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9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77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9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77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9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80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2"/>
    </row>
    <row r="83" spans="1:78" x14ac:dyDescent="0.15">
      <c r="C83" s="83" t="s">
        <v>30</v>
      </c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【1,182.11】</v>
      </c>
      <c r="I86" s="12" t="str">
        <f>データ!CA6</f>
        <v>【73.78】</v>
      </c>
      <c r="J86" s="12" t="str">
        <f>データ!CL6</f>
        <v>【220.62】</v>
      </c>
      <c r="K86" s="12" t="str">
        <f>データ!CW6</f>
        <v>【42.22】</v>
      </c>
      <c r="L86" s="12" t="str">
        <f>データ!DH6</f>
        <v>【85.67】</v>
      </c>
      <c r="M86" s="12" t="s">
        <v>44</v>
      </c>
      <c r="N86" s="12" t="s">
        <v>43</v>
      </c>
      <c r="O86" s="12" t="str">
        <f>データ!EO6</f>
        <v>【0.13】</v>
      </c>
    </row>
  </sheetData>
  <sheetProtection algorithmName="SHA-512" hashValue="Y3jntLoE4qqaB8teVMwKgX0EP1JRl3ykCc2tRwTZ2ql3r6jq3IFIBKfQARmT77Oj1Rbla9AidDhmjMWg1+1/WQ==" saltValue="A6Wlnjc/0foyU4OvD2p52A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85" t="s">
        <v>54</v>
      </c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7"/>
      <c r="Y3" s="91" t="s">
        <v>55</v>
      </c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 t="s">
        <v>56</v>
      </c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88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90"/>
      <c r="Y4" s="84" t="s">
        <v>58</v>
      </c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 t="s">
        <v>59</v>
      </c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 t="s">
        <v>60</v>
      </c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 t="s">
        <v>61</v>
      </c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 t="s">
        <v>62</v>
      </c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 t="s">
        <v>63</v>
      </c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 t="s">
        <v>64</v>
      </c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 t="s">
        <v>65</v>
      </c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 t="s">
        <v>66</v>
      </c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 t="s">
        <v>67</v>
      </c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 t="s">
        <v>68</v>
      </c>
      <c r="EF4" s="84"/>
      <c r="EG4" s="84"/>
      <c r="EH4" s="84"/>
      <c r="EI4" s="84"/>
      <c r="EJ4" s="84"/>
      <c r="EK4" s="84"/>
      <c r="EL4" s="84"/>
      <c r="EM4" s="84"/>
      <c r="EN4" s="84"/>
      <c r="EO4" s="84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2022</v>
      </c>
      <c r="C6" s="19">
        <f t="shared" ref="C6:X6" si="3">C7</f>
        <v>54631</v>
      </c>
      <c r="D6" s="19">
        <f t="shared" si="3"/>
        <v>47</v>
      </c>
      <c r="E6" s="19">
        <f t="shared" si="3"/>
        <v>17</v>
      </c>
      <c r="F6" s="19">
        <f t="shared" si="3"/>
        <v>4</v>
      </c>
      <c r="G6" s="19">
        <f t="shared" si="3"/>
        <v>0</v>
      </c>
      <c r="H6" s="19" t="str">
        <f t="shared" si="3"/>
        <v>秋田県　羽後町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特定環境保全公共下水道</v>
      </c>
      <c r="L6" s="19" t="str">
        <f t="shared" si="3"/>
        <v>D2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45.77</v>
      </c>
      <c r="Q6" s="20">
        <f t="shared" si="3"/>
        <v>90.49</v>
      </c>
      <c r="R6" s="20">
        <f t="shared" si="3"/>
        <v>3300</v>
      </c>
      <c r="S6" s="20">
        <f t="shared" si="3"/>
        <v>13642</v>
      </c>
      <c r="T6" s="20">
        <f t="shared" si="3"/>
        <v>230.78</v>
      </c>
      <c r="U6" s="20">
        <f t="shared" si="3"/>
        <v>59.11</v>
      </c>
      <c r="V6" s="20">
        <f t="shared" si="3"/>
        <v>6207</v>
      </c>
      <c r="W6" s="20">
        <f t="shared" si="3"/>
        <v>2.39</v>
      </c>
      <c r="X6" s="20">
        <f t="shared" si="3"/>
        <v>2597.0700000000002</v>
      </c>
      <c r="Y6" s="21">
        <f>IF(Y7="",NA(),Y7)</f>
        <v>100.45</v>
      </c>
      <c r="Z6" s="21">
        <f t="shared" ref="Z6:AH6" si="4">IF(Z7="",NA(),Z7)</f>
        <v>105.47</v>
      </c>
      <c r="AA6" s="21">
        <f t="shared" si="4"/>
        <v>106.65</v>
      </c>
      <c r="AB6" s="21">
        <f t="shared" si="4"/>
        <v>102.91</v>
      </c>
      <c r="AC6" s="21">
        <f t="shared" si="4"/>
        <v>98.95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973.12</v>
      </c>
      <c r="BG6" s="21">
        <f t="shared" ref="BG6:BO6" si="7">IF(BG7="",NA(),BG7)</f>
        <v>978.32</v>
      </c>
      <c r="BH6" s="21">
        <f t="shared" si="7"/>
        <v>908.06</v>
      </c>
      <c r="BI6" s="21">
        <f t="shared" si="7"/>
        <v>898.55</v>
      </c>
      <c r="BJ6" s="21">
        <f t="shared" si="7"/>
        <v>326.82</v>
      </c>
      <c r="BK6" s="21">
        <f t="shared" si="7"/>
        <v>1194.1500000000001</v>
      </c>
      <c r="BL6" s="21">
        <f t="shared" si="7"/>
        <v>1206.79</v>
      </c>
      <c r="BM6" s="21">
        <f t="shared" si="7"/>
        <v>1258.43</v>
      </c>
      <c r="BN6" s="21">
        <f t="shared" si="7"/>
        <v>1163.75</v>
      </c>
      <c r="BO6" s="21">
        <f t="shared" si="7"/>
        <v>1195.47</v>
      </c>
      <c r="BP6" s="20" t="str">
        <f>IF(BP7="","",IF(BP7="-","【-】","【"&amp;SUBSTITUTE(TEXT(BP7,"#,##0.00"),"-","△")&amp;"】"))</f>
        <v>【1,182.11】</v>
      </c>
      <c r="BQ6" s="21">
        <f>IF(BQ7="",NA(),BQ7)</f>
        <v>100</v>
      </c>
      <c r="BR6" s="21">
        <f t="shared" ref="BR6:BZ6" si="8">IF(BR7="",NA(),BR7)</f>
        <v>100</v>
      </c>
      <c r="BS6" s="21">
        <f t="shared" si="8"/>
        <v>100</v>
      </c>
      <c r="BT6" s="21">
        <f t="shared" si="8"/>
        <v>100</v>
      </c>
      <c r="BU6" s="21">
        <f t="shared" si="8"/>
        <v>95.66</v>
      </c>
      <c r="BV6" s="21">
        <f t="shared" si="8"/>
        <v>72.260000000000005</v>
      </c>
      <c r="BW6" s="21">
        <f t="shared" si="8"/>
        <v>71.84</v>
      </c>
      <c r="BX6" s="21">
        <f t="shared" si="8"/>
        <v>73.36</v>
      </c>
      <c r="BY6" s="21">
        <f t="shared" si="8"/>
        <v>72.599999999999994</v>
      </c>
      <c r="BZ6" s="21">
        <f t="shared" si="8"/>
        <v>69.430000000000007</v>
      </c>
      <c r="CA6" s="20" t="str">
        <f>IF(CA7="","",IF(CA7="-","【-】","【"&amp;SUBSTITUTE(TEXT(CA7,"#,##0.00"),"-","△")&amp;"】"))</f>
        <v>【73.78】</v>
      </c>
      <c r="CB6" s="21">
        <f>IF(CB7="",NA(),CB7)</f>
        <v>178.67</v>
      </c>
      <c r="CC6" s="21">
        <f t="shared" ref="CC6:CK6" si="9">IF(CC7="",NA(),CC7)</f>
        <v>179.16</v>
      </c>
      <c r="CD6" s="21">
        <f t="shared" si="9"/>
        <v>181.33</v>
      </c>
      <c r="CE6" s="21">
        <f t="shared" si="9"/>
        <v>181.84</v>
      </c>
      <c r="CF6" s="21">
        <f t="shared" si="9"/>
        <v>185.71</v>
      </c>
      <c r="CG6" s="21">
        <f t="shared" si="9"/>
        <v>230.02</v>
      </c>
      <c r="CH6" s="21">
        <f t="shared" si="9"/>
        <v>228.47</v>
      </c>
      <c r="CI6" s="21">
        <f t="shared" si="9"/>
        <v>224.88</v>
      </c>
      <c r="CJ6" s="21">
        <f t="shared" si="9"/>
        <v>228.64</v>
      </c>
      <c r="CK6" s="21">
        <f t="shared" si="9"/>
        <v>239.46</v>
      </c>
      <c r="CL6" s="20" t="str">
        <f>IF(CL7="","",IF(CL7="-","【-】","【"&amp;SUBSTITUTE(TEXT(CL7,"#,##0.00"),"-","△")&amp;"】"))</f>
        <v>【220.62】</v>
      </c>
      <c r="CM6" s="21">
        <f>IF(CM7="",NA(),CM7)</f>
        <v>46.82</v>
      </c>
      <c r="CN6" s="21">
        <f t="shared" ref="CN6:CV6" si="10">IF(CN7="",NA(),CN7)</f>
        <v>46.59</v>
      </c>
      <c r="CO6" s="21">
        <f t="shared" si="10"/>
        <v>47.14</v>
      </c>
      <c r="CP6" s="21">
        <f t="shared" si="10"/>
        <v>47.41</v>
      </c>
      <c r="CQ6" s="21">
        <f t="shared" si="10"/>
        <v>46.95</v>
      </c>
      <c r="CR6" s="21">
        <f t="shared" si="10"/>
        <v>42.56</v>
      </c>
      <c r="CS6" s="21">
        <f t="shared" si="10"/>
        <v>42.47</v>
      </c>
      <c r="CT6" s="21">
        <f t="shared" si="10"/>
        <v>42.4</v>
      </c>
      <c r="CU6" s="21">
        <f t="shared" si="10"/>
        <v>42.28</v>
      </c>
      <c r="CV6" s="21">
        <f t="shared" si="10"/>
        <v>41.06</v>
      </c>
      <c r="CW6" s="20" t="str">
        <f>IF(CW7="","",IF(CW7="-","【-】","【"&amp;SUBSTITUTE(TEXT(CW7,"#,##0.00"),"-","△")&amp;"】"))</f>
        <v>【42.22】</v>
      </c>
      <c r="CX6" s="21">
        <f>IF(CX7="",NA(),CX7)</f>
        <v>52.83</v>
      </c>
      <c r="CY6" s="21">
        <f t="shared" ref="CY6:DG6" si="11">IF(CY7="",NA(),CY7)</f>
        <v>55.7</v>
      </c>
      <c r="CZ6" s="21">
        <f t="shared" si="11"/>
        <v>55.57</v>
      </c>
      <c r="DA6" s="21">
        <f t="shared" si="11"/>
        <v>57.79</v>
      </c>
      <c r="DB6" s="21">
        <f t="shared" si="11"/>
        <v>57.79</v>
      </c>
      <c r="DC6" s="21">
        <f t="shared" si="11"/>
        <v>83.32</v>
      </c>
      <c r="DD6" s="21">
        <f t="shared" si="11"/>
        <v>83.75</v>
      </c>
      <c r="DE6" s="21">
        <f t="shared" si="11"/>
        <v>84.19</v>
      </c>
      <c r="DF6" s="21">
        <f t="shared" si="11"/>
        <v>84.34</v>
      </c>
      <c r="DG6" s="21">
        <f t="shared" si="11"/>
        <v>84.34</v>
      </c>
      <c r="DH6" s="20" t="str">
        <f>IF(DH7="","",IF(DH7="-","【-】","【"&amp;SUBSTITUTE(TEXT(DH7,"#,##0.00"),"-","△")&amp;"】"))</f>
        <v>【85.67】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0.13</v>
      </c>
      <c r="EK6" s="21">
        <f t="shared" si="14"/>
        <v>0.36</v>
      </c>
      <c r="EL6" s="21">
        <f t="shared" si="14"/>
        <v>0.39</v>
      </c>
      <c r="EM6" s="21">
        <f t="shared" si="14"/>
        <v>0.1</v>
      </c>
      <c r="EN6" s="21">
        <f t="shared" si="14"/>
        <v>0.08</v>
      </c>
      <c r="EO6" s="20" t="str">
        <f>IF(EO7="","",IF(EO7="-","【-】","【"&amp;SUBSTITUTE(TEXT(EO7,"#,##0.00"),"-","△")&amp;"】"))</f>
        <v>【0.13】</v>
      </c>
    </row>
    <row r="7" spans="1:145" s="22" customFormat="1" x14ac:dyDescent="0.15">
      <c r="A7" s="14"/>
      <c r="B7" s="23">
        <v>2022</v>
      </c>
      <c r="C7" s="23">
        <v>54631</v>
      </c>
      <c r="D7" s="23">
        <v>47</v>
      </c>
      <c r="E7" s="23">
        <v>17</v>
      </c>
      <c r="F7" s="23">
        <v>4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45.77</v>
      </c>
      <c r="Q7" s="24">
        <v>90.49</v>
      </c>
      <c r="R7" s="24">
        <v>3300</v>
      </c>
      <c r="S7" s="24">
        <v>13642</v>
      </c>
      <c r="T7" s="24">
        <v>230.78</v>
      </c>
      <c r="U7" s="24">
        <v>59.11</v>
      </c>
      <c r="V7" s="24">
        <v>6207</v>
      </c>
      <c r="W7" s="24">
        <v>2.39</v>
      </c>
      <c r="X7" s="24">
        <v>2597.0700000000002</v>
      </c>
      <c r="Y7" s="24">
        <v>100.45</v>
      </c>
      <c r="Z7" s="24">
        <v>105.47</v>
      </c>
      <c r="AA7" s="24">
        <v>106.65</v>
      </c>
      <c r="AB7" s="24">
        <v>102.91</v>
      </c>
      <c r="AC7" s="24">
        <v>98.95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973.12</v>
      </c>
      <c r="BG7" s="24">
        <v>978.32</v>
      </c>
      <c r="BH7" s="24">
        <v>908.06</v>
      </c>
      <c r="BI7" s="24">
        <v>898.55</v>
      </c>
      <c r="BJ7" s="24">
        <v>326.82</v>
      </c>
      <c r="BK7" s="24">
        <v>1194.1500000000001</v>
      </c>
      <c r="BL7" s="24">
        <v>1206.79</v>
      </c>
      <c r="BM7" s="24">
        <v>1258.43</v>
      </c>
      <c r="BN7" s="24">
        <v>1163.75</v>
      </c>
      <c r="BO7" s="24">
        <v>1195.47</v>
      </c>
      <c r="BP7" s="24">
        <v>1182.1099999999999</v>
      </c>
      <c r="BQ7" s="24">
        <v>100</v>
      </c>
      <c r="BR7" s="24">
        <v>100</v>
      </c>
      <c r="BS7" s="24">
        <v>100</v>
      </c>
      <c r="BT7" s="24">
        <v>100</v>
      </c>
      <c r="BU7" s="24">
        <v>95.66</v>
      </c>
      <c r="BV7" s="24">
        <v>72.260000000000005</v>
      </c>
      <c r="BW7" s="24">
        <v>71.84</v>
      </c>
      <c r="BX7" s="24">
        <v>73.36</v>
      </c>
      <c r="BY7" s="24">
        <v>72.599999999999994</v>
      </c>
      <c r="BZ7" s="24">
        <v>69.430000000000007</v>
      </c>
      <c r="CA7" s="24">
        <v>73.78</v>
      </c>
      <c r="CB7" s="24">
        <v>178.67</v>
      </c>
      <c r="CC7" s="24">
        <v>179.16</v>
      </c>
      <c r="CD7" s="24">
        <v>181.33</v>
      </c>
      <c r="CE7" s="24">
        <v>181.84</v>
      </c>
      <c r="CF7" s="24">
        <v>185.71</v>
      </c>
      <c r="CG7" s="24">
        <v>230.02</v>
      </c>
      <c r="CH7" s="24">
        <v>228.47</v>
      </c>
      <c r="CI7" s="24">
        <v>224.88</v>
      </c>
      <c r="CJ7" s="24">
        <v>228.64</v>
      </c>
      <c r="CK7" s="24">
        <v>239.46</v>
      </c>
      <c r="CL7" s="24">
        <v>220.62</v>
      </c>
      <c r="CM7" s="24">
        <v>46.82</v>
      </c>
      <c r="CN7" s="24">
        <v>46.59</v>
      </c>
      <c r="CO7" s="24">
        <v>47.14</v>
      </c>
      <c r="CP7" s="24">
        <v>47.41</v>
      </c>
      <c r="CQ7" s="24">
        <v>46.95</v>
      </c>
      <c r="CR7" s="24">
        <v>42.56</v>
      </c>
      <c r="CS7" s="24">
        <v>42.47</v>
      </c>
      <c r="CT7" s="24">
        <v>42.4</v>
      </c>
      <c r="CU7" s="24">
        <v>42.28</v>
      </c>
      <c r="CV7" s="24">
        <v>41.06</v>
      </c>
      <c r="CW7" s="24">
        <v>42.22</v>
      </c>
      <c r="CX7" s="24">
        <v>52.83</v>
      </c>
      <c r="CY7" s="24">
        <v>55.7</v>
      </c>
      <c r="CZ7" s="24">
        <v>55.57</v>
      </c>
      <c r="DA7" s="24">
        <v>57.79</v>
      </c>
      <c r="DB7" s="24">
        <v>57.79</v>
      </c>
      <c r="DC7" s="24">
        <v>83.32</v>
      </c>
      <c r="DD7" s="24">
        <v>83.75</v>
      </c>
      <c r="DE7" s="24">
        <v>84.19</v>
      </c>
      <c r="DF7" s="24">
        <v>84.34</v>
      </c>
      <c r="DG7" s="24">
        <v>84.34</v>
      </c>
      <c r="DH7" s="24">
        <v>85.67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0.13</v>
      </c>
      <c r="EK7" s="24">
        <v>0.36</v>
      </c>
      <c r="EL7" s="24">
        <v>0.39</v>
      </c>
      <c r="EM7" s="24">
        <v>0.1</v>
      </c>
      <c r="EN7" s="24">
        <v>0.08</v>
      </c>
      <c r="EO7" s="24">
        <v>0.13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阿部　康弘（LGWAN端末）</cp:lastModifiedBy>
  <dcterms:modified xsi:type="dcterms:W3CDTF">2024-01-18T02:04:27Z</dcterms:modified>
</cp:coreProperties>
</file>