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'資－１'!$A$1:$F$36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<sst xmlns="http://schemas.openxmlformats.org/spreadsheetml/2006/main" count="177" uniqueCount="124">
  <si>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</si>
  <si>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</si>
  <si>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</si>
  <si>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</si>
  <si>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</si>
  <si>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</si>
  <si>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</si>
  <si>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</si>
  <si>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</si>
  <si>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</si>
  <si>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</si>
  <si>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</si>
  <si>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</si>
  <si>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</si>
  <si>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</si>
  <si>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</si>
  <si>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</si>
  <si>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</si>
  <si>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</si>
  <si>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</si>
  <si>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</si>
  <si>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</si>
  <si>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</si>
  <si>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</si>
  <si>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</si>
  <si>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</si>
  <si>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</si>
  <si>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</si>
  <si>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</si>
  <si>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</si>
  <si>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</si>
  <si>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</si>
  <si>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</si>
  <si>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</si>
  <si>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</si>
  <si>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</si>
  <si>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</si>
  <si>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</si>
  <si>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</si>
  <si>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</si>
  <si>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</si>
  <si>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</si>
  <si>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</si>
  <si>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</si>
  <si>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</si>
  <si>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</si>
  <si>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</si>
  <si>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</si>
  <si>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</si>
  <si>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</si>
  <si>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</si>
  <si>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</si>
  <si>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</si>
  <si>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</si>
  <si>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</si>
  <si>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</si>
  <si>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</si>
  <si>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</si>
  <si>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</si>
  <si>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</si>
  <si>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</si>
  <si>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</si>
  <si>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</si>
  <si>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</si>
  <si>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</si>
  <si>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</si>
  <si>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</si>
  <si>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</si>
  <si>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</si>
  <si>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</si>
  <si>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</si>
  <si>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</si>
  <si>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</si>
  <si>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</si>
  <si>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</si>
  <si>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</si>
  <si>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</si>
  <si>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</si>
  <si>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</si>
  <si>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</si>
  <si>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</si>
  <si>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</si>
  <si>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</si>
  <si>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</si>
  <si>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</si>
  <si>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</si>
  <si>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</si>
  <si>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</si>
  <si>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</si>
  <si>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</si>
  <si>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</si>
  <si>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</si>
  <si>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</si>
  <si>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</si>
  <si>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</si>
  <si>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</si>
  <si>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</si>
  <si>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</si>
  <si>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</si>
  <si>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</si>
  <si>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</si>
  <si>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</si>
  <si>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</si>
  <si>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</si>
  <si>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</si>
  <si>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</si>
  <si>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</si>
  <si>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</si>
  <si>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</si>
  <si>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</si>
  <si>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</si>
  <si>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</si>
  <si>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</si>
  <si>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</si>
  <si>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</si>
  <si>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</si>
  <si>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</si>
  <si>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</si>
  <si>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</si>
  <si>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</si>
  <si>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</si>
  <si>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</si>
  <si>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令和４年４月分</t>
  </si>
  <si>
    <t>令和４年４月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</si>
</sst>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  <numFmt numFmtId="198" formatCode="[$]ggge&quot;年&quot;m&quot;月&quot;d&quot;日&quot;;@"/>
    <numFmt numFmtId="19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122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123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498</v>
      </c>
      <c r="C8" s="120">
        <f>SUM(C15:C23)</f>
        <v>247</v>
      </c>
      <c r="D8" s="119">
        <f>B8-C8</f>
        <v>251</v>
      </c>
      <c r="E8" s="122">
        <f>IF(C8=0,"-",B8/C8*100)</f>
        <v>201.6194331983806</v>
      </c>
    </row>
    <row r="9" spans="1:5" ht="18" customHeight="1">
      <c r="A9" s="167"/>
      <c r="B9" s="168"/>
      <c r="C9" s="168"/>
      <c r="D9" s="169"/>
      <c r="E9" s="170"/>
    </row>
    <row r="10" spans="1:5" ht="17.25" customHeight="1">
      <c r="A10" s="124"/>
      <c r="B10" s="125"/>
      <c r="C10" s="125"/>
      <c r="D10" s="172"/>
      <c r="E10" s="173"/>
    </row>
    <row r="11" spans="1:5" ht="17.25" customHeight="1">
      <c r="A11" s="124"/>
      <c r="B11" s="125"/>
      <c r="C11" s="125"/>
      <c r="D11" s="172"/>
      <c r="E11" s="173"/>
    </row>
    <row r="12" spans="1:5" ht="17.25" customHeight="1">
      <c r="A12" s="124"/>
      <c r="B12" s="125"/>
      <c r="C12" s="125"/>
      <c r="D12" s="172"/>
      <c r="E12" s="173"/>
    </row>
    <row r="13" spans="1:5" ht="21" customHeight="1">
      <c r="A13" s="79" t="s">
        <v>17</v>
      </c>
      <c r="B13" s="115"/>
      <c r="C13" s="115"/>
      <c r="D13" s="115"/>
      <c r="E13" s="115"/>
    </row>
    <row r="14" spans="1:20" ht="27.75" customHeight="1">
      <c r="A14" s="121" t="str">
        <f>A7</f>
        <v>令和４年４月</v>
      </c>
      <c r="B14" s="123" t="s">
        <v>106</v>
      </c>
      <c r="C14" s="123" t="s">
        <v>107</v>
      </c>
      <c r="D14" s="123" t="s">
        <v>108</v>
      </c>
      <c r="E14" s="144" t="s">
        <v>112</v>
      </c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</row>
    <row r="15" spans="1:20" ht="18" customHeight="1">
      <c r="A15" s="145" t="s">
        <v>13</v>
      </c>
      <c r="B15" s="146">
        <f>'資－２'!C7</f>
        <v>120</v>
      </c>
      <c r="C15" s="146">
        <v>91</v>
      </c>
      <c r="D15" s="147">
        <f aca="true" t="shared" si="0" ref="D15:D23">B15-C15</f>
        <v>29</v>
      </c>
      <c r="E15" s="148">
        <f aca="true" t="shared" si="1" ref="E15:E23">B15/C15*100</f>
        <v>131.86813186813185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ht="18" customHeight="1">
      <c r="A16" s="149" t="s">
        <v>20</v>
      </c>
      <c r="B16" s="150">
        <f>'資－２'!C8</f>
        <v>3</v>
      </c>
      <c r="C16" s="150">
        <v>7</v>
      </c>
      <c r="D16" s="151">
        <f t="shared" si="0"/>
        <v>-4</v>
      </c>
      <c r="E16" s="152">
        <f t="shared" si="1"/>
        <v>42.857142857142854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ht="18" customHeight="1">
      <c r="A17" s="149" t="s">
        <v>21</v>
      </c>
      <c r="B17" s="150">
        <f>'資－２'!C9</f>
        <v>26</v>
      </c>
      <c r="C17" s="150">
        <v>28</v>
      </c>
      <c r="D17" s="151">
        <f t="shared" si="0"/>
        <v>-2</v>
      </c>
      <c r="E17" s="152">
        <f t="shared" si="1"/>
        <v>92.85714285714286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ht="18" customHeight="1">
      <c r="A18" s="149" t="s">
        <v>22</v>
      </c>
      <c r="B18" s="150">
        <f>'資－２'!C10</f>
        <v>20</v>
      </c>
      <c r="C18" s="150">
        <v>17</v>
      </c>
      <c r="D18" s="151">
        <f t="shared" si="0"/>
        <v>3</v>
      </c>
      <c r="E18" s="152">
        <f t="shared" si="1"/>
        <v>117.64705882352942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ht="18" customHeight="1">
      <c r="A19" s="149" t="s">
        <v>23</v>
      </c>
      <c r="B19" s="150">
        <f>'資－２'!C11</f>
        <v>30</v>
      </c>
      <c r="C19" s="150">
        <v>17</v>
      </c>
      <c r="D19" s="151">
        <f>B19-C19</f>
        <v>13</v>
      </c>
      <c r="E19" s="152">
        <f t="shared" si="1"/>
        <v>176.47058823529412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1</v>
      </c>
      <c r="B20" s="150">
        <f>'資－２'!C12</f>
        <v>213</v>
      </c>
      <c r="C20" s="150">
        <v>17</v>
      </c>
      <c r="D20" s="151">
        <f t="shared" si="0"/>
        <v>196</v>
      </c>
      <c r="E20" s="152">
        <f t="shared" si="1"/>
        <v>1252.9411764705883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26</v>
      </c>
      <c r="B21" s="150">
        <f>'資－２'!C13</f>
        <v>28</v>
      </c>
      <c r="C21" s="150">
        <v>26</v>
      </c>
      <c r="D21" s="151">
        <f t="shared" si="0"/>
        <v>2</v>
      </c>
      <c r="E21" s="152">
        <f t="shared" si="1"/>
        <v>107.6923076923077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11</v>
      </c>
      <c r="B22" s="150">
        <f>'資－２'!C14</f>
        <v>44</v>
      </c>
      <c r="C22" s="150">
        <v>24</v>
      </c>
      <c r="D22" s="151">
        <f t="shared" si="0"/>
        <v>20</v>
      </c>
      <c r="E22" s="152">
        <f t="shared" si="1"/>
        <v>183.33333333333331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53" t="s">
        <v>5</v>
      </c>
      <c r="B23" s="154">
        <f>'資－２'!C15</f>
        <v>14</v>
      </c>
      <c r="C23" s="154">
        <v>20</v>
      </c>
      <c r="D23" s="155">
        <f t="shared" si="0"/>
        <v>-6</v>
      </c>
      <c r="E23" s="156">
        <f t="shared" si="1"/>
        <v>70</v>
      </c>
      <c r="G23" s="175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9:20" ht="21" customHeight="1"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21" customHeight="1">
      <c r="A25" s="79" t="s">
        <v>7</v>
      </c>
      <c r="B25" s="115"/>
      <c r="C25" s="115"/>
      <c r="D25" s="115"/>
      <c r="E25" s="115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1:21" ht="27.75" customHeight="1">
      <c r="A26" s="121" t="str">
        <f>A7</f>
        <v>令和４年４月</v>
      </c>
      <c r="B26" s="123" t="s">
        <v>106</v>
      </c>
      <c r="C26" s="123" t="s">
        <v>107</v>
      </c>
      <c r="D26" s="123" t="s">
        <v>108</v>
      </c>
      <c r="E26" s="144" t="s">
        <v>112</v>
      </c>
      <c r="H26" s="181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1"/>
    </row>
    <row r="27" spans="1:21" ht="18" customHeight="1">
      <c r="A27" s="145" t="s">
        <v>114</v>
      </c>
      <c r="B27" s="146">
        <f>'資－２'!Q16</f>
        <v>222</v>
      </c>
      <c r="C27" s="157">
        <v>216</v>
      </c>
      <c r="D27" s="147">
        <f>B27-C27</f>
        <v>6</v>
      </c>
      <c r="E27" s="158">
        <f>IF(C27=0,"-",B27/C27*100)</f>
        <v>102.77777777777777</v>
      </c>
      <c r="H27" s="181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</row>
    <row r="28" spans="1:21" ht="18" customHeight="1">
      <c r="A28" s="149" t="s">
        <v>113</v>
      </c>
      <c r="B28" s="150">
        <f>'資－２'!R16</f>
        <v>249</v>
      </c>
      <c r="C28" s="159">
        <v>6</v>
      </c>
      <c r="D28" s="160">
        <f>B28-C28</f>
        <v>243</v>
      </c>
      <c r="E28" s="161">
        <f>IF(C28=0,"-",B28/C28*100)</f>
        <v>4150</v>
      </c>
      <c r="H28" s="181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1"/>
    </row>
    <row r="29" spans="1:21" ht="18" customHeight="1">
      <c r="A29" s="149" t="s">
        <v>12</v>
      </c>
      <c r="B29" s="150">
        <f>'資－２'!S16</f>
        <v>1</v>
      </c>
      <c r="C29" s="159">
        <v>2</v>
      </c>
      <c r="D29" s="160">
        <f>B29-C29</f>
        <v>-1</v>
      </c>
      <c r="E29" s="161">
        <f>IF(C29=0,"-",B29/C29*100)</f>
        <v>50</v>
      </c>
      <c r="H29" s="181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</row>
    <row r="30" spans="1:21" ht="18" customHeight="1">
      <c r="A30" s="153" t="s">
        <v>8</v>
      </c>
      <c r="B30" s="154">
        <f>'資－２'!T16</f>
        <v>26</v>
      </c>
      <c r="C30" s="162">
        <v>23</v>
      </c>
      <c r="D30" s="155">
        <f>B30-C30</f>
        <v>3</v>
      </c>
      <c r="E30" s="163">
        <f>IF(C30=0,"-",B30/C30*100)</f>
        <v>113.04347826086956</v>
      </c>
      <c r="G30" s="175"/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s="143" customFormat="1" ht="21.75" customHeight="1">
      <c r="A31" s="138"/>
      <c r="B31" s="139"/>
      <c r="C31" s="140"/>
      <c r="D31" s="141"/>
      <c r="E31" s="142"/>
      <c r="F31" s="140"/>
      <c r="G31" s="140"/>
      <c r="H31" s="182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3"/>
    </row>
    <row r="32" spans="1:21" ht="21" customHeight="1">
      <c r="A32" s="79" t="s">
        <v>18</v>
      </c>
      <c r="B32" s="115"/>
      <c r="C32" s="115"/>
      <c r="D32" s="115"/>
      <c r="E32" s="115"/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27.75" customHeight="1">
      <c r="A33" s="121" t="str">
        <f>A7</f>
        <v>令和４年４月</v>
      </c>
      <c r="B33" s="123" t="s">
        <v>106</v>
      </c>
      <c r="C33" s="123" t="s">
        <v>107</v>
      </c>
      <c r="D33" s="123" t="s">
        <v>108</v>
      </c>
      <c r="E33" s="144" t="s">
        <v>112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45" t="s">
        <v>116</v>
      </c>
      <c r="B34" s="146">
        <f>'資－２'!K16</f>
        <v>273</v>
      </c>
      <c r="C34" s="178">
        <v>230</v>
      </c>
      <c r="D34" s="147">
        <f>B34-C34</f>
        <v>43</v>
      </c>
      <c r="E34" s="158">
        <f>IF(C34=0,"-",B34/C34*100)</f>
        <v>118.69565217391305</v>
      </c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ht="18" customHeight="1">
      <c r="A35" s="153" t="s">
        <v>2</v>
      </c>
      <c r="B35" s="154">
        <f>'資－２'!L16+'資－２'!M16+'資－２'!N16+'資－２'!O16+'資－２'!P16</f>
        <v>225</v>
      </c>
      <c r="C35" s="179">
        <v>17</v>
      </c>
      <c r="D35" s="155">
        <f>B35-C35</f>
        <v>208</v>
      </c>
      <c r="E35" s="163">
        <f>IF(C35=0,"-",B35/C35*100)</f>
        <v>1323.5294117647059</v>
      </c>
      <c r="G35" s="176"/>
      <c r="H35" s="181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</row>
    <row r="36" spans="1:21" ht="18" customHeight="1">
      <c r="A36" s="117" t="s">
        <v>115</v>
      </c>
      <c r="B36" s="118">
        <f>B34/B8*100</f>
        <v>54.81927710843374</v>
      </c>
      <c r="C36" s="118">
        <f>C34/C8*100</f>
        <v>93.11740890688259</v>
      </c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8:21" ht="21" customHeight="1"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8:21" ht="21" customHeight="1"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</row>
    <row r="49" spans="1:6" ht="21" customHeight="1">
      <c r="A49" s="124"/>
      <c r="B49" s="125"/>
      <c r="C49" s="125"/>
      <c r="D49" s="126"/>
      <c r="E49" s="127"/>
      <c r="F49" s="128"/>
    </row>
    <row r="50" spans="1:6" ht="21" customHeight="1">
      <c r="A50" s="124"/>
      <c r="B50" s="125"/>
      <c r="C50" s="125"/>
      <c r="D50" s="126"/>
      <c r="E50" s="127"/>
      <c r="F50" s="128"/>
    </row>
    <row r="51" spans="1:6" ht="21" customHeight="1">
      <c r="A51" s="124"/>
      <c r="B51" s="125"/>
      <c r="C51" s="125"/>
      <c r="D51" s="126"/>
      <c r="E51" s="127"/>
      <c r="F51" s="128"/>
    </row>
    <row r="52" spans="1:6" ht="21" customHeight="1">
      <c r="A52" s="124"/>
      <c r="B52" s="125"/>
      <c r="C52" s="125"/>
      <c r="D52" s="126"/>
      <c r="E52" s="127"/>
      <c r="F52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W1" sqref="W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令和４年４月分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120</v>
      </c>
      <c r="D7" s="19">
        <v>119</v>
      </c>
      <c r="E7" s="20">
        <v>1</v>
      </c>
      <c r="F7" s="21">
        <v>0</v>
      </c>
      <c r="G7" s="19">
        <v>11324</v>
      </c>
      <c r="H7" s="21">
        <f>G7/C7</f>
        <v>94.36666666666666</v>
      </c>
      <c r="I7" s="19">
        <v>234383</v>
      </c>
      <c r="J7" s="21">
        <f>I7/C7</f>
        <v>1953.1916666666666</v>
      </c>
      <c r="K7" s="19">
        <v>97</v>
      </c>
      <c r="L7" s="20">
        <v>0</v>
      </c>
      <c r="M7" s="20">
        <v>0</v>
      </c>
      <c r="N7" s="20">
        <v>23</v>
      </c>
      <c r="O7" s="20">
        <v>0</v>
      </c>
      <c r="P7" s="21">
        <v>0</v>
      </c>
      <c r="Q7" s="19">
        <v>72</v>
      </c>
      <c r="R7" s="20">
        <v>35</v>
      </c>
      <c r="S7" s="20">
        <v>0</v>
      </c>
      <c r="T7" s="21">
        <v>13</v>
      </c>
      <c r="U7" s="19">
        <v>80</v>
      </c>
      <c r="V7" s="20">
        <v>22</v>
      </c>
      <c r="W7" s="21">
        <v>18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3</v>
      </c>
      <c r="D8" s="24">
        <v>3</v>
      </c>
      <c r="E8" s="25">
        <v>0</v>
      </c>
      <c r="F8" s="26">
        <v>0</v>
      </c>
      <c r="G8" s="24">
        <v>341</v>
      </c>
      <c r="H8" s="26">
        <f aca="true" t="shared" si="1" ref="H8:H14">G8/C8</f>
        <v>113.66666666666667</v>
      </c>
      <c r="I8" s="24">
        <v>6880</v>
      </c>
      <c r="J8" s="26">
        <f aca="true" t="shared" si="2" ref="J8:J15">I8/C8</f>
        <v>2293.3333333333335</v>
      </c>
      <c r="K8" s="24">
        <v>3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3</v>
      </c>
      <c r="R8" s="25">
        <v>0</v>
      </c>
      <c r="S8" s="25">
        <v>0</v>
      </c>
      <c r="T8" s="26">
        <v>0</v>
      </c>
      <c r="U8" s="24">
        <v>3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26</v>
      </c>
      <c r="D9" s="24">
        <v>22</v>
      </c>
      <c r="E9" s="25">
        <v>4</v>
      </c>
      <c r="F9" s="26">
        <v>0</v>
      </c>
      <c r="G9" s="24">
        <v>3190</v>
      </c>
      <c r="H9" s="26">
        <f t="shared" si="1"/>
        <v>122.6923076923077</v>
      </c>
      <c r="I9" s="24">
        <v>69591</v>
      </c>
      <c r="J9" s="26">
        <f t="shared" si="2"/>
        <v>2676.576923076923</v>
      </c>
      <c r="K9" s="24">
        <v>24</v>
      </c>
      <c r="L9" s="25">
        <v>0</v>
      </c>
      <c r="M9" s="25">
        <v>0</v>
      </c>
      <c r="N9" s="25">
        <v>2</v>
      </c>
      <c r="O9" s="25">
        <v>0</v>
      </c>
      <c r="P9" s="26">
        <v>0</v>
      </c>
      <c r="Q9" s="24">
        <v>24</v>
      </c>
      <c r="R9" s="25">
        <v>1</v>
      </c>
      <c r="S9" s="25">
        <v>0</v>
      </c>
      <c r="T9" s="26">
        <v>1</v>
      </c>
      <c r="U9" s="24">
        <v>23</v>
      </c>
      <c r="V9" s="25">
        <v>2</v>
      </c>
      <c r="W9" s="26">
        <v>1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20</v>
      </c>
      <c r="D10" s="24">
        <v>17</v>
      </c>
      <c r="E10" s="25">
        <v>1</v>
      </c>
      <c r="F10" s="26">
        <v>2</v>
      </c>
      <c r="G10" s="24">
        <v>2380</v>
      </c>
      <c r="H10" s="26">
        <f t="shared" si="1"/>
        <v>119</v>
      </c>
      <c r="I10" s="24">
        <v>49465</v>
      </c>
      <c r="J10" s="26">
        <f t="shared" si="2"/>
        <v>2473.25</v>
      </c>
      <c r="K10" s="24">
        <v>20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19</v>
      </c>
      <c r="R10" s="25">
        <v>0</v>
      </c>
      <c r="S10" s="25">
        <v>0</v>
      </c>
      <c r="T10" s="26">
        <v>1</v>
      </c>
      <c r="U10" s="24">
        <v>18</v>
      </c>
      <c r="V10" s="25">
        <v>1</v>
      </c>
      <c r="W10" s="26">
        <v>1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30</v>
      </c>
      <c r="D11" s="24">
        <v>28</v>
      </c>
      <c r="E11" s="25">
        <v>2</v>
      </c>
      <c r="F11" s="26">
        <v>0</v>
      </c>
      <c r="G11" s="24">
        <v>3306</v>
      </c>
      <c r="H11" s="26">
        <f t="shared" si="1"/>
        <v>110.2</v>
      </c>
      <c r="I11" s="24">
        <v>59363</v>
      </c>
      <c r="J11" s="26">
        <f t="shared" si="2"/>
        <v>1978.7666666666667</v>
      </c>
      <c r="K11" s="24">
        <v>29</v>
      </c>
      <c r="L11" s="25">
        <v>0</v>
      </c>
      <c r="M11" s="25">
        <v>0</v>
      </c>
      <c r="N11" s="25">
        <v>1</v>
      </c>
      <c r="O11" s="25">
        <v>0</v>
      </c>
      <c r="P11" s="26">
        <v>0</v>
      </c>
      <c r="Q11" s="24">
        <v>23</v>
      </c>
      <c r="R11" s="25">
        <v>1</v>
      </c>
      <c r="S11" s="25">
        <v>0</v>
      </c>
      <c r="T11" s="26">
        <v>6</v>
      </c>
      <c r="U11" s="24">
        <v>26</v>
      </c>
      <c r="V11" s="25">
        <v>1</v>
      </c>
      <c r="W11" s="26">
        <v>3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213</v>
      </c>
      <c r="D12" s="24">
        <v>210</v>
      </c>
      <c r="E12" s="25">
        <v>2</v>
      </c>
      <c r="F12" s="26">
        <v>1</v>
      </c>
      <c r="G12" s="24">
        <v>10193</v>
      </c>
      <c r="H12" s="26">
        <f t="shared" si="1"/>
        <v>47.85446009389671</v>
      </c>
      <c r="I12" s="24">
        <v>208396</v>
      </c>
      <c r="J12" s="26">
        <f t="shared" si="2"/>
        <v>978.3849765258216</v>
      </c>
      <c r="K12" s="24">
        <v>15</v>
      </c>
      <c r="L12" s="25">
        <v>0</v>
      </c>
      <c r="M12" s="25">
        <v>0</v>
      </c>
      <c r="N12" s="25">
        <v>198</v>
      </c>
      <c r="O12" s="25">
        <v>0</v>
      </c>
      <c r="P12" s="26">
        <v>0</v>
      </c>
      <c r="Q12" s="24">
        <v>14</v>
      </c>
      <c r="R12" s="25">
        <v>198</v>
      </c>
      <c r="S12" s="25">
        <v>0</v>
      </c>
      <c r="T12" s="26">
        <v>1</v>
      </c>
      <c r="U12" s="24">
        <v>15</v>
      </c>
      <c r="V12" s="25">
        <v>198</v>
      </c>
      <c r="W12" s="26">
        <v>0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28</v>
      </c>
      <c r="D13" s="24">
        <v>25</v>
      </c>
      <c r="E13" s="25">
        <v>3</v>
      </c>
      <c r="F13" s="26">
        <v>0</v>
      </c>
      <c r="G13" s="24">
        <v>3251</v>
      </c>
      <c r="H13" s="26">
        <f t="shared" si="1"/>
        <v>116.10714285714286</v>
      </c>
      <c r="I13" s="24">
        <v>59162</v>
      </c>
      <c r="J13" s="26">
        <f t="shared" si="2"/>
        <v>2112.9285714285716</v>
      </c>
      <c r="K13" s="24">
        <v>28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  <c r="Q13" s="24">
        <v>25</v>
      </c>
      <c r="R13" s="25">
        <v>0</v>
      </c>
      <c r="S13" s="25">
        <v>0</v>
      </c>
      <c r="T13" s="26">
        <v>3</v>
      </c>
      <c r="U13" s="24">
        <v>26</v>
      </c>
      <c r="V13" s="25">
        <v>0</v>
      </c>
      <c r="W13" s="26">
        <v>2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44</v>
      </c>
      <c r="D14" s="24">
        <v>37</v>
      </c>
      <c r="E14" s="25">
        <v>7</v>
      </c>
      <c r="F14" s="26">
        <v>0</v>
      </c>
      <c r="G14" s="24">
        <v>4441</v>
      </c>
      <c r="H14" s="26">
        <f t="shared" si="1"/>
        <v>100.93181818181819</v>
      </c>
      <c r="I14" s="24">
        <v>80148</v>
      </c>
      <c r="J14" s="26">
        <f t="shared" si="2"/>
        <v>1821.5454545454545</v>
      </c>
      <c r="K14" s="24">
        <v>44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28</v>
      </c>
      <c r="R14" s="25">
        <v>14</v>
      </c>
      <c r="S14" s="25">
        <v>1</v>
      </c>
      <c r="T14" s="26">
        <v>1</v>
      </c>
      <c r="U14" s="24">
        <v>36</v>
      </c>
      <c r="V14" s="25">
        <v>0</v>
      </c>
      <c r="W14" s="26">
        <v>8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14</v>
      </c>
      <c r="D15" s="29">
        <v>12</v>
      </c>
      <c r="E15" s="30">
        <v>2</v>
      </c>
      <c r="F15" s="31">
        <v>0</v>
      </c>
      <c r="G15" s="29">
        <v>1951</v>
      </c>
      <c r="H15" s="31">
        <f>G15/C15</f>
        <v>139.35714285714286</v>
      </c>
      <c r="I15" s="29">
        <v>32595</v>
      </c>
      <c r="J15" s="31">
        <f t="shared" si="2"/>
        <v>2328.214285714286</v>
      </c>
      <c r="K15" s="29">
        <v>13</v>
      </c>
      <c r="L15" s="30">
        <v>0</v>
      </c>
      <c r="M15" s="30">
        <v>0</v>
      </c>
      <c r="N15" s="30">
        <v>1</v>
      </c>
      <c r="O15" s="30">
        <v>0</v>
      </c>
      <c r="P15" s="31">
        <v>0</v>
      </c>
      <c r="Q15" s="29">
        <v>14</v>
      </c>
      <c r="R15" s="30">
        <v>0</v>
      </c>
      <c r="S15" s="30">
        <v>0</v>
      </c>
      <c r="T15" s="31">
        <v>0</v>
      </c>
      <c r="U15" s="29">
        <v>12</v>
      </c>
      <c r="V15" s="30">
        <v>1</v>
      </c>
      <c r="W15" s="31">
        <v>1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498</v>
      </c>
      <c r="D16" s="33">
        <f>SUM(D7:D15)</f>
        <v>473</v>
      </c>
      <c r="E16" s="34">
        <f>SUM(E7:E15)</f>
        <v>22</v>
      </c>
      <c r="F16" s="35">
        <f>SUM(F7:F15)</f>
        <v>3</v>
      </c>
      <c r="G16" s="33">
        <f>SUM(G7:G15)</f>
        <v>40377</v>
      </c>
      <c r="H16" s="31">
        <f>G16/C16</f>
        <v>81.07831325301204</v>
      </c>
      <c r="I16" s="33">
        <f>SUM(I7:I15)</f>
        <v>799983</v>
      </c>
      <c r="J16" s="35">
        <f>I16/C16</f>
        <v>1606.3915662650602</v>
      </c>
      <c r="K16" s="33">
        <f aca="true" t="shared" si="3" ref="K16:W16">SUM(K7:K15)</f>
        <v>273</v>
      </c>
      <c r="L16" s="34">
        <f t="shared" si="3"/>
        <v>0</v>
      </c>
      <c r="M16" s="34">
        <f t="shared" si="3"/>
        <v>0</v>
      </c>
      <c r="N16" s="34">
        <f t="shared" si="3"/>
        <v>225</v>
      </c>
      <c r="O16" s="34">
        <f t="shared" si="3"/>
        <v>0</v>
      </c>
      <c r="P16" s="35">
        <f t="shared" si="3"/>
        <v>0</v>
      </c>
      <c r="Q16" s="33">
        <f t="shared" si="3"/>
        <v>222</v>
      </c>
      <c r="R16" s="34">
        <f t="shared" si="3"/>
        <v>249</v>
      </c>
      <c r="S16" s="34">
        <f t="shared" si="3"/>
        <v>1</v>
      </c>
      <c r="T16" s="35">
        <f t="shared" si="3"/>
        <v>26</v>
      </c>
      <c r="U16" s="33">
        <f t="shared" si="3"/>
        <v>239</v>
      </c>
      <c r="V16" s="34">
        <f t="shared" si="3"/>
        <v>225</v>
      </c>
      <c r="W16" s="35">
        <f t="shared" si="3"/>
        <v>34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P1" sqref="P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/>
      <c r="H5" s="64"/>
      <c r="I5" s="64"/>
      <c r="J5" s="64"/>
      <c r="K5" s="64"/>
      <c r="L5" s="65"/>
      <c r="M5" s="66"/>
      <c r="N5" s="67"/>
      <c r="O5" s="94">
        <f aca="true" t="shared" si="0" ref="O5:O13">SUM(C5:N5)</f>
        <v>702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/>
      <c r="H6" s="71"/>
      <c r="I6" s="71"/>
      <c r="J6" s="71"/>
      <c r="K6" s="71"/>
      <c r="L6" s="72"/>
      <c r="M6" s="73"/>
      <c r="N6" s="74"/>
      <c r="O6" s="95">
        <f t="shared" si="0"/>
        <v>22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/>
      <c r="H7" s="71"/>
      <c r="I7" s="71"/>
      <c r="J7" s="71"/>
      <c r="K7" s="71"/>
      <c r="L7" s="72"/>
      <c r="M7" s="73"/>
      <c r="N7" s="74"/>
      <c r="O7" s="95">
        <f t="shared" si="0"/>
        <v>107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/>
      <c r="H8" s="71"/>
      <c r="I8" s="71"/>
      <c r="J8" s="71"/>
      <c r="K8" s="71"/>
      <c r="L8" s="72"/>
      <c r="M8" s="73"/>
      <c r="N8" s="74"/>
      <c r="O8" s="95">
        <f t="shared" si="0"/>
        <v>61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/>
      <c r="H9" s="71"/>
      <c r="I9" s="71"/>
      <c r="J9" s="71"/>
      <c r="K9" s="71"/>
      <c r="L9" s="72"/>
      <c r="M9" s="73"/>
      <c r="N9" s="74"/>
      <c r="O9" s="95">
        <f t="shared" si="0"/>
        <v>84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/>
      <c r="H10" s="71"/>
      <c r="I10" s="71"/>
      <c r="J10" s="71"/>
      <c r="K10" s="71"/>
      <c r="L10" s="72"/>
      <c r="M10" s="73"/>
      <c r="N10" s="74"/>
      <c r="O10" s="95">
        <f t="shared" si="0"/>
        <v>277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/>
      <c r="H11" s="71"/>
      <c r="I11" s="71"/>
      <c r="J11" s="71"/>
      <c r="K11" s="71"/>
      <c r="L11" s="72"/>
      <c r="M11" s="73"/>
      <c r="N11" s="74"/>
      <c r="O11" s="95">
        <f t="shared" si="0"/>
        <v>119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/>
      <c r="H12" s="71"/>
      <c r="I12" s="71"/>
      <c r="J12" s="71"/>
      <c r="K12" s="71"/>
      <c r="L12" s="72"/>
      <c r="M12" s="73"/>
      <c r="N12" s="74"/>
      <c r="O12" s="95">
        <f t="shared" si="0"/>
        <v>125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/>
      <c r="H13" s="83"/>
      <c r="I13" s="83"/>
      <c r="J13" s="83"/>
      <c r="K13" s="83"/>
      <c r="L13" s="84"/>
      <c r="M13" s="85"/>
      <c r="N13" s="86"/>
      <c r="O13" s="96">
        <f t="shared" si="0"/>
        <v>35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</c>
      <c r="H14" s="87">
        <f t="shared" si="1"/>
      </c>
      <c r="I14" s="87">
        <f t="shared" si="1"/>
      </c>
      <c r="J14" s="87">
        <f t="shared" si="1"/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1532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</c>
      <c r="H16" s="89">
        <f t="shared" si="2"/>
      </c>
      <c r="I16" s="89">
        <f t="shared" si="2"/>
      </c>
      <c r="J16" s="89">
        <f t="shared" si="2"/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</c>
      <c r="H17" s="87">
        <f>IF(H14="","",SUM($C$14:H14))</f>
      </c>
      <c r="I17" s="87">
        <f>IF(I14="","",SUM($C$14:I14))</f>
      </c>
      <c r="J17" s="87">
        <f>IF(J14="","",SUM($C$14:J14))</f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</c>
      <c r="H19" s="102">
        <f t="shared" si="4"/>
      </c>
      <c r="I19" s="102">
        <f t="shared" si="4"/>
      </c>
      <c r="J19" s="102">
        <f t="shared" si="4"/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/>
      <c r="E24" s="62"/>
      <c r="F24" s="64"/>
      <c r="G24" s="62"/>
      <c r="H24" s="62"/>
      <c r="I24" s="62"/>
      <c r="J24" s="62"/>
      <c r="K24" s="62"/>
      <c r="L24" s="62"/>
      <c r="M24" s="62"/>
      <c r="N24" s="62"/>
      <c r="O24" s="68">
        <f aca="true" t="shared" si="5" ref="O24:O31">SUM(C24:N24)</f>
        <v>120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/>
      <c r="E25" s="69"/>
      <c r="F25" s="71"/>
      <c r="G25" s="69"/>
      <c r="H25" s="69"/>
      <c r="I25" s="69"/>
      <c r="J25" s="69"/>
      <c r="K25" s="69"/>
      <c r="L25" s="69"/>
      <c r="M25" s="69"/>
      <c r="N25" s="69"/>
      <c r="O25" s="75">
        <f t="shared" si="5"/>
        <v>3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/>
      <c r="E26" s="69"/>
      <c r="F26" s="71"/>
      <c r="G26" s="69"/>
      <c r="H26" s="69"/>
      <c r="I26" s="69"/>
      <c r="J26" s="69"/>
      <c r="K26" s="69"/>
      <c r="L26" s="69"/>
      <c r="M26" s="69"/>
      <c r="N26" s="69"/>
      <c r="O26" s="75">
        <f t="shared" si="5"/>
        <v>26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/>
      <c r="E27" s="69"/>
      <c r="F27" s="71"/>
      <c r="G27" s="69"/>
      <c r="H27" s="69"/>
      <c r="I27" s="69"/>
      <c r="J27" s="69"/>
      <c r="K27" s="69"/>
      <c r="L27" s="69"/>
      <c r="M27" s="69"/>
      <c r="N27" s="69"/>
      <c r="O27" s="75">
        <f t="shared" si="5"/>
        <v>20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/>
      <c r="E28" s="69"/>
      <c r="F28" s="71"/>
      <c r="G28" s="69"/>
      <c r="H28" s="69"/>
      <c r="I28" s="69"/>
      <c r="J28" s="69"/>
      <c r="K28" s="69"/>
      <c r="L28" s="69"/>
      <c r="M28" s="69"/>
      <c r="N28" s="69"/>
      <c r="O28" s="75">
        <f t="shared" si="5"/>
        <v>30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/>
      <c r="E29" s="69"/>
      <c r="F29" s="71"/>
      <c r="G29" s="69"/>
      <c r="H29" s="69"/>
      <c r="I29" s="69"/>
      <c r="J29" s="69"/>
      <c r="K29" s="69"/>
      <c r="L29" s="69"/>
      <c r="M29" s="69"/>
      <c r="N29" s="69"/>
      <c r="O29" s="75">
        <f t="shared" si="5"/>
        <v>213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/>
      <c r="E30" s="69"/>
      <c r="F30" s="71"/>
      <c r="G30" s="69"/>
      <c r="H30" s="69"/>
      <c r="I30" s="69"/>
      <c r="J30" s="69"/>
      <c r="K30" s="69"/>
      <c r="L30" s="69"/>
      <c r="M30" s="69"/>
      <c r="N30" s="69"/>
      <c r="O30" s="75">
        <f t="shared" si="5"/>
        <v>28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/>
      <c r="E31" s="69"/>
      <c r="F31" s="71"/>
      <c r="G31" s="69"/>
      <c r="H31" s="69"/>
      <c r="I31" s="69"/>
      <c r="J31" s="69"/>
      <c r="K31" s="69"/>
      <c r="L31" s="69"/>
      <c r="M31" s="69"/>
      <c r="N31" s="69"/>
      <c r="O31" s="75">
        <f t="shared" si="5"/>
        <v>44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/>
      <c r="E32" s="107"/>
      <c r="F32" s="83"/>
      <c r="G32" s="107"/>
      <c r="H32" s="107"/>
      <c r="I32" s="107"/>
      <c r="J32" s="107"/>
      <c r="K32" s="107"/>
      <c r="L32" s="107"/>
      <c r="M32" s="107"/>
      <c r="N32" s="107"/>
      <c r="O32" s="108">
        <f>SUM(C32:N32)</f>
        <v>14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</c>
      <c r="E33" s="87">
        <f t="shared" si="6"/>
      </c>
      <c r="F33" s="87">
        <f t="shared" si="6"/>
      </c>
      <c r="G33" s="87">
        <f t="shared" si="6"/>
      </c>
      <c r="H33" s="87">
        <f t="shared" si="6"/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498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</c>
      <c r="E35" s="89">
        <f t="shared" si="7"/>
      </c>
      <c r="F35" s="89">
        <f t="shared" si="7"/>
      </c>
      <c r="G35" s="89">
        <f t="shared" si="7"/>
      </c>
      <c r="H35" s="89">
        <f t="shared" si="7"/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</c>
      <c r="E36" s="87">
        <f>IF(E33="","",SUM($C$33:E33))</f>
      </c>
      <c r="F36" s="87">
        <f>IF(F33="","",SUM($C$33:F33))</f>
      </c>
      <c r="G36" s="87">
        <f>IF(G33="","",SUM($C$33:G33))</f>
      </c>
      <c r="H36" s="87">
        <f>IF(H33="","",SUM($C$33:H33))</f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</c>
      <c r="E38" s="102">
        <f t="shared" si="8"/>
      </c>
      <c r="F38" s="102">
        <f t="shared" si="8"/>
      </c>
      <c r="G38" s="102">
        <f t="shared" si="8"/>
      </c>
      <c r="H38" s="102">
        <f t="shared" si="8"/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2023-03-28T02:22:57Z</cp:lastPrinted>
  <dcterms:created xsi:type="dcterms:W3CDTF">2005-05-01T23:39:33Z</dcterms:created>
  <dcterms:modified xsi:type="dcterms:W3CDTF">2023-03-28T02:24:36Z</dcterms:modified>
  <cp:category/>
  <cp:version/>
  <cp:contentType/>
  <cp:contentStatus/>
</cp:coreProperties>
</file>