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BF7B933F-4D80-4ACF-8729-58B53AEBAF8E}" xr6:coauthVersionLast="47" xr6:coauthVersionMax="47" xr10:uidLastSave="{00000000-0000-0000-0000-000000000000}"/>
  <bookViews>
    <workbookView xWindow="28680" yWindow="-120" windowWidth="29040" windowHeight="15840" tabRatio="790" firstSheet="1" activeTab="1" xr2:uid="{00000000-000D-0000-FFFF-FFFF00000000}"/>
  </bookViews>
  <sheets>
    <sheet name="集計表３" sheetId="13" state="hidden" r:id="rId1"/>
    <sheet name="集計表４" sheetId="41" r:id="rId2"/>
  </sheets>
  <definedNames>
    <definedName name="_xlnm.Print_Area" localSheetId="0">集計表３!$A$1:$N$61</definedName>
    <definedName name="_xlnm.Print_Area" localSheetId="1">集計表４!$A$1:$M$167</definedName>
    <definedName name="_xlnm.Print_Titles" localSheetId="1">集計表４!$1:$2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4" i="41" l="1"/>
  <c r="F84" i="41"/>
  <c r="E84" i="41"/>
  <c r="D84" i="41"/>
  <c r="C84" i="41"/>
  <c r="H84" i="41"/>
  <c r="G84" i="41"/>
  <c r="G165" i="41"/>
  <c r="F165" i="41"/>
  <c r="E165" i="41"/>
  <c r="D165" i="41"/>
  <c r="C165" i="41"/>
  <c r="H164" i="41"/>
  <c r="H163" i="41"/>
  <c r="I157" i="41"/>
  <c r="G157" i="41"/>
  <c r="I156" i="41"/>
  <c r="H156" i="41"/>
  <c r="G156" i="41"/>
  <c r="E156" i="41"/>
  <c r="F156" i="41" s="1"/>
  <c r="D156" i="41"/>
  <c r="C156" i="41"/>
  <c r="J147" i="41"/>
  <c r="I147" i="41"/>
  <c r="H147" i="41"/>
  <c r="G147" i="41"/>
  <c r="F147" i="41"/>
  <c r="E147" i="41"/>
  <c r="D147" i="41"/>
  <c r="C147" i="41"/>
  <c r="K146" i="41"/>
  <c r="K145" i="41"/>
  <c r="I139" i="41"/>
  <c r="G139" i="41"/>
  <c r="I138" i="41"/>
  <c r="H138" i="41"/>
  <c r="G138" i="41"/>
  <c r="E138" i="41"/>
  <c r="F138" i="41" s="1"/>
  <c r="D138" i="41"/>
  <c r="C138" i="41"/>
  <c r="I128" i="41"/>
  <c r="I122" i="41"/>
  <c r="G122" i="41"/>
  <c r="G113" i="41"/>
  <c r="F113" i="41"/>
  <c r="E113" i="41"/>
  <c r="D113" i="41"/>
  <c r="C113" i="41"/>
  <c r="H112" i="41"/>
  <c r="H111" i="41"/>
  <c r="I105" i="41"/>
  <c r="G105" i="41"/>
  <c r="I104" i="41"/>
  <c r="H104" i="41"/>
  <c r="G104" i="41"/>
  <c r="E104" i="41"/>
  <c r="D104" i="41"/>
  <c r="C104" i="41"/>
  <c r="H94" i="41"/>
  <c r="G94" i="41"/>
  <c r="F94" i="41"/>
  <c r="E94" i="41"/>
  <c r="D94" i="41"/>
  <c r="C94" i="41"/>
  <c r="I93" i="41"/>
  <c r="I92" i="41"/>
  <c r="I91" i="41"/>
  <c r="I85" i="41"/>
  <c r="G85" i="41"/>
  <c r="I73" i="41"/>
  <c r="I67" i="41"/>
  <c r="G67" i="41"/>
  <c r="J58" i="41"/>
  <c r="I52" i="41"/>
  <c r="G52" i="41"/>
  <c r="I43" i="41"/>
  <c r="H43" i="41"/>
  <c r="G43" i="41"/>
  <c r="F43" i="41"/>
  <c r="E43" i="41"/>
  <c r="D43" i="41"/>
  <c r="C43" i="41"/>
  <c r="J42" i="41"/>
  <c r="J41" i="41"/>
  <c r="J40" i="41"/>
  <c r="J39" i="41"/>
  <c r="I33" i="41"/>
  <c r="G33" i="41"/>
  <c r="I32" i="41"/>
  <c r="H32" i="41"/>
  <c r="G32" i="41"/>
  <c r="E32" i="41"/>
  <c r="F32" i="41" s="1"/>
  <c r="D32" i="41"/>
  <c r="C32" i="41"/>
  <c r="L20" i="41"/>
  <c r="I9" i="41"/>
  <c r="G9" i="41"/>
  <c r="E9" i="41"/>
  <c r="E122" i="41" s="1"/>
  <c r="N58" i="13"/>
  <c r="K58" i="13"/>
  <c r="J58" i="13"/>
  <c r="I58" i="13"/>
  <c r="H58" i="13"/>
  <c r="G58" i="13"/>
  <c r="M58" i="13" s="1"/>
  <c r="F58" i="13"/>
  <c r="L58" i="13" s="1"/>
  <c r="E58" i="13"/>
  <c r="D58" i="13"/>
  <c r="C58" i="13"/>
  <c r="N57" i="13"/>
  <c r="K57" i="13"/>
  <c r="J57" i="13"/>
  <c r="I57" i="13"/>
  <c r="H57" i="13"/>
  <c r="G57" i="13"/>
  <c r="M57" i="13" s="1"/>
  <c r="F57" i="13"/>
  <c r="L57" i="13" s="1"/>
  <c r="E57" i="13"/>
  <c r="D57" i="13"/>
  <c r="C57" i="13"/>
  <c r="N54" i="13"/>
  <c r="K54" i="13"/>
  <c r="J54" i="13"/>
  <c r="I54" i="13"/>
  <c r="H54" i="13"/>
  <c r="G54" i="13"/>
  <c r="M54" i="13" s="1"/>
  <c r="F54" i="13"/>
  <c r="L54" i="13" s="1"/>
  <c r="E54" i="13"/>
  <c r="D54" i="13"/>
  <c r="C54" i="13"/>
  <c r="N53" i="13"/>
  <c r="K53" i="13"/>
  <c r="J53" i="13"/>
  <c r="I53" i="13"/>
  <c r="H53" i="13"/>
  <c r="G53" i="13"/>
  <c r="M53" i="13" s="1"/>
  <c r="F53" i="13"/>
  <c r="L53" i="13" s="1"/>
  <c r="E53" i="13"/>
  <c r="D53" i="13"/>
  <c r="C53" i="13"/>
  <c r="N52" i="13"/>
  <c r="K52" i="13"/>
  <c r="J52" i="13"/>
  <c r="I52" i="13"/>
  <c r="H52" i="13"/>
  <c r="G52" i="13"/>
  <c r="M52" i="13" s="1"/>
  <c r="F52" i="13"/>
  <c r="L52" i="13" s="1"/>
  <c r="E52" i="13"/>
  <c r="D52" i="13"/>
  <c r="C52" i="13"/>
  <c r="N50" i="13"/>
  <c r="K50" i="13"/>
  <c r="J50" i="13"/>
  <c r="I50" i="13"/>
  <c r="H50" i="13"/>
  <c r="G50" i="13"/>
  <c r="M50" i="13" s="1"/>
  <c r="F50" i="13"/>
  <c r="L50" i="13" s="1"/>
  <c r="E50" i="13"/>
  <c r="D50" i="13"/>
  <c r="C50" i="13"/>
  <c r="N49" i="13"/>
  <c r="K49" i="13"/>
  <c r="J49" i="13"/>
  <c r="I49" i="13"/>
  <c r="H49" i="13"/>
  <c r="G49" i="13"/>
  <c r="M49" i="13" s="1"/>
  <c r="F49" i="13"/>
  <c r="L49" i="13" s="1"/>
  <c r="E49" i="13"/>
  <c r="D49" i="13"/>
  <c r="C49" i="13"/>
  <c r="N48" i="13"/>
  <c r="K48" i="13"/>
  <c r="J48" i="13"/>
  <c r="I48" i="13"/>
  <c r="H48" i="13"/>
  <c r="G48" i="13"/>
  <c r="M48" i="13" s="1"/>
  <c r="F48" i="13"/>
  <c r="L48" i="13" s="1"/>
  <c r="E48" i="13"/>
  <c r="D48" i="13"/>
  <c r="C48" i="13"/>
  <c r="N47" i="13"/>
  <c r="K47" i="13"/>
  <c r="J47" i="13"/>
  <c r="I47" i="13"/>
  <c r="H47" i="13"/>
  <c r="G47" i="13"/>
  <c r="M47" i="13" s="1"/>
  <c r="F47" i="13"/>
  <c r="L47" i="13" s="1"/>
  <c r="E47" i="13"/>
  <c r="D47" i="13"/>
  <c r="C47" i="13"/>
  <c r="N46" i="13"/>
  <c r="K46" i="13"/>
  <c r="J46" i="13"/>
  <c r="I46" i="13"/>
  <c r="H46" i="13"/>
  <c r="G46" i="13"/>
  <c r="M46" i="13" s="1"/>
  <c r="F46" i="13"/>
  <c r="L46" i="13" s="1"/>
  <c r="E46" i="13"/>
  <c r="D46" i="13"/>
  <c r="C46" i="13"/>
  <c r="N34" i="13"/>
  <c r="K34" i="13"/>
  <c r="K51" i="13" s="1"/>
  <c r="J34" i="13"/>
  <c r="J51" i="13" s="1"/>
  <c r="I34" i="13"/>
  <c r="I51" i="13" s="1"/>
  <c r="H34" i="13"/>
  <c r="H51" i="13" s="1"/>
  <c r="N51" i="13" s="1"/>
  <c r="G34" i="13"/>
  <c r="M34" i="13" s="1"/>
  <c r="F34" i="13"/>
  <c r="L34" i="13" s="1"/>
  <c r="E34" i="13"/>
  <c r="E51" i="13" s="1"/>
  <c r="D34" i="13"/>
  <c r="D51" i="13" s="1"/>
  <c r="C34" i="13"/>
  <c r="C51" i="13" s="1"/>
  <c r="N32" i="13"/>
  <c r="K32" i="13"/>
  <c r="K55" i="13" s="1"/>
  <c r="J32" i="13"/>
  <c r="J55" i="13" s="1"/>
  <c r="I32" i="13"/>
  <c r="I55" i="13" s="1"/>
  <c r="H32" i="13"/>
  <c r="H55" i="13" s="1"/>
  <c r="N55" i="13" s="1"/>
  <c r="G32" i="13"/>
  <c r="M32" i="13" s="1"/>
  <c r="F32" i="13"/>
  <c r="L32" i="13" s="1"/>
  <c r="E32" i="13"/>
  <c r="E55" i="13" s="1"/>
  <c r="D32" i="13"/>
  <c r="D55" i="13" s="1"/>
  <c r="C32" i="13"/>
  <c r="C55" i="13" s="1"/>
  <c r="N27" i="13"/>
  <c r="K27" i="13"/>
  <c r="K59" i="13" s="1"/>
  <c r="J27" i="13"/>
  <c r="J59" i="13" s="1"/>
  <c r="I27" i="13"/>
  <c r="I59" i="13" s="1"/>
  <c r="H27" i="13"/>
  <c r="H59" i="13" s="1"/>
  <c r="N59" i="13" s="1"/>
  <c r="G27" i="13"/>
  <c r="M27" i="13" s="1"/>
  <c r="F27" i="13"/>
  <c r="L27" i="13" s="1"/>
  <c r="E27" i="13"/>
  <c r="E59" i="13" s="1"/>
  <c r="D27" i="13"/>
  <c r="D59" i="13" s="1"/>
  <c r="C27" i="13"/>
  <c r="C59" i="13" s="1"/>
  <c r="N23" i="13"/>
  <c r="K23" i="13"/>
  <c r="J23" i="13"/>
  <c r="I23" i="13"/>
  <c r="H23" i="13"/>
  <c r="G23" i="13"/>
  <c r="M23" i="13" s="1"/>
  <c r="F23" i="13"/>
  <c r="L23" i="13" s="1"/>
  <c r="E23" i="13"/>
  <c r="D23" i="13"/>
  <c r="C23" i="13"/>
  <c r="N21" i="13"/>
  <c r="K21" i="13"/>
  <c r="K56" i="13" s="1"/>
  <c r="J21" i="13"/>
  <c r="J56" i="13" s="1"/>
  <c r="I21" i="13"/>
  <c r="I56" i="13" s="1"/>
  <c r="H21" i="13"/>
  <c r="H56" i="13" s="1"/>
  <c r="N56" i="13" s="1"/>
  <c r="G21" i="13"/>
  <c r="M21" i="13" s="1"/>
  <c r="F21" i="13"/>
  <c r="L21" i="13" s="1"/>
  <c r="E21" i="13"/>
  <c r="E56" i="13" s="1"/>
  <c r="D21" i="13"/>
  <c r="D56" i="13" s="1"/>
  <c r="C21" i="13"/>
  <c r="C56" i="13" s="1"/>
  <c r="N19" i="13"/>
  <c r="K19" i="13"/>
  <c r="K37" i="13" s="1"/>
  <c r="K40" i="13" s="1"/>
  <c r="J19" i="13"/>
  <c r="J37" i="13" s="1"/>
  <c r="J40" i="13" s="1"/>
  <c r="I19" i="13"/>
  <c r="I37" i="13" s="1"/>
  <c r="I40" i="13" s="1"/>
  <c r="H19" i="13"/>
  <c r="H37" i="13" s="1"/>
  <c r="G19" i="13"/>
  <c r="M19" i="13" s="1"/>
  <c r="F19" i="13"/>
  <c r="L19" i="13" s="1"/>
  <c r="E19" i="13"/>
  <c r="E37" i="13" s="1"/>
  <c r="E40" i="13" s="1"/>
  <c r="D19" i="13"/>
  <c r="D37" i="13" s="1"/>
  <c r="D40" i="13" s="1"/>
  <c r="C19" i="13"/>
  <c r="C37" i="13" s="1"/>
  <c r="C40" i="13" s="1"/>
  <c r="N18" i="13"/>
  <c r="K18" i="13"/>
  <c r="K39" i="13" s="1"/>
  <c r="J18" i="13"/>
  <c r="J39" i="13" s="1"/>
  <c r="I18" i="13"/>
  <c r="I39" i="13" s="1"/>
  <c r="I41" i="13" s="1"/>
  <c r="H18" i="13"/>
  <c r="H39" i="13" s="1"/>
  <c r="G18" i="13"/>
  <c r="M18" i="13" s="1"/>
  <c r="F18" i="13"/>
  <c r="L18" i="13" s="1"/>
  <c r="E18" i="13"/>
  <c r="E39" i="13" s="1"/>
  <c r="E41" i="13" s="1"/>
  <c r="D18" i="13"/>
  <c r="D39" i="13" s="1"/>
  <c r="D41" i="13" s="1"/>
  <c r="C18" i="13"/>
  <c r="C39" i="13" s="1"/>
  <c r="E33" i="41" l="1"/>
  <c r="F104" i="41"/>
  <c r="J60" i="13"/>
  <c r="C60" i="13"/>
  <c r="K60" i="13"/>
  <c r="H41" i="13"/>
  <c r="N41" i="13" s="1"/>
  <c r="N39" i="13"/>
  <c r="J41" i="13"/>
  <c r="H40" i="13"/>
  <c r="N40" i="13" s="1"/>
  <c r="N37" i="13"/>
  <c r="D60" i="13"/>
  <c r="H60" i="13"/>
  <c r="N60" i="13" s="1"/>
  <c r="C41" i="13"/>
  <c r="K41" i="13"/>
  <c r="E60" i="13"/>
  <c r="I60" i="13"/>
  <c r="F37" i="13"/>
  <c r="F39" i="13"/>
  <c r="F51" i="13"/>
  <c r="L51" i="13" s="1"/>
  <c r="F55" i="13"/>
  <c r="L55" i="13" s="1"/>
  <c r="F59" i="13"/>
  <c r="L59" i="13" s="1"/>
  <c r="F60" i="13"/>
  <c r="L60" i="13" s="1"/>
  <c r="G37" i="13"/>
  <c r="G39" i="13"/>
  <c r="G51" i="13"/>
  <c r="M51" i="13" s="1"/>
  <c r="G55" i="13"/>
  <c r="M55" i="13" s="1"/>
  <c r="G56" i="13"/>
  <c r="M56" i="13" s="1"/>
  <c r="G59" i="13"/>
  <c r="M59" i="13" s="1"/>
  <c r="E105" i="41"/>
  <c r="F56" i="13"/>
  <c r="L56" i="13" s="1"/>
  <c r="E52" i="41"/>
  <c r="E67" i="41"/>
  <c r="E85" i="41"/>
  <c r="E139" i="41"/>
  <c r="E157" i="41"/>
  <c r="L37" i="13" l="1"/>
  <c r="F40" i="13"/>
  <c r="L40" i="13" s="1"/>
  <c r="F41" i="13"/>
  <c r="L41" i="13" s="1"/>
  <c r="L39" i="13"/>
  <c r="G60" i="13"/>
  <c r="M60" i="13" s="1"/>
  <c r="M39" i="13"/>
  <c r="G41" i="13"/>
  <c r="M41" i="13" s="1"/>
  <c r="M37" i="13"/>
  <c r="G40" i="13"/>
  <c r="M40" i="13" s="1"/>
</calcChain>
</file>

<file path=xl/sharedStrings.xml><?xml version="1.0" encoding="utf-8"?>
<sst xmlns="http://schemas.openxmlformats.org/spreadsheetml/2006/main" count="578" uniqueCount="228">
  <si>
    <t>由利本荘市</t>
    <rPh sb="0" eb="2">
      <t>ユリ</t>
    </rPh>
    <rPh sb="2" eb="5">
      <t>ホンジョウシ</t>
    </rPh>
    <phoneticPr fontId="15"/>
  </si>
  <si>
    <t>（美郷町）</t>
    <rPh sb="1" eb="4">
      <t>ミサトチョウ</t>
    </rPh>
    <phoneticPr fontId="2"/>
  </si>
  <si>
    <t>区分</t>
  </si>
  <si>
    <t>郡計</t>
  </si>
  <si>
    <t>〈自）</t>
    <rPh sb="1" eb="2">
      <t>ジ</t>
    </rPh>
    <phoneticPr fontId="2"/>
  </si>
  <si>
    <t>横手市</t>
  </si>
  <si>
    <t>（八峰町）</t>
    <rPh sb="1" eb="2">
      <t>ハチ</t>
    </rPh>
    <rPh sb="2" eb="4">
      <t>ミネチョウ</t>
    </rPh>
    <phoneticPr fontId="2"/>
  </si>
  <si>
    <t>（八郎潟町）</t>
    <rPh sb="1" eb="5">
      <t>ハチロウガタマチ</t>
    </rPh>
    <phoneticPr fontId="2"/>
  </si>
  <si>
    <t>開票区</t>
  </si>
  <si>
    <t>秋田市</t>
  </si>
  <si>
    <t>男</t>
  </si>
  <si>
    <t>小坂町</t>
  </si>
  <si>
    <t>女</t>
  </si>
  <si>
    <t>(S)</t>
  </si>
  <si>
    <t>市</t>
  </si>
  <si>
    <t>計</t>
  </si>
  <si>
    <t>能代市</t>
  </si>
  <si>
    <t>つちや</t>
  </si>
  <si>
    <t>山本郡</t>
  </si>
  <si>
    <t>（上小阿仁村）</t>
    <rPh sb="1" eb="6">
      <t>カミコアニムラ</t>
    </rPh>
    <phoneticPr fontId="2"/>
  </si>
  <si>
    <t>大館市</t>
  </si>
  <si>
    <t>（立）</t>
    <rPh sb="1" eb="2">
      <t>リツ</t>
    </rPh>
    <phoneticPr fontId="2"/>
  </si>
  <si>
    <t>合計</t>
    <rPh sb="0" eb="2">
      <t>ゴウケイ</t>
    </rPh>
    <phoneticPr fontId="6"/>
  </si>
  <si>
    <t>鹿角市</t>
  </si>
  <si>
    <t>石川</t>
    <rPh sb="0" eb="2">
      <t>イシカワ</t>
    </rPh>
    <phoneticPr fontId="2"/>
  </si>
  <si>
    <t>能代市山本郡</t>
    <rPh sb="0" eb="3">
      <t>ノシロシ</t>
    </rPh>
    <rPh sb="3" eb="6">
      <t>ヤマモトグン</t>
    </rPh>
    <phoneticPr fontId="15"/>
  </si>
  <si>
    <t>市計</t>
  </si>
  <si>
    <t>鹿角郡</t>
  </si>
  <si>
    <t>政之</t>
    <rPh sb="0" eb="2">
      <t>マサユキ</t>
    </rPh>
    <phoneticPr fontId="2"/>
  </si>
  <si>
    <t>由利本荘市</t>
    <rPh sb="0" eb="2">
      <t>ユリ</t>
    </rPh>
    <rPh sb="2" eb="5">
      <t>ホンジョウシ</t>
    </rPh>
    <phoneticPr fontId="2"/>
  </si>
  <si>
    <t>北秋田郡</t>
  </si>
  <si>
    <t>仙北郡</t>
  </si>
  <si>
    <t>持ち帰り</t>
  </si>
  <si>
    <t>勝悦</t>
    <rPh sb="0" eb="1">
      <t>ショウ</t>
    </rPh>
    <rPh sb="1" eb="2">
      <t>エツ</t>
    </rPh>
    <phoneticPr fontId="2"/>
  </si>
  <si>
    <t>不受理</t>
  </si>
  <si>
    <t>湯沢市</t>
    <rPh sb="0" eb="3">
      <t>ユザワシ</t>
    </rPh>
    <phoneticPr fontId="2"/>
  </si>
  <si>
    <t>北秋田市</t>
    <rPh sb="0" eb="3">
      <t>キタアキタ</t>
    </rPh>
    <rPh sb="3" eb="4">
      <t>シ</t>
    </rPh>
    <phoneticPr fontId="2"/>
  </si>
  <si>
    <t>南秋田郡</t>
  </si>
  <si>
    <t>にかほ市</t>
    <rPh sb="3" eb="4">
      <t>シ</t>
    </rPh>
    <phoneticPr fontId="2"/>
  </si>
  <si>
    <t>雄勝郡</t>
  </si>
  <si>
    <t>県計</t>
  </si>
  <si>
    <t>時　刻</t>
  </si>
  <si>
    <t>　　　内　　　　　　訳</t>
  </si>
  <si>
    <t>潟上市</t>
    <rPh sb="0" eb="2">
      <t>カタガミ</t>
    </rPh>
    <rPh sb="2" eb="3">
      <t>シ</t>
    </rPh>
    <phoneticPr fontId="15"/>
  </si>
  <si>
    <t>投票総数</t>
  </si>
  <si>
    <t>賢一郎</t>
    <rPh sb="0" eb="3">
      <t>ケンイチロウ</t>
    </rPh>
    <phoneticPr fontId="2"/>
  </si>
  <si>
    <t>鹿角市鹿角郡</t>
    <rPh sb="0" eb="3">
      <t>カヅノシ</t>
    </rPh>
    <rPh sb="3" eb="6">
      <t>カヅノグン</t>
    </rPh>
    <phoneticPr fontId="15"/>
  </si>
  <si>
    <t>有効投票</t>
  </si>
  <si>
    <t>男鹿市</t>
    <rPh sb="0" eb="3">
      <t>オガシ</t>
    </rPh>
    <phoneticPr fontId="2"/>
  </si>
  <si>
    <t>無効投票</t>
  </si>
  <si>
    <t>無効投票率</t>
  </si>
  <si>
    <t>こまつ</t>
  </si>
  <si>
    <t>鉱一</t>
    <rPh sb="0" eb="2">
      <t>コウイチ</t>
    </rPh>
    <phoneticPr fontId="2"/>
  </si>
  <si>
    <t>（井川町）</t>
    <rPh sb="1" eb="4">
      <t>イカワマチ</t>
    </rPh>
    <phoneticPr fontId="2"/>
  </si>
  <si>
    <t>投票者数</t>
  </si>
  <si>
    <t>博英</t>
    <rPh sb="0" eb="2">
      <t>ヒロヒデ</t>
    </rPh>
    <phoneticPr fontId="2"/>
  </si>
  <si>
    <t>（藤里町）</t>
    <rPh sb="1" eb="4">
      <t>フジサトマチ</t>
    </rPh>
    <phoneticPr fontId="2"/>
  </si>
  <si>
    <t>確定団体</t>
  </si>
  <si>
    <t>開票率</t>
  </si>
  <si>
    <t>鹿角市鹿角郡選挙区（定数２名）</t>
  </si>
  <si>
    <t>合計</t>
  </si>
  <si>
    <t>鹿角市</t>
    <rPh sb="0" eb="3">
      <t>カヅノシ</t>
    </rPh>
    <phoneticPr fontId="2"/>
  </si>
  <si>
    <t>潟上市</t>
    <rPh sb="0" eb="2">
      <t>カタガミ</t>
    </rPh>
    <rPh sb="2" eb="3">
      <t>シ</t>
    </rPh>
    <phoneticPr fontId="2"/>
  </si>
  <si>
    <t>郡</t>
    <rPh sb="0" eb="1">
      <t>グン</t>
    </rPh>
    <phoneticPr fontId="2"/>
  </si>
  <si>
    <t>大仙市</t>
    <rPh sb="0" eb="3">
      <t>ダイセンシ</t>
    </rPh>
    <phoneticPr fontId="2"/>
  </si>
  <si>
    <t>（大潟村）</t>
    <rPh sb="1" eb="4">
      <t>オオガタムラ</t>
    </rPh>
    <phoneticPr fontId="2"/>
  </si>
  <si>
    <t>仙北市</t>
    <rPh sb="0" eb="2">
      <t>センボク</t>
    </rPh>
    <rPh sb="2" eb="3">
      <t>シ</t>
    </rPh>
    <phoneticPr fontId="2"/>
  </si>
  <si>
    <t>（小坂町）</t>
    <rPh sb="1" eb="4">
      <t>コサカマチ</t>
    </rPh>
    <phoneticPr fontId="2"/>
  </si>
  <si>
    <t>（羽後町）</t>
    <rPh sb="1" eb="4">
      <t>ウゴマチ</t>
    </rPh>
    <phoneticPr fontId="2"/>
  </si>
  <si>
    <t>ゆうさく</t>
  </si>
  <si>
    <t>（三種町）</t>
    <rPh sb="1" eb="3">
      <t>ミタネ</t>
    </rPh>
    <rPh sb="3" eb="4">
      <t>チョウ</t>
    </rPh>
    <phoneticPr fontId="2"/>
  </si>
  <si>
    <t>（五城目町）</t>
    <rPh sb="1" eb="5">
      <t>ゴジョウメマチ</t>
    </rPh>
    <phoneticPr fontId="2"/>
  </si>
  <si>
    <t>（東成瀬村）</t>
    <rPh sb="1" eb="5">
      <t>ヒガシナルセムラ</t>
    </rPh>
    <phoneticPr fontId="2"/>
  </si>
  <si>
    <t>湯沢市雄勝郡</t>
    <rPh sb="0" eb="3">
      <t>ユザワシ</t>
    </rPh>
    <rPh sb="3" eb="6">
      <t>オガチグン</t>
    </rPh>
    <phoneticPr fontId="15"/>
  </si>
  <si>
    <t>大仙市仙北郡</t>
    <rPh sb="0" eb="3">
      <t>ダイセンシ</t>
    </rPh>
    <rPh sb="3" eb="6">
      <t>センボクグン</t>
    </rPh>
    <phoneticPr fontId="15"/>
  </si>
  <si>
    <t>北秋田市北秋田郡</t>
    <rPh sb="0" eb="3">
      <t>キタアキタ</t>
    </rPh>
    <rPh sb="3" eb="4">
      <t>シ</t>
    </rPh>
    <rPh sb="4" eb="8">
      <t>キタアキタグン</t>
    </rPh>
    <phoneticPr fontId="15"/>
  </si>
  <si>
    <t>秋田県議会議員一般選挙　開票結果</t>
    <rPh sb="12" eb="14">
      <t>カイヒョウ</t>
    </rPh>
    <phoneticPr fontId="2"/>
  </si>
  <si>
    <t>にかほ市</t>
    <rPh sb="3" eb="4">
      <t>シ</t>
    </rPh>
    <phoneticPr fontId="15"/>
  </si>
  <si>
    <t>仙北市</t>
    <rPh sb="0" eb="2">
      <t>センボク</t>
    </rPh>
    <rPh sb="2" eb="3">
      <t>シ</t>
    </rPh>
    <phoneticPr fontId="15"/>
  </si>
  <si>
    <t>南秋田郡</t>
    <rPh sb="0" eb="4">
      <t>ミナミアキタグン</t>
    </rPh>
    <phoneticPr fontId="15"/>
  </si>
  <si>
    <t>（M=S)</t>
  </si>
  <si>
    <t xml:space="preserve"> (O)</t>
  </si>
  <si>
    <t>　=N/L*100</t>
  </si>
  <si>
    <t>(R)</t>
  </si>
  <si>
    <t xml:space="preserve"> =L+P+Q</t>
  </si>
  <si>
    <t>東成瀬村</t>
    <rPh sb="0" eb="4">
      <t>ヒガシナルセムラ</t>
    </rPh>
    <phoneticPr fontId="6"/>
  </si>
  <si>
    <t>幸子</t>
    <rPh sb="0" eb="2">
      <t>コウコ</t>
    </rPh>
    <phoneticPr fontId="2"/>
  </si>
  <si>
    <t>秋田市</t>
    <rPh sb="0" eb="3">
      <t>アキタシ</t>
    </rPh>
    <phoneticPr fontId="15"/>
  </si>
  <si>
    <t>横手市</t>
    <rPh sb="0" eb="3">
      <t>ヨコテシ</t>
    </rPh>
    <phoneticPr fontId="15"/>
  </si>
  <si>
    <t>大館市</t>
    <rPh sb="0" eb="3">
      <t>オオダテシ</t>
    </rPh>
    <phoneticPr fontId="15"/>
  </si>
  <si>
    <t>美郷町</t>
    <rPh sb="0" eb="3">
      <t>ミサトチョウ</t>
    </rPh>
    <phoneticPr fontId="6"/>
  </si>
  <si>
    <t>男鹿市</t>
    <rPh sb="0" eb="3">
      <t>オガシ</t>
    </rPh>
    <phoneticPr fontId="15"/>
  </si>
  <si>
    <t>今川</t>
    <rPh sb="0" eb="2">
      <t>イマカワ</t>
    </rPh>
    <phoneticPr fontId="2"/>
  </si>
  <si>
    <t>由利本荘市</t>
  </si>
  <si>
    <t>のぶき</t>
  </si>
  <si>
    <t xml:space="preserve"> (L)=M+N</t>
  </si>
  <si>
    <t>けんじ</t>
  </si>
  <si>
    <t>（N)</t>
  </si>
  <si>
    <t>(P)</t>
  </si>
  <si>
    <t>(Q)</t>
  </si>
  <si>
    <t>選挙区</t>
    <rPh sb="0" eb="3">
      <t>センキョク</t>
    </rPh>
    <phoneticPr fontId="2"/>
  </si>
  <si>
    <t>ともかず</t>
  </si>
  <si>
    <t>当日の有権者数
(Ｈ)</t>
  </si>
  <si>
    <t>投票者数
（Ｉ）</t>
  </si>
  <si>
    <t>棄権者数
（Ｊ）＝H-I</t>
  </si>
  <si>
    <t>投票率（％）
（Ｋ）=I／H×100</t>
  </si>
  <si>
    <t>県計</t>
    <rPh sb="0" eb="1">
      <t>ケン</t>
    </rPh>
    <rPh sb="1" eb="2">
      <t>ケイ</t>
    </rPh>
    <phoneticPr fontId="2"/>
  </si>
  <si>
    <t>現在</t>
    <rPh sb="0" eb="2">
      <t>ゲンザイ</t>
    </rPh>
    <phoneticPr fontId="16"/>
  </si>
  <si>
    <t>按分の際</t>
  </si>
  <si>
    <t>切り捨てら</t>
  </si>
  <si>
    <t>れた票数</t>
  </si>
  <si>
    <t>すずき</t>
  </si>
  <si>
    <t>藤里町</t>
  </si>
  <si>
    <t>三種町</t>
  </si>
  <si>
    <t>八峰町</t>
  </si>
  <si>
    <t>横手市選挙区（定数４人）</t>
  </si>
  <si>
    <t>由利本荘市選挙区（定数３名）</t>
  </si>
  <si>
    <t>秋田市選挙区（定数１２人）</t>
  </si>
  <si>
    <t>秋田県選挙管理委員会</t>
    <rPh sb="0" eb="3">
      <t>アキタケン</t>
    </rPh>
    <rPh sb="3" eb="7">
      <t>センキョカンリ</t>
    </rPh>
    <rPh sb="7" eb="10">
      <t>イインカイ</t>
    </rPh>
    <phoneticPr fontId="2"/>
  </si>
  <si>
    <t>【集計表３】</t>
    <rPh sb="1" eb="4">
      <t>シュウケイヒョウ</t>
    </rPh>
    <phoneticPr fontId="2"/>
  </si>
  <si>
    <t>秋田県議会議員一般選挙　投票結果</t>
  </si>
  <si>
    <t>当日有権者数
(Ｈ)</t>
  </si>
  <si>
    <t>内　訳</t>
  </si>
  <si>
    <t>〈無）</t>
    <rPh sb="1" eb="2">
      <t>ム</t>
    </rPh>
    <phoneticPr fontId="2"/>
  </si>
  <si>
    <t>【集計表４】</t>
    <rPh sb="1" eb="4">
      <t>シュウケイヒョウ</t>
    </rPh>
    <phoneticPr fontId="2"/>
  </si>
  <si>
    <t>大館市選挙区（定数３名）</t>
    <rPh sb="0" eb="2">
      <t>オオダテ</t>
    </rPh>
    <phoneticPr fontId="6"/>
  </si>
  <si>
    <t>けん</t>
  </si>
  <si>
    <t>誠一郎</t>
    <rPh sb="0" eb="3">
      <t>セイイチロウ</t>
    </rPh>
    <phoneticPr fontId="2"/>
  </si>
  <si>
    <t>大館市</t>
    <rPh sb="0" eb="3">
      <t>オオダテシ</t>
    </rPh>
    <phoneticPr fontId="6"/>
  </si>
  <si>
    <t>能代市山本郡選挙区（定数３名）</t>
  </si>
  <si>
    <t>湯沢市</t>
    <rPh sb="0" eb="3">
      <t>ユザワシ</t>
    </rPh>
    <phoneticPr fontId="6"/>
  </si>
  <si>
    <t>羽後町</t>
    <rPh sb="0" eb="3">
      <t>ウゴマチ</t>
    </rPh>
    <phoneticPr fontId="6"/>
  </si>
  <si>
    <t>雄勝郡</t>
    <rPh sb="0" eb="3">
      <t>オガチグン</t>
    </rPh>
    <phoneticPr fontId="6"/>
  </si>
  <si>
    <t>湯沢市</t>
    <rPh sb="0" eb="2">
      <t>ユザワ</t>
    </rPh>
    <rPh sb="2" eb="3">
      <t>シ</t>
    </rPh>
    <phoneticPr fontId="6"/>
  </si>
  <si>
    <t>大仙市仙北郡選挙区（定数４名）</t>
    <rPh sb="0" eb="6">
      <t>ダイセンシセンボクグン</t>
    </rPh>
    <phoneticPr fontId="6"/>
  </si>
  <si>
    <t>仙北郡</t>
    <rPh sb="0" eb="3">
      <t>センボクグン</t>
    </rPh>
    <phoneticPr fontId="6"/>
  </si>
  <si>
    <t>大仙市</t>
    <rPh sb="0" eb="2">
      <t>ダイセン</t>
    </rPh>
    <rPh sb="2" eb="3">
      <t>シ</t>
    </rPh>
    <phoneticPr fontId="6"/>
  </si>
  <si>
    <t>大仙市</t>
    <rPh sb="0" eb="3">
      <t>ダイセンシ</t>
    </rPh>
    <phoneticPr fontId="6"/>
  </si>
  <si>
    <t>美郷町</t>
    <rPh sb="0" eb="3">
      <t>ミサトマチ</t>
    </rPh>
    <phoneticPr fontId="6"/>
  </si>
  <si>
    <t>つるた</t>
  </si>
  <si>
    <t>北秋田市北秋田郡選挙区（定数２名）</t>
    <rPh sb="0" eb="8">
      <t>キタアキタシキタアキタグン</t>
    </rPh>
    <phoneticPr fontId="6"/>
  </si>
  <si>
    <t>北秋田市</t>
    <rPh sb="0" eb="4">
      <t>キタアキタシ</t>
    </rPh>
    <phoneticPr fontId="6"/>
  </si>
  <si>
    <t>上小阿仁村</t>
    <rPh sb="0" eb="5">
      <t>カミコアニムラ</t>
    </rPh>
    <phoneticPr fontId="6"/>
  </si>
  <si>
    <t>北秋田郡</t>
    <rPh sb="0" eb="4">
      <t>キタアキタグン</t>
    </rPh>
    <phoneticPr fontId="6"/>
  </si>
  <si>
    <t>北秋田市</t>
    <rPh sb="0" eb="3">
      <t>キタアキタ</t>
    </rPh>
    <rPh sb="3" eb="4">
      <t>シ</t>
    </rPh>
    <phoneticPr fontId="6"/>
  </si>
  <si>
    <t>島田</t>
  </si>
  <si>
    <t>有司</t>
    <rPh sb="0" eb="2">
      <t>ユウジ</t>
    </rPh>
    <phoneticPr fontId="2"/>
  </si>
  <si>
    <t>桜田</t>
    <rPh sb="0" eb="2">
      <t>サクラダ</t>
    </rPh>
    <phoneticPr fontId="2"/>
  </si>
  <si>
    <t>工藤</t>
    <rPh sb="0" eb="2">
      <t>クドウ</t>
    </rPh>
    <phoneticPr fontId="2"/>
  </si>
  <si>
    <t>三浦</t>
    <rPh sb="0" eb="2">
      <t>ミウラ</t>
    </rPh>
    <phoneticPr fontId="2"/>
  </si>
  <si>
    <t>北林</t>
    <rPh sb="0" eb="2">
      <t>キタバヤシ</t>
    </rPh>
    <phoneticPr fontId="2"/>
  </si>
  <si>
    <t>松田</t>
    <rPh sb="0" eb="2">
      <t>マツダ</t>
    </rPh>
    <phoneticPr fontId="2"/>
  </si>
  <si>
    <t>加賀屋</t>
    <rPh sb="0" eb="3">
      <t>カガヤ</t>
    </rPh>
    <phoneticPr fontId="2"/>
  </si>
  <si>
    <t>たけした</t>
  </si>
  <si>
    <t>かおる</t>
  </si>
  <si>
    <t>ゆうこ</t>
  </si>
  <si>
    <t>よしのり</t>
  </si>
  <si>
    <t>しげと</t>
  </si>
  <si>
    <t>こうじ</t>
  </si>
  <si>
    <t>とよおみ</t>
  </si>
  <si>
    <t>ちづ子</t>
    <rPh sb="2" eb="3">
      <t>コ</t>
    </rPh>
    <phoneticPr fontId="2"/>
  </si>
  <si>
    <t>（自）</t>
    <rPh sb="1" eb="2">
      <t>ジ</t>
    </rPh>
    <phoneticPr fontId="2"/>
  </si>
  <si>
    <t>（無）</t>
    <rPh sb="1" eb="2">
      <t>ム</t>
    </rPh>
    <phoneticPr fontId="2"/>
  </si>
  <si>
    <t>（公）</t>
    <rPh sb="1" eb="2">
      <t>コウ</t>
    </rPh>
    <phoneticPr fontId="2"/>
  </si>
  <si>
    <t>（共）</t>
    <rPh sb="1" eb="2">
      <t>キョウ</t>
    </rPh>
    <phoneticPr fontId="2"/>
  </si>
  <si>
    <t>ひとみ</t>
  </si>
  <si>
    <t>鈴木</t>
    <rPh sb="0" eb="2">
      <t>スズキ</t>
    </rPh>
    <phoneticPr fontId="2"/>
  </si>
  <si>
    <t>沼谷</t>
    <rPh sb="0" eb="2">
      <t>ヌマヤ</t>
    </rPh>
    <phoneticPr fontId="2"/>
  </si>
  <si>
    <t>よう</t>
  </si>
  <si>
    <t>うさみ</t>
  </si>
  <si>
    <t>たけうち</t>
  </si>
  <si>
    <t>みつこ</t>
  </si>
  <si>
    <t>鳥井</t>
    <rPh sb="0" eb="2">
      <t>トリイ</t>
    </rPh>
    <phoneticPr fontId="2"/>
  </si>
  <si>
    <t>英治</t>
    <rPh sb="0" eb="2">
      <t>エイジ</t>
    </rPh>
    <phoneticPr fontId="2"/>
  </si>
  <si>
    <t>けんた</t>
  </si>
  <si>
    <t>純</t>
    <rPh sb="0" eb="1">
      <t>ジュン</t>
    </rPh>
    <phoneticPr fontId="2"/>
  </si>
  <si>
    <t>小原</t>
    <rPh sb="0" eb="2">
      <t>オバラ</t>
    </rPh>
    <phoneticPr fontId="2"/>
  </si>
  <si>
    <t>やすひと</t>
  </si>
  <si>
    <t>伸文</t>
    <rPh sb="0" eb="2">
      <t>ノブフミ</t>
    </rPh>
    <phoneticPr fontId="2"/>
  </si>
  <si>
    <t>おさむ</t>
  </si>
  <si>
    <t>（社）</t>
    <rPh sb="1" eb="2">
      <t>シャ</t>
    </rPh>
    <phoneticPr fontId="2"/>
  </si>
  <si>
    <t>佐藤</t>
    <rPh sb="0" eb="2">
      <t>サトウ</t>
    </rPh>
    <phoneticPr fontId="2"/>
  </si>
  <si>
    <t>吉方</t>
    <rPh sb="0" eb="2">
      <t>ヨシカタ</t>
    </rPh>
    <phoneticPr fontId="2"/>
  </si>
  <si>
    <t>うすい</t>
  </si>
  <si>
    <t>髙橋</t>
    <rPh sb="0" eb="2">
      <t>タカハシ</t>
    </rPh>
    <phoneticPr fontId="2"/>
  </si>
  <si>
    <t>せいげん</t>
  </si>
  <si>
    <t>司</t>
    <rPh sb="0" eb="1">
      <t>ツカサ</t>
    </rPh>
    <phoneticPr fontId="2"/>
  </si>
  <si>
    <t>たけひろ</t>
  </si>
  <si>
    <t>（自）</t>
  </si>
  <si>
    <t>山形</t>
    <rPh sb="0" eb="2">
      <t>ヤマガタ</t>
    </rPh>
    <phoneticPr fontId="2"/>
  </si>
  <si>
    <t>柴田</t>
    <rPh sb="0" eb="2">
      <t>シバタ</t>
    </rPh>
    <phoneticPr fontId="2"/>
  </si>
  <si>
    <t>まさてる</t>
  </si>
  <si>
    <t>まさとし</t>
  </si>
  <si>
    <t>(無）</t>
    <rPh sb="1" eb="2">
      <t>ム</t>
    </rPh>
    <phoneticPr fontId="2"/>
  </si>
  <si>
    <t>さとう</t>
  </si>
  <si>
    <t>石田</t>
    <rPh sb="0" eb="2">
      <t>イシダ</t>
    </rPh>
    <phoneticPr fontId="2"/>
  </si>
  <si>
    <t>おだなぎ</t>
  </si>
  <si>
    <t>ひろし</t>
  </si>
  <si>
    <t>東海林</t>
    <rPh sb="0" eb="3">
      <t>ショウジ</t>
    </rPh>
    <phoneticPr fontId="2"/>
  </si>
  <si>
    <t>洋一</t>
    <rPh sb="0" eb="2">
      <t>ヨウイチ</t>
    </rPh>
    <phoneticPr fontId="2"/>
  </si>
  <si>
    <t>住谷</t>
    <rPh sb="0" eb="2">
      <t>スミタニ</t>
    </rPh>
    <phoneticPr fontId="2"/>
  </si>
  <si>
    <t>高橋</t>
    <rPh sb="0" eb="2">
      <t>タカハシ</t>
    </rPh>
    <phoneticPr fontId="2"/>
  </si>
  <si>
    <t>とおる</t>
  </si>
  <si>
    <t>正一郎</t>
    <rPh sb="0" eb="3">
      <t>ショウイチロウ</t>
    </rPh>
    <phoneticPr fontId="2"/>
  </si>
  <si>
    <t>児玉</t>
    <rPh sb="0" eb="2">
      <t>コダマ</t>
    </rPh>
    <phoneticPr fontId="2"/>
  </si>
  <si>
    <t>川口</t>
    <rPh sb="0" eb="2">
      <t>カワグチ</t>
    </rPh>
    <phoneticPr fontId="2"/>
  </si>
  <si>
    <t>あんぼ</t>
  </si>
  <si>
    <t>まさあき</t>
  </si>
  <si>
    <t>一</t>
    <rPh sb="0" eb="1">
      <t>ヒトシ</t>
    </rPh>
    <phoneticPr fontId="2"/>
  </si>
  <si>
    <t>岡見</t>
    <rPh sb="0" eb="2">
      <t>オカミ</t>
    </rPh>
    <phoneticPr fontId="2"/>
  </si>
  <si>
    <t>かとう</t>
  </si>
  <si>
    <t>小野</t>
    <rPh sb="0" eb="2">
      <t>オノ</t>
    </rPh>
    <phoneticPr fontId="2"/>
  </si>
  <si>
    <t>よしと</t>
  </si>
  <si>
    <t>かつひこ</t>
  </si>
  <si>
    <t>えいいち</t>
  </si>
  <si>
    <t>はら</t>
  </si>
  <si>
    <t>小山</t>
    <rPh sb="0" eb="2">
      <t>オヤマ</t>
    </rPh>
    <phoneticPr fontId="2"/>
  </si>
  <si>
    <t>わたなべ</t>
  </si>
  <si>
    <t>藤田</t>
    <rPh sb="0" eb="2">
      <t>フジタ</t>
    </rPh>
    <phoneticPr fontId="2"/>
  </si>
  <si>
    <t>麻里</t>
    <rPh sb="0" eb="2">
      <t>マリ</t>
    </rPh>
    <phoneticPr fontId="2"/>
  </si>
  <si>
    <t>隆明</t>
    <rPh sb="0" eb="2">
      <t>タカアキ</t>
    </rPh>
    <phoneticPr fontId="2"/>
  </si>
  <si>
    <t>ろくろう</t>
  </si>
  <si>
    <t>かずひさ</t>
  </si>
  <si>
    <t>(共）</t>
    <rPh sb="1" eb="2">
      <t>キョウ</t>
    </rPh>
    <phoneticPr fontId="2"/>
  </si>
  <si>
    <t>こんどう</t>
  </si>
  <si>
    <t>健一郎</t>
  </si>
  <si>
    <t>たけまさ</t>
  </si>
  <si>
    <t>湯沢市雄勝郡選挙区（定数３名）</t>
    <rPh sb="0" eb="2">
      <t>ユザワ</t>
    </rPh>
    <rPh sb="2" eb="3">
      <t>シ</t>
    </rPh>
    <rPh sb="3" eb="6">
      <t>オガチグン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</si>
</sst>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.00_);[Red]\(0.00\)"/>
    <numFmt numFmtId="177" formatCode="#,##0_);[Red]\(#,##0\)"/>
    <numFmt numFmtId="178" formatCode="#,###.###"/>
    <numFmt numFmtId="179" formatCode="#,##0_ "/>
    <numFmt numFmtId="180" formatCode="#,##0.000_);[Red]\(#,##0.000\)"/>
    <numFmt numFmtId="181" formatCode="#,##0.00_);[Red]\(#,##0.00\)"/>
    <numFmt numFmtId="182" formatCode="0.000_ "/>
    <numFmt numFmtId="183" formatCode="0.000_);[Red]\(0.000\)"/>
    <numFmt numFmtId="184" formatCode="h:mm;@"/>
  </numFmts>
  <fonts count="17" x14ac:knownFonts="1">
    <font>
      <sz val="11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11"/>
      <name val="メイリオ"/>
      <family val="3"/>
    </font>
    <font>
      <sz val="20"/>
      <name val="メイリオ"/>
      <family val="3"/>
    </font>
    <font>
      <b/>
      <sz val="11"/>
      <name val="メイリオ"/>
      <family val="3"/>
    </font>
    <font>
      <sz val="11"/>
      <name val="ＭＳ Ｐ明朝"/>
      <family val="1"/>
    </font>
    <font>
      <sz val="8"/>
      <name val="メイリオ"/>
      <family val="3"/>
    </font>
    <font>
      <b/>
      <sz val="8"/>
      <name val="メイリオ"/>
      <family val="3"/>
    </font>
    <font>
      <sz val="8"/>
      <color indexed="10"/>
      <name val="メイリオ"/>
      <family val="3"/>
    </font>
    <font>
      <sz val="8"/>
      <color rgb="FFFF0000"/>
      <name val="メイリオ"/>
      <family val="3"/>
    </font>
    <font>
      <sz val="9"/>
      <name val="メイリオ"/>
      <family val="3"/>
    </font>
    <font>
      <b/>
      <sz val="14"/>
      <color indexed="10"/>
      <name val="メイリオ"/>
      <family val="3"/>
    </font>
    <font>
      <b/>
      <u/>
      <sz val="12"/>
      <name val="メイリオ"/>
      <family val="3"/>
    </font>
    <font>
      <sz val="12"/>
      <name val="メイリオ"/>
      <family val="3"/>
    </font>
    <font>
      <sz val="6"/>
      <name val="ＭＳ Ｐゴシック"/>
      <family val="3"/>
    </font>
    <font>
      <b/>
      <sz val="18"/>
      <color indexed="62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45"/>
      </bottom>
      <diagonal/>
    </border>
    <border>
      <left style="thin">
        <color indexed="64"/>
      </left>
      <right style="thin">
        <color indexed="64"/>
      </right>
      <top style="dotted">
        <color indexed="45"/>
      </top>
      <bottom style="dotted">
        <color indexed="45"/>
      </bottom>
      <diagonal/>
    </border>
    <border>
      <left style="thin">
        <color indexed="64"/>
      </left>
      <right style="thin">
        <color indexed="64"/>
      </right>
      <top style="dotted">
        <color indexed="45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4">
    <xf numFmtId="0" fontId="0" fillId="0" borderId="0" xfId="0"/>
    <xf numFmtId="0" fontId="3" fillId="0" borderId="0" xfId="0" applyNumberFormat="1" applyFont="1" applyAlignment="1">
      <alignment vertical="top"/>
    </xf>
    <xf numFmtId="0" fontId="3" fillId="0" borderId="0" xfId="0" applyNumberFormat="1" applyFont="1" applyBorder="1" applyAlignment="1">
      <alignment vertical="top"/>
    </xf>
    <xf numFmtId="0" fontId="3" fillId="0" borderId="4" xfId="0" applyNumberFormat="1" applyFont="1" applyBorder="1" applyAlignment="1" applyProtection="1">
      <alignment horizontal="center" vertical="top"/>
    </xf>
    <xf numFmtId="0" fontId="3" fillId="0" borderId="5" xfId="0" applyNumberFormat="1" applyFont="1" applyBorder="1" applyAlignment="1" applyProtection="1">
      <alignment horizontal="center" vertical="top"/>
    </xf>
    <xf numFmtId="0" fontId="3" fillId="0" borderId="6" xfId="0" applyNumberFormat="1" applyFont="1" applyBorder="1" applyAlignment="1" applyProtection="1">
      <alignment horizontal="center" vertical="top"/>
    </xf>
    <xf numFmtId="0" fontId="3" fillId="0" borderId="0" xfId="0" applyNumberFormat="1" applyFont="1" applyBorder="1" applyAlignment="1" applyProtection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11" xfId="2" applyNumberFormat="1" applyFont="1" applyBorder="1" applyAlignment="1" applyProtection="1">
      <alignment horizontal="left" vertical="top"/>
    </xf>
    <xf numFmtId="0" fontId="3" fillId="0" borderId="12" xfId="0" applyNumberFormat="1" applyFont="1" applyBorder="1" applyAlignment="1" applyProtection="1">
      <alignment horizontal="left" vertical="top"/>
    </xf>
    <xf numFmtId="0" fontId="5" fillId="0" borderId="13" xfId="0" applyNumberFormat="1" applyFont="1" applyBorder="1" applyAlignment="1" applyProtection="1">
      <alignment horizontal="center" vertical="top"/>
    </xf>
    <xf numFmtId="0" fontId="3" fillId="0" borderId="12" xfId="0" applyNumberFormat="1" applyFont="1" applyBorder="1" applyAlignment="1" applyProtection="1">
      <alignment horizontal="center" vertical="top"/>
    </xf>
    <xf numFmtId="0" fontId="3" fillId="0" borderId="12" xfId="0" applyNumberFormat="1" applyFont="1" applyBorder="1" applyAlignment="1" applyProtection="1">
      <alignment horizontal="center" vertical="top" shrinkToFit="1"/>
    </xf>
    <xf numFmtId="0" fontId="3" fillId="0" borderId="0" xfId="0" applyNumberFormat="1" applyFont="1" applyBorder="1" applyAlignment="1" applyProtection="1">
      <alignment horizontal="left" vertical="top"/>
    </xf>
    <xf numFmtId="0" fontId="5" fillId="0" borderId="14" xfId="0" applyNumberFormat="1" applyFont="1" applyBorder="1" applyAlignment="1" applyProtection="1">
      <alignment horizontal="center" vertical="top"/>
    </xf>
    <xf numFmtId="0" fontId="5" fillId="0" borderId="15" xfId="0" applyNumberFormat="1" applyFont="1" applyBorder="1" applyAlignment="1" applyProtection="1">
      <alignment horizontal="center" vertical="top"/>
    </xf>
    <xf numFmtId="0" fontId="5" fillId="0" borderId="16" xfId="0" applyNumberFormat="1" applyFont="1" applyBorder="1" applyAlignment="1" applyProtection="1">
      <alignment horizontal="center" vertical="top"/>
    </xf>
    <xf numFmtId="0" fontId="3" fillId="0" borderId="0" xfId="0" applyNumberFormat="1" applyFont="1" applyBorder="1" applyAlignment="1">
      <alignment horizontal="left" vertical="top"/>
    </xf>
    <xf numFmtId="0" fontId="3" fillId="0" borderId="7" xfId="0" applyNumberFormat="1" applyFont="1" applyBorder="1" applyAlignment="1">
      <alignment horizontal="center" vertical="top"/>
    </xf>
    <xf numFmtId="38" fontId="3" fillId="2" borderId="11" xfId="2" applyFont="1" applyFill="1" applyBorder="1" applyAlignment="1" applyProtection="1">
      <alignment horizontal="right" vertical="top"/>
      <protection locked="0"/>
    </xf>
    <xf numFmtId="38" fontId="3" fillId="2" borderId="12" xfId="2" applyFont="1" applyFill="1" applyBorder="1" applyAlignment="1" applyProtection="1">
      <alignment horizontal="right" vertical="top"/>
      <protection locked="0"/>
    </xf>
    <xf numFmtId="38" fontId="3" fillId="2" borderId="18" xfId="2" applyFont="1" applyFill="1" applyBorder="1" applyAlignment="1" applyProtection="1">
      <alignment horizontal="right" vertical="top"/>
      <protection locked="0"/>
    </xf>
    <xf numFmtId="38" fontId="3" fillId="2" borderId="18" xfId="2" applyFont="1" applyFill="1" applyBorder="1" applyAlignment="1" applyProtection="1">
      <alignment horizontal="right" vertical="top"/>
    </xf>
    <xf numFmtId="38" fontId="3" fillId="0" borderId="13" xfId="2" applyFont="1" applyBorder="1" applyAlignment="1" applyProtection="1">
      <alignment horizontal="right" vertical="top"/>
    </xf>
    <xf numFmtId="38" fontId="3" fillId="0" borderId="11" xfId="2" applyFont="1" applyBorder="1" applyAlignment="1" applyProtection="1">
      <alignment horizontal="right" vertical="top"/>
    </xf>
    <xf numFmtId="38" fontId="3" fillId="3" borderId="12" xfId="2" applyFont="1" applyFill="1" applyBorder="1" applyAlignment="1" applyProtection="1">
      <alignment horizontal="right" vertical="top"/>
    </xf>
    <xf numFmtId="38" fontId="3" fillId="0" borderId="12" xfId="2" applyFont="1" applyBorder="1" applyAlignment="1" applyProtection="1">
      <alignment horizontal="right" vertical="top"/>
    </xf>
    <xf numFmtId="38" fontId="3" fillId="2" borderId="12" xfId="2" applyFont="1" applyFill="1" applyBorder="1" applyAlignment="1" applyProtection="1">
      <alignment horizontal="right" vertical="top"/>
    </xf>
    <xf numFmtId="38" fontId="3" fillId="0" borderId="0" xfId="2" applyFont="1" applyBorder="1" applyAlignment="1" applyProtection="1">
      <alignment horizontal="right" vertical="top"/>
    </xf>
    <xf numFmtId="38" fontId="3" fillId="0" borderId="14" xfId="2" applyFont="1" applyBorder="1" applyAlignment="1" applyProtection="1">
      <alignment horizontal="right" vertical="top"/>
    </xf>
    <xf numFmtId="38" fontId="3" fillId="0" borderId="15" xfId="2" applyFont="1" applyBorder="1" applyAlignment="1" applyProtection="1">
      <alignment horizontal="right" vertical="top"/>
    </xf>
    <xf numFmtId="38" fontId="3" fillId="0" borderId="16" xfId="2" applyFont="1" applyBorder="1" applyAlignment="1" applyProtection="1">
      <alignment horizontal="right" vertical="top"/>
    </xf>
    <xf numFmtId="38" fontId="3" fillId="0" borderId="0" xfId="2" applyFont="1" applyAlignment="1">
      <alignment horizontal="right" vertical="top"/>
    </xf>
    <xf numFmtId="38" fontId="3" fillId="0" borderId="7" xfId="2" applyFont="1" applyBorder="1" applyAlignment="1">
      <alignment horizontal="center" vertical="top"/>
    </xf>
    <xf numFmtId="38" fontId="3" fillId="0" borderId="7" xfId="2" applyFont="1" applyBorder="1" applyAlignment="1">
      <alignment horizontal="right" vertical="top"/>
    </xf>
    <xf numFmtId="176" fontId="3" fillId="2" borderId="11" xfId="2" applyNumberFormat="1" applyFont="1" applyFill="1" applyBorder="1" applyAlignment="1" applyProtection="1">
      <alignment horizontal="right" vertical="top"/>
      <protection locked="0"/>
    </xf>
    <xf numFmtId="176" fontId="3" fillId="2" borderId="12" xfId="2" applyNumberFormat="1" applyFont="1" applyFill="1" applyBorder="1" applyAlignment="1" applyProtection="1">
      <alignment horizontal="right" vertical="top"/>
      <protection locked="0"/>
    </xf>
    <xf numFmtId="176" fontId="3" fillId="2" borderId="18" xfId="2" applyNumberFormat="1" applyFont="1" applyFill="1" applyBorder="1" applyAlignment="1" applyProtection="1">
      <alignment horizontal="right" vertical="top"/>
      <protection locked="0"/>
    </xf>
    <xf numFmtId="176" fontId="3" fillId="2" borderId="18" xfId="2" applyNumberFormat="1" applyFont="1" applyFill="1" applyBorder="1" applyAlignment="1" applyProtection="1">
      <alignment horizontal="right" vertical="top"/>
    </xf>
    <xf numFmtId="176" fontId="3" fillId="0" borderId="13" xfId="2" applyNumberFormat="1" applyFont="1" applyBorder="1" applyAlignment="1" applyProtection="1">
      <alignment horizontal="right" vertical="top"/>
    </xf>
    <xf numFmtId="176" fontId="3" fillId="0" borderId="11" xfId="2" applyNumberFormat="1" applyFont="1" applyBorder="1" applyAlignment="1" applyProtection="1">
      <alignment horizontal="right" vertical="top"/>
    </xf>
    <xf numFmtId="176" fontId="3" fillId="3" borderId="12" xfId="2" applyNumberFormat="1" applyFont="1" applyFill="1" applyBorder="1" applyAlignment="1" applyProtection="1">
      <alignment horizontal="right" vertical="top"/>
    </xf>
    <xf numFmtId="176" fontId="3" fillId="0" borderId="12" xfId="2" applyNumberFormat="1" applyFont="1" applyBorder="1" applyAlignment="1" applyProtection="1">
      <alignment horizontal="right" vertical="top"/>
    </xf>
    <xf numFmtId="176" fontId="3" fillId="2" borderId="12" xfId="2" applyNumberFormat="1" applyFont="1" applyFill="1" applyBorder="1" applyAlignment="1" applyProtection="1">
      <alignment horizontal="right" vertical="top"/>
    </xf>
    <xf numFmtId="176" fontId="3" fillId="0" borderId="0" xfId="2" applyNumberFormat="1" applyFont="1" applyBorder="1" applyAlignment="1" applyProtection="1">
      <alignment horizontal="right" vertical="top"/>
    </xf>
    <xf numFmtId="176" fontId="3" fillId="0" borderId="14" xfId="2" applyNumberFormat="1" applyFont="1" applyBorder="1" applyAlignment="1" applyProtection="1">
      <alignment horizontal="right" vertical="top"/>
    </xf>
    <xf numFmtId="176" fontId="3" fillId="0" borderId="15" xfId="2" applyNumberFormat="1" applyFont="1" applyBorder="1" applyAlignment="1" applyProtection="1">
      <alignment horizontal="right" vertical="top"/>
    </xf>
    <xf numFmtId="176" fontId="3" fillId="0" borderId="16" xfId="2" applyNumberFormat="1" applyFont="1" applyBorder="1" applyAlignment="1" applyProtection="1">
      <alignment horizontal="right" vertical="top"/>
    </xf>
    <xf numFmtId="176" fontId="3" fillId="0" borderId="0" xfId="0" applyNumberFormat="1" applyFont="1" applyAlignment="1">
      <alignment horizontal="right" vertical="top"/>
    </xf>
    <xf numFmtId="176" fontId="3" fillId="0" borderId="7" xfId="0" applyNumberFormat="1" applyFont="1" applyBorder="1" applyAlignment="1">
      <alignment horizontal="center" vertical="top"/>
    </xf>
    <xf numFmtId="176" fontId="3" fillId="0" borderId="7" xfId="0" applyNumberFormat="1" applyFont="1" applyBorder="1" applyAlignment="1">
      <alignment horizontal="right" vertical="top"/>
    </xf>
    <xf numFmtId="177" fontId="7" fillId="0" borderId="0" xfId="0" applyNumberFormat="1" applyFont="1" applyFill="1" applyAlignment="1" applyProtection="1">
      <alignment vertical="top"/>
    </xf>
    <xf numFmtId="0" fontId="3" fillId="0" borderId="0" xfId="0" applyNumberFormat="1" applyFont="1" applyAlignment="1" applyProtection="1">
      <alignment vertical="top"/>
    </xf>
    <xf numFmtId="0" fontId="7" fillId="0" borderId="0" xfId="0" applyFont="1" applyAlignment="1" applyProtection="1">
      <alignment vertical="top"/>
    </xf>
    <xf numFmtId="177" fontId="8" fillId="0" borderId="1" xfId="0" applyNumberFormat="1" applyFont="1" applyFill="1" applyBorder="1" applyAlignment="1" applyProtection="1"/>
    <xf numFmtId="177" fontId="7" fillId="0" borderId="2" xfId="0" applyNumberFormat="1" applyFont="1" applyFill="1" applyBorder="1" applyAlignment="1" applyProtection="1">
      <alignment horizontal="center" vertical="top"/>
    </xf>
    <xf numFmtId="177" fontId="7" fillId="0" borderId="20" xfId="0" applyNumberFormat="1" applyFont="1" applyFill="1" applyBorder="1" applyAlignment="1" applyProtection="1">
      <alignment horizontal="center" vertical="top"/>
    </xf>
    <xf numFmtId="177" fontId="7" fillId="0" borderId="3" xfId="0" applyNumberFormat="1" applyFont="1" applyFill="1" applyBorder="1" applyAlignment="1" applyProtection="1">
      <alignment horizontal="center" vertical="top"/>
    </xf>
    <xf numFmtId="177" fontId="7" fillId="0" borderId="8" xfId="0" applyNumberFormat="1" applyFont="1" applyFill="1" applyBorder="1" applyAlignment="1" applyProtection="1">
      <alignment horizontal="center" vertical="top"/>
    </xf>
    <xf numFmtId="177" fontId="7" fillId="0" borderId="0" xfId="0" applyNumberFormat="1" applyFont="1" applyFill="1" applyBorder="1" applyAlignment="1" applyProtection="1">
      <alignment horizontal="center" vertical="top"/>
    </xf>
    <xf numFmtId="177" fontId="7" fillId="0" borderId="21" xfId="0" applyNumberFormat="1" applyFont="1" applyFill="1" applyBorder="1" applyAlignment="1" applyProtection="1">
      <alignment horizontal="center" vertical="top"/>
    </xf>
    <xf numFmtId="0" fontId="8" fillId="0" borderId="1" xfId="0" applyFont="1" applyFill="1" applyBorder="1" applyAlignment="1" applyProtection="1">
      <alignment vertical="top"/>
    </xf>
    <xf numFmtId="0" fontId="7" fillId="0" borderId="2" xfId="0" applyFont="1" applyFill="1" applyBorder="1" applyAlignment="1" applyProtection="1">
      <alignment horizontal="center" vertical="top"/>
    </xf>
    <xf numFmtId="0" fontId="7" fillId="0" borderId="20" xfId="0" applyFont="1" applyFill="1" applyBorder="1" applyAlignment="1" applyProtection="1">
      <alignment horizontal="center" vertical="top"/>
    </xf>
    <xf numFmtId="0" fontId="7" fillId="0" borderId="3" xfId="0" applyFont="1" applyFill="1" applyBorder="1" applyAlignment="1" applyProtection="1">
      <alignment horizontal="center" vertical="top"/>
    </xf>
    <xf numFmtId="177" fontId="7" fillId="0" borderId="5" xfId="2" applyNumberFormat="1" applyFont="1" applyFill="1" applyBorder="1" applyAlignment="1" applyProtection="1">
      <alignment horizontal="center" vertical="top"/>
    </xf>
    <xf numFmtId="177" fontId="7" fillId="0" borderId="6" xfId="2" applyNumberFormat="1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center" vertical="top"/>
    </xf>
    <xf numFmtId="0" fontId="7" fillId="0" borderId="8" xfId="0" applyFont="1" applyFill="1" applyBorder="1" applyAlignment="1" applyProtection="1">
      <alignment horizontal="center" vertical="top"/>
    </xf>
    <xf numFmtId="0" fontId="8" fillId="0" borderId="1" xfId="0" applyFont="1" applyFill="1" applyBorder="1" applyAlignment="1" applyProtection="1">
      <alignment horizontal="left" vertical="top"/>
    </xf>
    <xf numFmtId="177" fontId="7" fillId="0" borderId="8" xfId="2" applyNumberFormat="1" applyFont="1" applyFill="1" applyBorder="1" applyAlignment="1" applyProtection="1">
      <alignment horizontal="left" vertical="top"/>
    </xf>
    <xf numFmtId="177" fontId="7" fillId="0" borderId="0" xfId="2" applyNumberFormat="1" applyFont="1" applyFill="1" applyBorder="1" applyAlignment="1" applyProtection="1">
      <alignment horizontal="left" vertical="top"/>
    </xf>
    <xf numFmtId="177" fontId="7" fillId="0" borderId="4" xfId="2" applyNumberFormat="1" applyFont="1" applyFill="1" applyBorder="1" applyAlignment="1" applyProtection="1">
      <alignment horizontal="left" vertical="top"/>
    </xf>
    <xf numFmtId="177" fontId="7" fillId="0" borderId="5" xfId="2" applyNumberFormat="1" applyFont="1" applyFill="1" applyBorder="1" applyAlignment="1" applyProtection="1">
      <alignment horizontal="left" vertical="top"/>
    </xf>
    <xf numFmtId="177" fontId="7" fillId="0" borderId="6" xfId="2" applyNumberFormat="1" applyFont="1" applyFill="1" applyBorder="1" applyAlignment="1" applyProtection="1">
      <alignment horizontal="left" vertical="top"/>
    </xf>
    <xf numFmtId="177" fontId="8" fillId="0" borderId="0" xfId="0" applyNumberFormat="1" applyFont="1" applyFill="1" applyAlignment="1" applyProtection="1">
      <alignment vertical="top"/>
    </xf>
    <xf numFmtId="177" fontId="7" fillId="0" borderId="4" xfId="2" applyNumberFormat="1" applyFont="1" applyFill="1" applyBorder="1" applyAlignment="1" applyProtection="1">
      <alignment horizontal="center" vertical="top"/>
    </xf>
    <xf numFmtId="0" fontId="7" fillId="0" borderId="4" xfId="0" applyFont="1" applyFill="1" applyBorder="1" applyAlignment="1" applyProtection="1">
      <alignment horizontal="center" vertical="top"/>
    </xf>
    <xf numFmtId="177" fontId="7" fillId="0" borderId="22" xfId="0" applyNumberFormat="1" applyFont="1" applyFill="1" applyBorder="1" applyAlignment="1" applyProtection="1">
      <alignment horizontal="center" vertical="top"/>
    </xf>
    <xf numFmtId="0" fontId="8" fillId="0" borderId="1" xfId="0" applyFont="1" applyBorder="1" applyProtection="1"/>
    <xf numFmtId="0" fontId="7" fillId="0" borderId="2" xfId="0" applyFont="1" applyBorder="1" applyAlignment="1" applyProtection="1">
      <alignment horizontal="center"/>
    </xf>
    <xf numFmtId="0" fontId="7" fillId="0" borderId="20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177" fontId="7" fillId="0" borderId="5" xfId="1" applyNumberFormat="1" applyFont="1" applyBorder="1" applyAlignment="1" applyProtection="1">
      <alignment horizontal="center"/>
    </xf>
    <xf numFmtId="177" fontId="7" fillId="0" borderId="22" xfId="1" applyNumberFormat="1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21" xfId="0" applyFont="1" applyFill="1" applyBorder="1" applyAlignment="1" applyProtection="1">
      <alignment horizontal="center" vertical="top"/>
    </xf>
    <xf numFmtId="177" fontId="7" fillId="0" borderId="1" xfId="0" applyNumberFormat="1" applyFont="1" applyFill="1" applyBorder="1" applyAlignment="1" applyProtection="1">
      <alignment vertical="top"/>
    </xf>
    <xf numFmtId="177" fontId="7" fillId="0" borderId="21" xfId="0" applyNumberFormat="1" applyFont="1" applyFill="1" applyBorder="1" applyAlignment="1" applyProtection="1">
      <alignment horizontal="right" vertical="top"/>
    </xf>
    <xf numFmtId="177" fontId="7" fillId="0" borderId="1" xfId="0" applyNumberFormat="1" applyFont="1" applyFill="1" applyBorder="1" applyAlignment="1" applyProtection="1">
      <alignment horizontal="left" vertical="top"/>
    </xf>
    <xf numFmtId="177" fontId="7" fillId="0" borderId="19" xfId="0" applyNumberFormat="1" applyFont="1" applyFill="1" applyBorder="1" applyAlignment="1" applyProtection="1">
      <alignment horizontal="left" vertical="center"/>
    </xf>
    <xf numFmtId="177" fontId="7" fillId="0" borderId="0" xfId="0" applyNumberFormat="1" applyFont="1" applyFill="1" applyBorder="1" applyAlignment="1" applyProtection="1">
      <alignment horizontal="left" vertical="center"/>
    </xf>
    <xf numFmtId="177" fontId="7" fillId="0" borderId="21" xfId="0" applyNumberFormat="1" applyFont="1" applyFill="1" applyBorder="1" applyAlignment="1" applyProtection="1">
      <alignment horizontal="right" vertical="center"/>
    </xf>
    <xf numFmtId="177" fontId="7" fillId="0" borderId="1" xfId="0" applyNumberFormat="1" applyFont="1" applyFill="1" applyBorder="1" applyAlignment="1" applyProtection="1">
      <alignment horizontal="left" vertical="center"/>
    </xf>
    <xf numFmtId="177" fontId="7" fillId="0" borderId="21" xfId="0" applyNumberFormat="1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vertical="center"/>
    </xf>
    <xf numFmtId="0" fontId="7" fillId="0" borderId="21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left" vertical="center"/>
    </xf>
    <xf numFmtId="0" fontId="7" fillId="0" borderId="23" xfId="0" applyFont="1" applyFill="1" applyBorder="1" applyAlignment="1" applyProtection="1">
      <alignment horizontal="left" vertical="center"/>
    </xf>
    <xf numFmtId="0" fontId="7" fillId="0" borderId="17" xfId="0" applyFont="1" applyFill="1" applyBorder="1" applyAlignment="1" applyProtection="1">
      <alignment horizontal="left" vertical="center"/>
    </xf>
    <xf numFmtId="177" fontId="7" fillId="0" borderId="0" xfId="0" applyNumberFormat="1" applyFont="1" applyFill="1" applyAlignment="1" applyProtection="1">
      <alignment vertical="center"/>
    </xf>
    <xf numFmtId="0" fontId="7" fillId="0" borderId="19" xfId="0" applyFont="1" applyFill="1" applyBorder="1" applyAlignment="1" applyProtection="1">
      <alignment horizontal="left" vertical="center"/>
    </xf>
    <xf numFmtId="0" fontId="7" fillId="0" borderId="0" xfId="0" applyFont="1" applyFill="1" applyAlignment="1" applyProtection="1">
      <alignment vertical="center"/>
    </xf>
    <xf numFmtId="177" fontId="7" fillId="0" borderId="19" xfId="0" applyNumberFormat="1" applyFont="1" applyFill="1" applyBorder="1" applyAlignment="1" applyProtection="1">
      <alignment vertical="center"/>
    </xf>
    <xf numFmtId="0" fontId="7" fillId="0" borderId="21" xfId="0" applyFont="1" applyFill="1" applyBorder="1" applyAlignment="1" applyProtection="1">
      <alignment horizontal="left" vertical="center"/>
    </xf>
    <xf numFmtId="177" fontId="7" fillId="0" borderId="0" xfId="0" quotePrefix="1" applyNumberFormat="1" applyFont="1" applyFill="1" applyBorder="1" applyAlignment="1" applyProtection="1">
      <alignment horizontal="left" vertical="top"/>
    </xf>
    <xf numFmtId="177" fontId="7" fillId="0" borderId="2" xfId="0" applyNumberFormat="1" applyFont="1" applyFill="1" applyBorder="1" applyAlignment="1" applyProtection="1">
      <alignment vertical="top"/>
    </xf>
    <xf numFmtId="177" fontId="7" fillId="0" borderId="5" xfId="0" applyNumberFormat="1" applyFont="1" applyFill="1" applyBorder="1" applyAlignment="1" applyProtection="1">
      <alignment horizontal="right" vertical="top"/>
    </xf>
    <xf numFmtId="177" fontId="7" fillId="2" borderId="7" xfId="0" applyNumberFormat="1" applyFont="1" applyFill="1" applyBorder="1" applyAlignment="1" applyProtection="1">
      <alignment vertical="top"/>
      <protection locked="0"/>
    </xf>
    <xf numFmtId="177" fontId="7" fillId="0" borderId="0" xfId="2" applyNumberFormat="1" applyFont="1" applyFill="1" applyBorder="1" applyAlignment="1" applyProtection="1">
      <alignment vertical="top"/>
    </xf>
    <xf numFmtId="178" fontId="7" fillId="0" borderId="0" xfId="2" applyNumberFormat="1" applyFont="1" applyFill="1" applyBorder="1" applyAlignment="1" applyProtection="1">
      <alignment vertical="top"/>
    </xf>
    <xf numFmtId="0" fontId="7" fillId="0" borderId="1" xfId="0" quotePrefix="1" applyFont="1" applyFill="1" applyBorder="1" applyAlignment="1" applyProtection="1">
      <alignment horizontal="left" vertical="top"/>
    </xf>
    <xf numFmtId="179" fontId="7" fillId="2" borderId="23" xfId="2" applyNumberFormat="1" applyFont="1" applyFill="1" applyBorder="1" applyAlignment="1" applyProtection="1">
      <alignment vertical="top"/>
      <protection locked="0"/>
    </xf>
    <xf numFmtId="179" fontId="7" fillId="0" borderId="6" xfId="2" applyNumberFormat="1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vertical="top"/>
    </xf>
    <xf numFmtId="180" fontId="7" fillId="2" borderId="23" xfId="2" applyNumberFormat="1" applyFont="1" applyFill="1" applyBorder="1" applyAlignment="1" applyProtection="1">
      <alignment vertical="top"/>
      <protection locked="0"/>
    </xf>
    <xf numFmtId="180" fontId="7" fillId="0" borderId="6" xfId="2" applyNumberFormat="1" applyFont="1" applyFill="1" applyBorder="1" applyAlignment="1" applyProtection="1">
      <alignment vertical="top"/>
    </xf>
    <xf numFmtId="177" fontId="7" fillId="2" borderId="23" xfId="2" applyNumberFormat="1" applyFont="1" applyFill="1" applyBorder="1" applyAlignment="1" applyProtection="1">
      <alignment vertical="top"/>
      <protection locked="0"/>
    </xf>
    <xf numFmtId="177" fontId="7" fillId="0" borderId="0" xfId="2" applyNumberFormat="1" applyFont="1" applyFill="1" applyBorder="1" applyAlignment="1" applyProtection="1">
      <alignment vertical="top"/>
      <protection locked="0"/>
    </xf>
    <xf numFmtId="177" fontId="7" fillId="0" borderId="6" xfId="2" applyNumberFormat="1" applyFont="1" applyFill="1" applyBorder="1" applyAlignment="1" applyProtection="1">
      <alignment vertical="top"/>
    </xf>
    <xf numFmtId="177" fontId="7" fillId="2" borderId="23" xfId="0" applyNumberFormat="1" applyFont="1" applyFill="1" applyBorder="1" applyAlignment="1" applyProtection="1">
      <alignment vertical="top"/>
    </xf>
    <xf numFmtId="177" fontId="7" fillId="0" borderId="23" xfId="0" applyNumberFormat="1" applyFont="1" applyFill="1" applyBorder="1" applyAlignment="1" applyProtection="1">
      <alignment vertical="top"/>
    </xf>
    <xf numFmtId="0" fontId="7" fillId="0" borderId="1" xfId="0" quotePrefix="1" applyFont="1" applyBorder="1" applyAlignment="1" applyProtection="1">
      <alignment horizontal="left"/>
    </xf>
    <xf numFmtId="177" fontId="7" fillId="0" borderId="2" xfId="0" applyNumberFormat="1" applyFont="1" applyBorder="1" applyProtection="1"/>
    <xf numFmtId="177" fontId="7" fillId="0" borderId="5" xfId="0" applyNumberFormat="1" applyFont="1" applyBorder="1" applyAlignment="1" applyProtection="1">
      <alignment horizontal="right"/>
    </xf>
    <xf numFmtId="177" fontId="7" fillId="2" borderId="23" xfId="1" applyNumberFormat="1" applyFont="1" applyFill="1" applyBorder="1" applyProtection="1">
      <protection locked="0"/>
    </xf>
    <xf numFmtId="179" fontId="7" fillId="0" borderId="6" xfId="1" applyNumberFormat="1" applyFont="1" applyBorder="1" applyProtection="1"/>
    <xf numFmtId="0" fontId="7" fillId="0" borderId="0" xfId="0" applyFont="1" applyBorder="1" applyProtection="1"/>
    <xf numFmtId="0" fontId="7" fillId="0" borderId="0" xfId="0" applyFont="1" applyProtection="1"/>
    <xf numFmtId="177" fontId="7" fillId="0" borderId="21" xfId="2" applyNumberFormat="1" applyFont="1" applyFill="1" applyBorder="1" applyAlignment="1" applyProtection="1">
      <alignment vertical="top"/>
    </xf>
    <xf numFmtId="177" fontId="7" fillId="0" borderId="24" xfId="0" applyNumberFormat="1" applyFont="1" applyFill="1" applyBorder="1" applyAlignment="1" applyProtection="1">
      <alignment horizontal="center" vertical="top"/>
    </xf>
    <xf numFmtId="177" fontId="7" fillId="0" borderId="24" xfId="0" applyNumberFormat="1" applyFont="1" applyFill="1" applyBorder="1" applyAlignment="1" applyProtection="1">
      <alignment horizontal="right" vertical="top"/>
    </xf>
    <xf numFmtId="177" fontId="7" fillId="2" borderId="25" xfId="0" applyNumberFormat="1" applyFont="1" applyFill="1" applyBorder="1" applyAlignment="1" applyProtection="1">
      <alignment vertical="top"/>
      <protection locked="0"/>
    </xf>
    <xf numFmtId="0" fontId="7" fillId="0" borderId="1" xfId="0" applyFont="1" applyFill="1" applyBorder="1" applyAlignment="1" applyProtection="1">
      <alignment vertical="top"/>
    </xf>
    <xf numFmtId="177" fontId="7" fillId="0" borderId="8" xfId="0" applyNumberFormat="1" applyFont="1" applyFill="1" applyBorder="1" applyAlignment="1" applyProtection="1">
      <alignment vertical="top"/>
    </xf>
    <xf numFmtId="0" fontId="7" fillId="0" borderId="1" xfId="0" applyFont="1" applyBorder="1" applyAlignment="1" applyProtection="1"/>
    <xf numFmtId="177" fontId="7" fillId="0" borderId="22" xfId="0" applyNumberFormat="1" applyFont="1" applyBorder="1" applyAlignment="1" applyProtection="1"/>
    <xf numFmtId="177" fontId="7" fillId="0" borderId="24" xfId="0" applyNumberFormat="1" applyFont="1" applyBorder="1" applyAlignment="1" applyProtection="1">
      <alignment horizontal="center"/>
    </xf>
    <xf numFmtId="177" fontId="7" fillId="0" borderId="24" xfId="0" applyNumberFormat="1" applyFont="1" applyBorder="1" applyAlignment="1" applyProtection="1">
      <alignment horizontal="right"/>
    </xf>
    <xf numFmtId="177" fontId="7" fillId="0" borderId="3" xfId="1" applyNumberFormat="1" applyFont="1" applyBorder="1" applyAlignment="1" applyProtection="1">
      <alignment horizontal="center"/>
    </xf>
    <xf numFmtId="20" fontId="7" fillId="0" borderId="7" xfId="2" applyNumberFormat="1" applyFont="1" applyFill="1" applyBorder="1" applyAlignment="1" applyProtection="1">
      <alignment horizontal="center" vertical="top"/>
    </xf>
    <xf numFmtId="177" fontId="9" fillId="0" borderId="1" xfId="0" applyNumberFormat="1" applyFont="1" applyFill="1" applyBorder="1" applyAlignment="1" applyProtection="1">
      <alignment vertical="top"/>
    </xf>
    <xf numFmtId="177" fontId="7" fillId="0" borderId="19" xfId="0" applyNumberFormat="1" applyFont="1" applyFill="1" applyBorder="1" applyAlignment="1" applyProtection="1">
      <alignment vertical="top"/>
    </xf>
    <xf numFmtId="20" fontId="7" fillId="0" borderId="10" xfId="2" applyNumberFormat="1" applyFont="1" applyFill="1" applyBorder="1" applyAlignment="1" applyProtection="1">
      <alignment horizontal="center" vertical="top"/>
    </xf>
    <xf numFmtId="20" fontId="7" fillId="0" borderId="17" xfId="2" applyNumberFormat="1" applyFont="1" applyFill="1" applyBorder="1" applyAlignment="1" applyProtection="1">
      <alignment horizontal="center" vertical="top"/>
    </xf>
    <xf numFmtId="177" fontId="7" fillId="0" borderId="19" xfId="0" applyNumberFormat="1" applyFont="1" applyBorder="1" applyAlignment="1" applyProtection="1"/>
    <xf numFmtId="20" fontId="7" fillId="0" borderId="10" xfId="1" applyNumberFormat="1" applyFont="1" applyBorder="1" applyAlignment="1" applyProtection="1">
      <alignment horizontal="center"/>
    </xf>
    <xf numFmtId="181" fontId="7" fillId="2" borderId="25" xfId="0" applyNumberFormat="1" applyFont="1" applyFill="1" applyBorder="1" applyAlignment="1" applyProtection="1">
      <alignment vertical="top"/>
      <protection locked="0"/>
    </xf>
    <xf numFmtId="177" fontId="7" fillId="0" borderId="1" xfId="2" applyNumberFormat="1" applyFont="1" applyFill="1" applyBorder="1" applyAlignment="1" applyProtection="1">
      <alignment horizontal="center" vertical="top"/>
    </xf>
    <xf numFmtId="176" fontId="7" fillId="0" borderId="1" xfId="0" applyNumberFormat="1" applyFont="1" applyFill="1" applyBorder="1" applyAlignment="1" applyProtection="1">
      <alignment vertical="top"/>
    </xf>
    <xf numFmtId="177" fontId="7" fillId="0" borderId="17" xfId="0" applyNumberFormat="1" applyFont="1" applyFill="1" applyBorder="1" applyAlignment="1" applyProtection="1">
      <alignment vertical="top"/>
    </xf>
    <xf numFmtId="181" fontId="7" fillId="2" borderId="23" xfId="2" applyNumberFormat="1" applyFont="1" applyFill="1" applyBorder="1" applyAlignment="1" applyProtection="1">
      <alignment vertical="top"/>
      <protection locked="0"/>
    </xf>
    <xf numFmtId="176" fontId="7" fillId="2" borderId="23" xfId="2" applyNumberFormat="1" applyFont="1" applyFill="1" applyBorder="1" applyAlignment="1" applyProtection="1">
      <alignment vertical="top"/>
      <protection locked="0"/>
    </xf>
    <xf numFmtId="181" fontId="7" fillId="0" borderId="6" xfId="2" applyNumberFormat="1" applyFont="1" applyFill="1" applyBorder="1" applyAlignment="1" applyProtection="1">
      <alignment vertical="top"/>
    </xf>
    <xf numFmtId="176" fontId="7" fillId="0" borderId="0" xfId="0" applyNumberFormat="1" applyFont="1" applyFill="1" applyAlignment="1" applyProtection="1">
      <alignment vertical="top"/>
    </xf>
    <xf numFmtId="177" fontId="7" fillId="2" borderId="22" xfId="2" applyNumberFormat="1" applyFont="1" applyFill="1" applyBorder="1" applyAlignment="1" applyProtection="1">
      <alignment vertical="top"/>
      <protection locked="0"/>
    </xf>
    <xf numFmtId="176" fontId="7" fillId="0" borderId="6" xfId="2" applyNumberFormat="1" applyFont="1" applyFill="1" applyBorder="1" applyAlignment="1" applyProtection="1">
      <alignment vertical="top"/>
    </xf>
    <xf numFmtId="177" fontId="7" fillId="0" borderId="19" xfId="2" applyNumberFormat="1" applyFont="1" applyFill="1" applyBorder="1" applyAlignment="1" applyProtection="1">
      <alignment horizontal="center" vertical="top"/>
    </xf>
    <xf numFmtId="0" fontId="7" fillId="0" borderId="5" xfId="0" applyFont="1" applyFill="1" applyBorder="1" applyAlignment="1" applyProtection="1">
      <alignment horizontal="center" vertical="top"/>
    </xf>
    <xf numFmtId="177" fontId="7" fillId="2" borderId="26" xfId="2" applyNumberFormat="1" applyFont="1" applyFill="1" applyBorder="1" applyAlignment="1" applyProtection="1">
      <alignment vertical="top"/>
      <protection locked="0"/>
    </xf>
    <xf numFmtId="176" fontId="7" fillId="0" borderId="1" xfId="0" applyNumberFormat="1" applyFont="1" applyBorder="1" applyAlignment="1" applyProtection="1"/>
    <xf numFmtId="177" fontId="7" fillId="0" borderId="17" xfId="0" applyNumberFormat="1" applyFont="1" applyBorder="1" applyAlignment="1" applyProtection="1"/>
    <xf numFmtId="176" fontId="7" fillId="2" borderId="23" xfId="1" applyNumberFormat="1" applyFont="1" applyFill="1" applyBorder="1" applyProtection="1">
      <protection locked="0"/>
    </xf>
    <xf numFmtId="181" fontId="7" fillId="0" borderId="6" xfId="1" applyNumberFormat="1" applyFont="1" applyBorder="1" applyProtection="1"/>
    <xf numFmtId="177" fontId="7" fillId="0" borderId="1" xfId="1" applyNumberFormat="1" applyFont="1" applyBorder="1" applyAlignment="1" applyProtection="1">
      <alignment horizontal="center"/>
    </xf>
    <xf numFmtId="176" fontId="7" fillId="0" borderId="0" xfId="0" applyNumberFormat="1" applyFont="1" applyProtection="1"/>
    <xf numFmtId="0" fontId="7" fillId="0" borderId="4" xfId="0" applyNumberFormat="1" applyFont="1" applyFill="1" applyBorder="1" applyAlignment="1" applyProtection="1">
      <alignment horizontal="centerContinuous" vertical="top"/>
    </xf>
    <xf numFmtId="177" fontId="7" fillId="0" borderId="10" xfId="2" applyNumberFormat="1" applyFont="1" applyFill="1" applyBorder="1" applyAlignment="1" applyProtection="1">
      <alignment horizontal="center" vertical="top"/>
    </xf>
    <xf numFmtId="177" fontId="7" fillId="0" borderId="4" xfId="0" applyNumberFormat="1" applyFont="1" applyFill="1" applyBorder="1" applyAlignment="1" applyProtection="1">
      <alignment horizontal="centerContinuous" vertical="top"/>
    </xf>
    <xf numFmtId="177" fontId="7" fillId="0" borderId="17" xfId="2" applyNumberFormat="1" applyFont="1" applyFill="1" applyBorder="1" applyAlignment="1" applyProtection="1">
      <alignment horizontal="center" vertical="top"/>
    </xf>
    <xf numFmtId="0" fontId="7" fillId="0" borderId="4" xfId="0" applyFont="1" applyFill="1" applyBorder="1" applyAlignment="1" applyProtection="1">
      <alignment vertical="top"/>
    </xf>
    <xf numFmtId="0" fontId="7" fillId="0" borderId="5" xfId="0" applyFont="1" applyFill="1" applyBorder="1" applyAlignment="1" applyProtection="1">
      <alignment horizontal="right" vertical="top"/>
    </xf>
    <xf numFmtId="177" fontId="7" fillId="0" borderId="4" xfId="0" applyNumberFormat="1" applyFont="1" applyBorder="1" applyAlignment="1" applyProtection="1">
      <alignment horizontal="centerContinuous"/>
    </xf>
    <xf numFmtId="179" fontId="7" fillId="2" borderId="23" xfId="1" applyNumberFormat="1" applyFont="1" applyFill="1" applyBorder="1" applyProtection="1">
      <protection locked="0"/>
    </xf>
    <xf numFmtId="177" fontId="7" fillId="0" borderId="10" xfId="1" applyNumberFormat="1" applyFont="1" applyBorder="1" applyAlignment="1" applyProtection="1">
      <alignment horizontal="center"/>
    </xf>
    <xf numFmtId="0" fontId="7" fillId="0" borderId="2" xfId="0" applyNumberFormat="1" applyFont="1" applyFill="1" applyBorder="1" applyAlignment="1" applyProtection="1">
      <alignment horizontal="centerContinuous" vertical="top"/>
    </xf>
    <xf numFmtId="177" fontId="7" fillId="0" borderId="20" xfId="0" applyNumberFormat="1" applyFont="1" applyFill="1" applyBorder="1" applyAlignment="1" applyProtection="1">
      <alignment horizontal="right" vertical="top"/>
    </xf>
    <xf numFmtId="177" fontId="7" fillId="0" borderId="2" xfId="0" applyNumberFormat="1" applyFont="1" applyFill="1" applyBorder="1" applyAlignment="1" applyProtection="1">
      <alignment horizontal="centerContinuous" vertical="top"/>
    </xf>
    <xf numFmtId="182" fontId="10" fillId="0" borderId="0" xfId="0" applyNumberFormat="1" applyFont="1" applyFill="1" applyBorder="1" applyAlignment="1" applyProtection="1">
      <alignment horizontal="center"/>
    </xf>
    <xf numFmtId="182" fontId="7" fillId="0" borderId="0" xfId="0" applyNumberFormat="1" applyFont="1" applyFill="1" applyBorder="1" applyAlignment="1" applyProtection="1">
      <alignment horizontal="center" vertical="top"/>
    </xf>
    <xf numFmtId="177" fontId="7" fillId="0" borderId="2" xfId="0" applyNumberFormat="1" applyFont="1" applyBorder="1" applyAlignment="1" applyProtection="1">
      <alignment horizontal="centerContinuous"/>
    </xf>
    <xf numFmtId="177" fontId="7" fillId="0" borderId="20" xfId="0" applyNumberFormat="1" applyFont="1" applyBorder="1" applyAlignment="1" applyProtection="1">
      <alignment horizontal="center"/>
    </xf>
    <xf numFmtId="177" fontId="7" fillId="0" borderId="20" xfId="0" applyNumberFormat="1" applyFont="1" applyBorder="1" applyAlignment="1" applyProtection="1">
      <alignment horizontal="right"/>
    </xf>
    <xf numFmtId="10" fontId="7" fillId="0" borderId="10" xfId="3" applyNumberFormat="1" applyFont="1" applyFill="1" applyBorder="1" applyAlignment="1" applyProtection="1">
      <alignment horizontal="right" vertical="top"/>
    </xf>
    <xf numFmtId="10" fontId="11" fillId="0" borderId="10" xfId="2" applyNumberFormat="1" applyFont="1" applyFill="1" applyBorder="1" applyAlignment="1" applyProtection="1">
      <alignment horizontal="right" vertical="top"/>
    </xf>
    <xf numFmtId="182" fontId="10" fillId="0" borderId="20" xfId="0" applyNumberFormat="1" applyFont="1" applyFill="1" applyBorder="1" applyAlignment="1" applyProtection="1">
      <alignment horizontal="center"/>
    </xf>
    <xf numFmtId="177" fontId="7" fillId="0" borderId="20" xfId="0" applyNumberFormat="1" applyFont="1" applyFill="1" applyBorder="1" applyAlignment="1" applyProtection="1">
      <alignment vertical="top"/>
    </xf>
    <xf numFmtId="10" fontId="7" fillId="0" borderId="17" xfId="2" applyNumberFormat="1" applyFont="1" applyFill="1" applyBorder="1" applyAlignment="1" applyProtection="1">
      <alignment horizontal="right" vertical="top"/>
    </xf>
    <xf numFmtId="10" fontId="7" fillId="0" borderId="0" xfId="2" applyNumberFormat="1" applyFont="1" applyFill="1" applyBorder="1" applyAlignment="1" applyProtection="1">
      <alignment horizontal="right" vertical="top"/>
    </xf>
    <xf numFmtId="0" fontId="7" fillId="0" borderId="6" xfId="0" applyFont="1" applyFill="1" applyBorder="1" applyAlignment="1" applyProtection="1">
      <alignment horizontal="right" vertical="top"/>
    </xf>
    <xf numFmtId="0" fontId="7" fillId="2" borderId="26" xfId="0" applyFont="1" applyFill="1" applyBorder="1" applyAlignment="1" applyProtection="1">
      <alignment horizontal="right" vertical="top"/>
    </xf>
    <xf numFmtId="10" fontId="7" fillId="0" borderId="10" xfId="1" applyNumberFormat="1" applyFont="1" applyBorder="1" applyAlignment="1" applyProtection="1">
      <alignment horizontal="right"/>
    </xf>
    <xf numFmtId="183" fontId="7" fillId="2" borderId="26" xfId="2" applyNumberFormat="1" applyFont="1" applyFill="1" applyBorder="1" applyAlignment="1" applyProtection="1">
      <alignment vertical="top"/>
      <protection locked="0"/>
    </xf>
    <xf numFmtId="0" fontId="7" fillId="0" borderId="20" xfId="0" applyFont="1" applyFill="1" applyBorder="1" applyAlignment="1" applyProtection="1">
      <alignment vertical="top"/>
    </xf>
    <xf numFmtId="0" fontId="7" fillId="0" borderId="20" xfId="0" applyFont="1" applyFill="1" applyBorder="1" applyAlignment="1" applyProtection="1">
      <alignment horizontal="right" vertical="top"/>
    </xf>
    <xf numFmtId="20" fontId="7" fillId="0" borderId="0" xfId="0" applyNumberFormat="1" applyFont="1" applyFill="1" applyAlignment="1" applyProtection="1">
      <alignment vertical="top"/>
    </xf>
    <xf numFmtId="177" fontId="12" fillId="0" borderId="0" xfId="0" applyNumberFormat="1" applyFont="1" applyFill="1" applyAlignment="1" applyProtection="1">
      <alignment vertical="center" wrapText="1"/>
    </xf>
    <xf numFmtId="183" fontId="7" fillId="0" borderId="0" xfId="2" applyNumberFormat="1" applyFont="1" applyFill="1" applyBorder="1" applyAlignment="1" applyProtection="1">
      <alignment vertical="top"/>
    </xf>
    <xf numFmtId="180" fontId="7" fillId="0" borderId="0" xfId="0" applyNumberFormat="1" applyFont="1" applyFill="1" applyBorder="1" applyAlignment="1" applyProtection="1">
      <alignment vertical="top"/>
    </xf>
    <xf numFmtId="177" fontId="9" fillId="0" borderId="0" xfId="0" applyNumberFormat="1" applyFont="1" applyFill="1" applyAlignment="1" applyProtection="1">
      <alignment vertical="top"/>
    </xf>
    <xf numFmtId="184" fontId="13" fillId="2" borderId="0" xfId="0" applyNumberFormat="1" applyFont="1" applyFill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horizontal="right" vertical="top"/>
    </xf>
    <xf numFmtId="177" fontId="9" fillId="0" borderId="0" xfId="0" applyNumberFormat="1" applyFont="1" applyFill="1" applyBorder="1" applyAlignment="1" applyProtection="1">
      <alignment vertical="top"/>
    </xf>
    <xf numFmtId="0" fontId="9" fillId="0" borderId="0" xfId="0" applyFont="1" applyFill="1" applyAlignment="1" applyProtection="1">
      <alignment vertical="top"/>
    </xf>
    <xf numFmtId="177" fontId="14" fillId="0" borderId="0" xfId="0" applyNumberFormat="1" applyFont="1" applyFill="1" applyAlignment="1" applyProtection="1">
      <alignment vertical="top"/>
    </xf>
    <xf numFmtId="0" fontId="9" fillId="0" borderId="0" xfId="0" applyFont="1" applyFill="1" applyBorder="1" applyAlignment="1" applyProtection="1">
      <alignment vertical="top"/>
    </xf>
    <xf numFmtId="177" fontId="7" fillId="2" borderId="25" xfId="2" applyNumberFormat="1" applyFont="1" applyFill="1" applyBorder="1" applyAlignment="1" applyProtection="1">
      <alignment vertical="top"/>
      <protection locked="0"/>
    </xf>
    <xf numFmtId="179" fontId="7" fillId="2" borderId="7" xfId="2" applyNumberFormat="1" applyFont="1" applyFill="1" applyBorder="1" applyAlignment="1" applyProtection="1">
      <alignment vertical="top"/>
      <protection locked="0"/>
    </xf>
    <xf numFmtId="179" fontId="7" fillId="2" borderId="25" xfId="2" applyNumberFormat="1" applyFont="1" applyFill="1" applyBorder="1" applyAlignment="1" applyProtection="1">
      <alignment vertical="top"/>
      <protection locked="0"/>
    </xf>
    <xf numFmtId="0" fontId="3" fillId="0" borderId="7" xfId="0" applyNumberFormat="1" applyFont="1" applyBorder="1" applyAlignment="1">
      <alignment vertical="top"/>
    </xf>
    <xf numFmtId="0" fontId="3" fillId="0" borderId="8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 vertical="top"/>
    </xf>
    <xf numFmtId="176" fontId="3" fillId="0" borderId="8" xfId="0" applyNumberFormat="1" applyFont="1" applyBorder="1" applyAlignment="1">
      <alignment horizontal="center" vertical="top" wrapText="1"/>
    </xf>
    <xf numFmtId="176" fontId="3" fillId="0" borderId="19" xfId="0" applyNumberFormat="1" applyFont="1" applyBorder="1" applyAlignment="1">
      <alignment horizontal="center" vertical="top"/>
    </xf>
    <xf numFmtId="176" fontId="3" fillId="0" borderId="17" xfId="0" applyNumberFormat="1" applyFont="1" applyBorder="1" applyAlignment="1">
      <alignment horizontal="center" vertical="top"/>
    </xf>
    <xf numFmtId="0" fontId="3" fillId="0" borderId="3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2" xfId="0" applyNumberFormat="1" applyFont="1" applyBorder="1" applyAlignment="1">
      <alignment horizontal="center" vertical="top"/>
    </xf>
    <xf numFmtId="0" fontId="3" fillId="0" borderId="9" xfId="0" applyNumberFormat="1" applyFont="1" applyBorder="1" applyAlignment="1">
      <alignment horizontal="center" vertical="top"/>
    </xf>
    <xf numFmtId="38" fontId="3" fillId="0" borderId="8" xfId="2" applyFont="1" applyBorder="1" applyAlignment="1">
      <alignment horizontal="center" vertical="top" wrapText="1"/>
    </xf>
    <xf numFmtId="38" fontId="3" fillId="0" borderId="19" xfId="2" applyFont="1" applyBorder="1" applyAlignment="1">
      <alignment horizontal="center" vertical="top"/>
    </xf>
    <xf numFmtId="38" fontId="3" fillId="0" borderId="17" xfId="2" applyFont="1" applyBorder="1" applyAlignment="1">
      <alignment horizontal="center" vertical="top"/>
    </xf>
    <xf numFmtId="0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right" vertical="top"/>
    </xf>
    <xf numFmtId="0" fontId="4" fillId="0" borderId="1" xfId="0" applyNumberFormat="1" applyFont="1" applyBorder="1" applyAlignment="1">
      <alignment horizontal="center" vertical="top"/>
    </xf>
    <xf numFmtId="0" fontId="3" fillId="0" borderId="8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/>
    </xf>
    <xf numFmtId="0" fontId="3" fillId="0" borderId="0" xfId="0" applyNumberFormat="1" applyFont="1" applyAlignment="1" applyProtection="1">
      <alignment horizontal="left" vertical="top"/>
    </xf>
    <xf numFmtId="0" fontId="3" fillId="0" borderId="0" xfId="0" applyNumberFormat="1" applyFont="1" applyAlignment="1" applyProtection="1">
      <alignment horizontal="right" vertical="top"/>
    </xf>
    <xf numFmtId="0" fontId="4" fillId="0" borderId="0" xfId="0" applyNumberFormat="1" applyFont="1" applyBorder="1" applyAlignment="1" applyProtection="1">
      <alignment horizontal="center" vertical="top"/>
    </xf>
    <xf numFmtId="0" fontId="7" fillId="0" borderId="22" xfId="0" applyNumberFormat="1" applyFont="1" applyFill="1" applyBorder="1" applyAlignment="1" applyProtection="1">
      <alignment horizontal="center" vertical="top"/>
    </xf>
    <xf numFmtId="0" fontId="7" fillId="0" borderId="19" xfId="0" applyNumberFormat="1" applyFont="1" applyFill="1" applyBorder="1" applyAlignment="1" applyProtection="1">
      <alignment horizontal="center" vertical="top"/>
    </xf>
    <xf numFmtId="0" fontId="7" fillId="0" borderId="17" xfId="0" applyNumberFormat="1" applyFont="1" applyFill="1" applyBorder="1" applyAlignment="1" applyProtection="1">
      <alignment horizontal="center" vertical="top"/>
    </xf>
  </cellXfs>
  <cellStyles count="4">
    <cellStyle name="パーセント" xfId="3" builtinId="5"/>
    <cellStyle name="桁区切り" xfId="2" builtinId="6"/>
    <cellStyle name="桁区切り 2" xfId="1" xr:uid="{00000000-0005-0000-0000-000000000000}"/>
    <cellStyle name="標準" xfId="0" builtinId="0"/>
  </cellStyles>
  <dxfs count="1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0"/>
  <sheetViews>
    <sheetView zoomScale="85" zoomScaleNormal="85" workbookViewId="0">
      <selection activeCell="C6" sqref="C6"/>
    </sheetView>
  </sheetViews>
  <sheetFormatPr defaultRowHeight="18.75" x14ac:dyDescent="0.15"/>
  <cols>
    <col min="1" max="1" width="3.875" style="1" customWidth="1"/>
    <col min="2" max="2" width="14.25" style="1" customWidth="1"/>
    <col min="3" max="14" width="10.625" style="1" customWidth="1"/>
    <col min="15" max="15" width="9" style="1" customWidth="1"/>
    <col min="16" max="16384" width="9" style="1"/>
  </cols>
  <sheetData>
    <row r="1" spans="1:14" x14ac:dyDescent="0.15">
      <c r="A1" s="223" t="s">
        <v>119</v>
      </c>
      <c r="B1" s="223"/>
      <c r="L1" s="224" t="s">
        <v>118</v>
      </c>
      <c r="M1" s="224"/>
      <c r="N1" s="224"/>
    </row>
    <row r="2" spans="1:14" ht="33" x14ac:dyDescent="0.15">
      <c r="A2" s="225" t="s">
        <v>120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</row>
    <row r="3" spans="1:14" ht="39.75" customHeight="1" x14ac:dyDescent="0.15">
      <c r="A3" s="218" t="s">
        <v>2</v>
      </c>
      <c r="B3" s="219"/>
      <c r="C3" s="226" t="s">
        <v>121</v>
      </c>
      <c r="D3" s="227"/>
      <c r="E3" s="212"/>
      <c r="F3" s="226" t="s">
        <v>103</v>
      </c>
      <c r="G3" s="227"/>
      <c r="H3" s="212"/>
      <c r="I3" s="226" t="s">
        <v>104</v>
      </c>
      <c r="J3" s="227"/>
      <c r="K3" s="212"/>
      <c r="L3" s="226" t="s">
        <v>105</v>
      </c>
      <c r="M3" s="227"/>
      <c r="N3" s="212"/>
    </row>
    <row r="4" spans="1:14" x14ac:dyDescent="0.15">
      <c r="A4" s="216" t="s">
        <v>8</v>
      </c>
      <c r="B4" s="217"/>
      <c r="C4" s="18" t="s">
        <v>10</v>
      </c>
      <c r="D4" s="18" t="s">
        <v>12</v>
      </c>
      <c r="E4" s="18" t="s">
        <v>15</v>
      </c>
      <c r="F4" s="18" t="s">
        <v>10</v>
      </c>
      <c r="G4" s="18" t="s">
        <v>12</v>
      </c>
      <c r="H4" s="18" t="s">
        <v>15</v>
      </c>
      <c r="I4" s="18" t="s">
        <v>10</v>
      </c>
      <c r="J4" s="18" t="s">
        <v>12</v>
      </c>
      <c r="K4" s="18" t="s">
        <v>15</v>
      </c>
      <c r="L4" s="18" t="s">
        <v>10</v>
      </c>
      <c r="M4" s="18" t="s">
        <v>12</v>
      </c>
      <c r="N4" s="18" t="s">
        <v>15</v>
      </c>
    </row>
    <row r="5" spans="1:14" s="2" customFormat="1" x14ac:dyDescent="0.15">
      <c r="A5" s="3"/>
      <c r="B5" s="8" t="s">
        <v>9</v>
      </c>
      <c r="C5" s="19">
        <v>118536</v>
      </c>
      <c r="D5" s="19">
        <v>137019</v>
      </c>
      <c r="E5" s="19">
        <v>255555</v>
      </c>
      <c r="F5" s="19">
        <v>56702</v>
      </c>
      <c r="G5" s="19">
        <v>65227</v>
      </c>
      <c r="H5" s="19">
        <v>121929</v>
      </c>
      <c r="I5" s="19">
        <v>61834</v>
      </c>
      <c r="J5" s="19">
        <v>71792</v>
      </c>
      <c r="K5" s="19">
        <v>133626</v>
      </c>
      <c r="L5" s="35">
        <v>47.84</v>
      </c>
      <c r="M5" s="35">
        <v>47.6</v>
      </c>
      <c r="N5" s="35">
        <v>47.71</v>
      </c>
    </row>
    <row r="6" spans="1:14" s="2" customFormat="1" x14ac:dyDescent="0.15">
      <c r="A6" s="4"/>
      <c r="B6" s="9" t="s">
        <v>16</v>
      </c>
      <c r="C6" s="20">
        <v>19809</v>
      </c>
      <c r="D6" s="20">
        <v>23453</v>
      </c>
      <c r="E6" s="20">
        <v>43262</v>
      </c>
      <c r="F6" s="20">
        <v>11596</v>
      </c>
      <c r="G6" s="20">
        <v>13708</v>
      </c>
      <c r="H6" s="20">
        <v>25304</v>
      </c>
      <c r="I6" s="20">
        <v>8213</v>
      </c>
      <c r="J6" s="20">
        <v>9745</v>
      </c>
      <c r="K6" s="20">
        <v>17958</v>
      </c>
      <c r="L6" s="36">
        <v>58.54</v>
      </c>
      <c r="M6" s="36">
        <v>58.45</v>
      </c>
      <c r="N6" s="36">
        <v>58.49</v>
      </c>
    </row>
    <row r="7" spans="1:14" s="2" customFormat="1" x14ac:dyDescent="0.15">
      <c r="A7" s="4"/>
      <c r="B7" s="9" t="s">
        <v>5</v>
      </c>
      <c r="C7" s="20">
        <v>34289</v>
      </c>
      <c r="D7" s="20">
        <v>38582</v>
      </c>
      <c r="E7" s="20">
        <v>72871</v>
      </c>
      <c r="F7" s="20">
        <v>18504</v>
      </c>
      <c r="G7" s="20">
        <v>19630</v>
      </c>
      <c r="H7" s="20">
        <v>38134</v>
      </c>
      <c r="I7" s="20">
        <v>15785</v>
      </c>
      <c r="J7" s="20">
        <v>18952</v>
      </c>
      <c r="K7" s="20">
        <v>34737</v>
      </c>
      <c r="L7" s="36">
        <v>53.96</v>
      </c>
      <c r="M7" s="36">
        <v>50.88</v>
      </c>
      <c r="N7" s="36">
        <v>52.33</v>
      </c>
    </row>
    <row r="8" spans="1:14" s="2" customFormat="1" x14ac:dyDescent="0.15">
      <c r="A8" s="4"/>
      <c r="B8" s="9" t="s">
        <v>20</v>
      </c>
      <c r="C8" s="20">
        <v>27534</v>
      </c>
      <c r="D8" s="20">
        <v>31500</v>
      </c>
      <c r="E8" s="20">
        <v>59034</v>
      </c>
      <c r="F8" s="20">
        <v>14664</v>
      </c>
      <c r="G8" s="20">
        <v>16586</v>
      </c>
      <c r="H8" s="20">
        <v>31250</v>
      </c>
      <c r="I8" s="20">
        <v>12870</v>
      </c>
      <c r="J8" s="20">
        <v>14914</v>
      </c>
      <c r="K8" s="20">
        <v>27784</v>
      </c>
      <c r="L8" s="36">
        <v>53.26</v>
      </c>
      <c r="M8" s="36">
        <v>52.65</v>
      </c>
      <c r="N8" s="36">
        <v>52.94</v>
      </c>
    </row>
    <row r="9" spans="1:14" s="2" customFormat="1" x14ac:dyDescent="0.15">
      <c r="A9" s="4" t="s">
        <v>14</v>
      </c>
      <c r="B9" s="9" t="s">
        <v>48</v>
      </c>
      <c r="C9" s="21"/>
      <c r="D9" s="21"/>
      <c r="E9" s="21"/>
      <c r="F9" s="21"/>
      <c r="G9" s="21"/>
      <c r="H9" s="21"/>
      <c r="I9" s="21"/>
      <c r="J9" s="21"/>
      <c r="K9" s="21"/>
      <c r="L9" s="37"/>
      <c r="M9" s="37"/>
      <c r="N9" s="37"/>
    </row>
    <row r="10" spans="1:14" s="2" customFormat="1" x14ac:dyDescent="0.15">
      <c r="A10" s="4"/>
      <c r="B10" s="9" t="s">
        <v>35</v>
      </c>
      <c r="C10" s="20">
        <v>17620</v>
      </c>
      <c r="D10" s="20">
        <v>19150</v>
      </c>
      <c r="E10" s="20">
        <v>36770</v>
      </c>
      <c r="F10" s="20">
        <v>9805</v>
      </c>
      <c r="G10" s="20">
        <v>10329</v>
      </c>
      <c r="H10" s="20">
        <v>20134</v>
      </c>
      <c r="I10" s="20">
        <v>7815</v>
      </c>
      <c r="J10" s="20">
        <v>8821</v>
      </c>
      <c r="K10" s="20">
        <v>16636</v>
      </c>
      <c r="L10" s="36">
        <v>55.65</v>
      </c>
      <c r="M10" s="36">
        <v>53.94</v>
      </c>
      <c r="N10" s="36">
        <v>54.76</v>
      </c>
    </row>
    <row r="11" spans="1:14" s="2" customFormat="1" x14ac:dyDescent="0.15">
      <c r="A11" s="4"/>
      <c r="B11" s="9" t="s">
        <v>61</v>
      </c>
      <c r="C11" s="20">
        <v>11571</v>
      </c>
      <c r="D11" s="20">
        <v>13006</v>
      </c>
      <c r="E11" s="20">
        <v>24577</v>
      </c>
      <c r="F11" s="20">
        <v>6135</v>
      </c>
      <c r="G11" s="20">
        <v>6677</v>
      </c>
      <c r="H11" s="20">
        <v>12812</v>
      </c>
      <c r="I11" s="20">
        <v>5436</v>
      </c>
      <c r="J11" s="20">
        <v>6329</v>
      </c>
      <c r="K11" s="20">
        <v>11765</v>
      </c>
      <c r="L11" s="36">
        <v>53.02</v>
      </c>
      <c r="M11" s="36">
        <v>51.34</v>
      </c>
      <c r="N11" s="36">
        <v>52.13</v>
      </c>
    </row>
    <row r="12" spans="1:14" s="2" customFormat="1" x14ac:dyDescent="0.15">
      <c r="A12" s="4"/>
      <c r="B12" s="9" t="s">
        <v>29</v>
      </c>
      <c r="C12" s="20">
        <v>30019</v>
      </c>
      <c r="D12" s="20">
        <v>32913</v>
      </c>
      <c r="E12" s="20">
        <v>62932</v>
      </c>
      <c r="F12" s="20">
        <v>16582</v>
      </c>
      <c r="G12" s="20">
        <v>17748</v>
      </c>
      <c r="H12" s="20">
        <v>34330</v>
      </c>
      <c r="I12" s="20">
        <v>13437</v>
      </c>
      <c r="J12" s="20">
        <v>15165</v>
      </c>
      <c r="K12" s="20">
        <v>28602</v>
      </c>
      <c r="L12" s="36">
        <v>55.24</v>
      </c>
      <c r="M12" s="36">
        <v>53.92</v>
      </c>
      <c r="N12" s="36">
        <v>54.55</v>
      </c>
    </row>
    <row r="13" spans="1:14" s="2" customFormat="1" x14ac:dyDescent="0.15">
      <c r="A13" s="4"/>
      <c r="B13" s="9" t="s">
        <v>62</v>
      </c>
      <c r="C13" s="21"/>
      <c r="D13" s="21"/>
      <c r="E13" s="21"/>
      <c r="F13" s="21"/>
      <c r="G13" s="21"/>
      <c r="H13" s="21"/>
      <c r="I13" s="21"/>
      <c r="J13" s="21"/>
      <c r="K13" s="21"/>
      <c r="L13" s="37"/>
      <c r="M13" s="37"/>
      <c r="N13" s="37"/>
    </row>
    <row r="14" spans="1:14" s="2" customFormat="1" x14ac:dyDescent="0.15">
      <c r="A14" s="4"/>
      <c r="B14" s="9" t="s">
        <v>64</v>
      </c>
      <c r="C14" s="20">
        <v>30879</v>
      </c>
      <c r="D14" s="20">
        <v>35436</v>
      </c>
      <c r="E14" s="20">
        <v>66315</v>
      </c>
      <c r="F14" s="20">
        <v>16860</v>
      </c>
      <c r="G14" s="20">
        <v>18453</v>
      </c>
      <c r="H14" s="20">
        <v>35313</v>
      </c>
      <c r="I14" s="20">
        <v>14019</v>
      </c>
      <c r="J14" s="20">
        <v>16983</v>
      </c>
      <c r="K14" s="20">
        <v>31002</v>
      </c>
      <c r="L14" s="36">
        <v>54.6</v>
      </c>
      <c r="M14" s="36">
        <v>52.07</v>
      </c>
      <c r="N14" s="36">
        <v>53.25</v>
      </c>
    </row>
    <row r="15" spans="1:14" s="2" customFormat="1" x14ac:dyDescent="0.15">
      <c r="A15" s="4"/>
      <c r="B15" s="9" t="s">
        <v>36</v>
      </c>
      <c r="C15" s="20">
        <v>12131</v>
      </c>
      <c r="D15" s="20">
        <v>13816</v>
      </c>
      <c r="E15" s="20">
        <v>25947</v>
      </c>
      <c r="F15" s="20">
        <v>7771</v>
      </c>
      <c r="G15" s="20">
        <v>8694</v>
      </c>
      <c r="H15" s="20">
        <v>16465</v>
      </c>
      <c r="I15" s="20">
        <v>4360</v>
      </c>
      <c r="J15" s="20">
        <v>5122</v>
      </c>
      <c r="K15" s="20">
        <v>9482</v>
      </c>
      <c r="L15" s="36">
        <v>64.06</v>
      </c>
      <c r="M15" s="36">
        <v>62.93</v>
      </c>
      <c r="N15" s="36">
        <v>63.46</v>
      </c>
    </row>
    <row r="16" spans="1:14" s="2" customFormat="1" x14ac:dyDescent="0.15">
      <c r="A16" s="4"/>
      <c r="B16" s="9" t="s">
        <v>38</v>
      </c>
      <c r="C16" s="21"/>
      <c r="D16" s="21"/>
      <c r="E16" s="21"/>
      <c r="F16" s="21"/>
      <c r="G16" s="21"/>
      <c r="H16" s="21"/>
      <c r="I16" s="21"/>
      <c r="J16" s="21"/>
      <c r="K16" s="21"/>
      <c r="L16" s="37"/>
      <c r="M16" s="37"/>
      <c r="N16" s="37"/>
    </row>
    <row r="17" spans="1:14" s="2" customFormat="1" x14ac:dyDescent="0.15">
      <c r="A17" s="4"/>
      <c r="B17" s="9" t="s">
        <v>66</v>
      </c>
      <c r="C17" s="22"/>
      <c r="D17" s="22"/>
      <c r="E17" s="22"/>
      <c r="F17" s="22"/>
      <c r="G17" s="22"/>
      <c r="H17" s="22"/>
      <c r="I17" s="22"/>
      <c r="J17" s="22"/>
      <c r="K17" s="22"/>
      <c r="L17" s="38"/>
      <c r="M17" s="38"/>
      <c r="N17" s="38"/>
    </row>
    <row r="18" spans="1:14" s="2" customFormat="1" x14ac:dyDescent="0.15">
      <c r="A18" s="5"/>
      <c r="B18" s="10" t="s">
        <v>26</v>
      </c>
      <c r="C18" s="23">
        <f t="shared" ref="C18:K18" si="0">SUM(C5:C17)</f>
        <v>302388</v>
      </c>
      <c r="D18" s="23">
        <f t="shared" si="0"/>
        <v>344875</v>
      </c>
      <c r="E18" s="23">
        <f t="shared" si="0"/>
        <v>647263</v>
      </c>
      <c r="F18" s="23">
        <f t="shared" si="0"/>
        <v>158619</v>
      </c>
      <c r="G18" s="23">
        <f t="shared" si="0"/>
        <v>177052</v>
      </c>
      <c r="H18" s="23">
        <f t="shared" si="0"/>
        <v>335671</v>
      </c>
      <c r="I18" s="23">
        <f t="shared" si="0"/>
        <v>143769</v>
      </c>
      <c r="J18" s="23">
        <f t="shared" si="0"/>
        <v>167823</v>
      </c>
      <c r="K18" s="23">
        <f t="shared" si="0"/>
        <v>311592</v>
      </c>
      <c r="L18" s="39">
        <f t="shared" ref="L18:N19" si="1">ROUND(F18/C18*100,2)</f>
        <v>52.46</v>
      </c>
      <c r="M18" s="39">
        <f t="shared" si="1"/>
        <v>51.34</v>
      </c>
      <c r="N18" s="39">
        <f t="shared" si="1"/>
        <v>51.86</v>
      </c>
    </row>
    <row r="19" spans="1:14" s="2" customFormat="1" x14ac:dyDescent="0.15">
      <c r="A19" s="3"/>
      <c r="B19" s="8" t="s">
        <v>27</v>
      </c>
      <c r="C19" s="24">
        <f t="shared" ref="C19:K19" si="2">C20</f>
        <v>1894</v>
      </c>
      <c r="D19" s="24">
        <f t="shared" si="2"/>
        <v>2234</v>
      </c>
      <c r="E19" s="24">
        <f t="shared" si="2"/>
        <v>4128</v>
      </c>
      <c r="F19" s="24">
        <f t="shared" si="2"/>
        <v>1185</v>
      </c>
      <c r="G19" s="24">
        <f t="shared" si="2"/>
        <v>1392</v>
      </c>
      <c r="H19" s="24">
        <f t="shared" si="2"/>
        <v>2577</v>
      </c>
      <c r="I19" s="24">
        <f t="shared" si="2"/>
        <v>709</v>
      </c>
      <c r="J19" s="24">
        <f t="shared" si="2"/>
        <v>842</v>
      </c>
      <c r="K19" s="24">
        <f t="shared" si="2"/>
        <v>1551</v>
      </c>
      <c r="L19" s="40">
        <f t="shared" si="1"/>
        <v>62.57</v>
      </c>
      <c r="M19" s="40">
        <f t="shared" si="1"/>
        <v>62.31</v>
      </c>
      <c r="N19" s="40">
        <f t="shared" si="1"/>
        <v>62.43</v>
      </c>
    </row>
    <row r="20" spans="1:14" s="2" customFormat="1" x14ac:dyDescent="0.15">
      <c r="A20" s="4"/>
      <c r="B20" s="11" t="s">
        <v>67</v>
      </c>
      <c r="C20" s="20">
        <v>1894</v>
      </c>
      <c r="D20" s="20">
        <v>2234</v>
      </c>
      <c r="E20" s="20">
        <v>4128</v>
      </c>
      <c r="F20" s="20">
        <v>1185</v>
      </c>
      <c r="G20" s="20">
        <v>1392</v>
      </c>
      <c r="H20" s="20">
        <v>2577</v>
      </c>
      <c r="I20" s="20">
        <v>709</v>
      </c>
      <c r="J20" s="20">
        <v>842</v>
      </c>
      <c r="K20" s="20">
        <v>1551</v>
      </c>
      <c r="L20" s="36">
        <v>62.57</v>
      </c>
      <c r="M20" s="36">
        <v>62.31</v>
      </c>
      <c r="N20" s="36">
        <v>62.43</v>
      </c>
    </row>
    <row r="21" spans="1:14" s="2" customFormat="1" x14ac:dyDescent="0.15">
      <c r="A21" s="4"/>
      <c r="B21" s="9" t="s">
        <v>30</v>
      </c>
      <c r="C21" s="25">
        <f t="shared" ref="C21:K21" si="3">C22</f>
        <v>883</v>
      </c>
      <c r="D21" s="25">
        <f t="shared" si="3"/>
        <v>962</v>
      </c>
      <c r="E21" s="25">
        <f t="shared" si="3"/>
        <v>1845</v>
      </c>
      <c r="F21" s="25">
        <f t="shared" si="3"/>
        <v>701</v>
      </c>
      <c r="G21" s="25">
        <f t="shared" si="3"/>
        <v>702</v>
      </c>
      <c r="H21" s="25">
        <f t="shared" si="3"/>
        <v>1403</v>
      </c>
      <c r="I21" s="25">
        <f t="shared" si="3"/>
        <v>182</v>
      </c>
      <c r="J21" s="25">
        <f t="shared" si="3"/>
        <v>260</v>
      </c>
      <c r="K21" s="25">
        <f t="shared" si="3"/>
        <v>442</v>
      </c>
      <c r="L21" s="41">
        <f>ROUND(F21/C21*100,2)</f>
        <v>79.39</v>
      </c>
      <c r="M21" s="41">
        <f>ROUND(G21/D21*100,2)</f>
        <v>72.97</v>
      </c>
      <c r="N21" s="41">
        <f>ROUND(H21/E21*100,2)</f>
        <v>76.040000000000006</v>
      </c>
    </row>
    <row r="22" spans="1:14" s="2" customFormat="1" x14ac:dyDescent="0.15">
      <c r="A22" s="4"/>
      <c r="B22" s="12" t="s">
        <v>19</v>
      </c>
      <c r="C22" s="20">
        <v>883</v>
      </c>
      <c r="D22" s="20">
        <v>962</v>
      </c>
      <c r="E22" s="20">
        <v>1845</v>
      </c>
      <c r="F22" s="20">
        <v>701</v>
      </c>
      <c r="G22" s="20">
        <v>702</v>
      </c>
      <c r="H22" s="20">
        <v>1403</v>
      </c>
      <c r="I22" s="20">
        <v>182</v>
      </c>
      <c r="J22" s="20">
        <v>260</v>
      </c>
      <c r="K22" s="20">
        <v>442</v>
      </c>
      <c r="L22" s="36">
        <v>79.39</v>
      </c>
      <c r="M22" s="36">
        <v>72.97</v>
      </c>
      <c r="N22" s="36">
        <v>76.040000000000006</v>
      </c>
    </row>
    <row r="23" spans="1:14" s="2" customFormat="1" x14ac:dyDescent="0.15">
      <c r="A23" s="4"/>
      <c r="B23" s="9" t="s">
        <v>18</v>
      </c>
      <c r="C23" s="26">
        <f t="shared" ref="C23:K23" si="4">SUM(C24:C26)</f>
        <v>10206</v>
      </c>
      <c r="D23" s="26">
        <f t="shared" si="4"/>
        <v>11648</v>
      </c>
      <c r="E23" s="26">
        <f t="shared" si="4"/>
        <v>21854</v>
      </c>
      <c r="F23" s="26">
        <f t="shared" si="4"/>
        <v>6388</v>
      </c>
      <c r="G23" s="26">
        <f t="shared" si="4"/>
        <v>6885</v>
      </c>
      <c r="H23" s="26">
        <f t="shared" si="4"/>
        <v>13273</v>
      </c>
      <c r="I23" s="26">
        <f t="shared" si="4"/>
        <v>3818</v>
      </c>
      <c r="J23" s="26">
        <f t="shared" si="4"/>
        <v>4763</v>
      </c>
      <c r="K23" s="26">
        <f t="shared" si="4"/>
        <v>8581</v>
      </c>
      <c r="L23" s="42">
        <f>ROUND(F23/C23*100,2)</f>
        <v>62.59</v>
      </c>
      <c r="M23" s="42">
        <f>ROUND(G23/D23*100,2)</f>
        <v>59.11</v>
      </c>
      <c r="N23" s="42">
        <f>ROUND(H23/E23*100,2)</f>
        <v>60.73</v>
      </c>
    </row>
    <row r="24" spans="1:14" s="2" customFormat="1" x14ac:dyDescent="0.15">
      <c r="A24" s="4"/>
      <c r="B24" s="11" t="s">
        <v>56</v>
      </c>
      <c r="C24" s="20">
        <v>1239</v>
      </c>
      <c r="D24" s="20">
        <v>1369</v>
      </c>
      <c r="E24" s="20">
        <v>2608</v>
      </c>
      <c r="F24" s="20">
        <v>873</v>
      </c>
      <c r="G24" s="20">
        <v>927</v>
      </c>
      <c r="H24" s="20">
        <v>1800</v>
      </c>
      <c r="I24" s="20">
        <v>366</v>
      </c>
      <c r="J24" s="20">
        <v>442</v>
      </c>
      <c r="K24" s="20">
        <v>808</v>
      </c>
      <c r="L24" s="36">
        <v>70.459999999999994</v>
      </c>
      <c r="M24" s="36">
        <v>67.709999999999994</v>
      </c>
      <c r="N24" s="36">
        <v>69.02</v>
      </c>
    </row>
    <row r="25" spans="1:14" s="2" customFormat="1" x14ac:dyDescent="0.15">
      <c r="A25" s="4"/>
      <c r="B25" s="11" t="s">
        <v>70</v>
      </c>
      <c r="C25" s="20">
        <v>6210</v>
      </c>
      <c r="D25" s="20">
        <v>7198</v>
      </c>
      <c r="E25" s="20">
        <v>13408</v>
      </c>
      <c r="F25" s="20">
        <v>3877</v>
      </c>
      <c r="G25" s="20">
        <v>4228</v>
      </c>
      <c r="H25" s="20">
        <v>8105</v>
      </c>
      <c r="I25" s="20">
        <v>2333</v>
      </c>
      <c r="J25" s="20">
        <v>2970</v>
      </c>
      <c r="K25" s="20">
        <v>5303</v>
      </c>
      <c r="L25" s="36">
        <v>62.43</v>
      </c>
      <c r="M25" s="36">
        <v>58.74</v>
      </c>
      <c r="N25" s="36">
        <v>60.45</v>
      </c>
    </row>
    <row r="26" spans="1:14" s="2" customFormat="1" x14ac:dyDescent="0.15">
      <c r="A26" s="4"/>
      <c r="B26" s="11" t="s">
        <v>6</v>
      </c>
      <c r="C26" s="20">
        <v>2757</v>
      </c>
      <c r="D26" s="20">
        <v>3081</v>
      </c>
      <c r="E26" s="20">
        <v>5838</v>
      </c>
      <c r="F26" s="20">
        <v>1638</v>
      </c>
      <c r="G26" s="20">
        <v>1730</v>
      </c>
      <c r="H26" s="20">
        <v>3368</v>
      </c>
      <c r="I26" s="20">
        <v>1119</v>
      </c>
      <c r="J26" s="20">
        <v>1351</v>
      </c>
      <c r="K26" s="20">
        <v>2470</v>
      </c>
      <c r="L26" s="36">
        <v>59.41</v>
      </c>
      <c r="M26" s="36">
        <v>56.15</v>
      </c>
      <c r="N26" s="36">
        <v>57.69</v>
      </c>
    </row>
    <row r="27" spans="1:14" s="2" customFormat="1" x14ac:dyDescent="0.15">
      <c r="A27" s="4" t="s">
        <v>63</v>
      </c>
      <c r="B27" s="9" t="s">
        <v>37</v>
      </c>
      <c r="C27" s="26">
        <f t="shared" ref="C27:K27" si="5">SUM(C28:C31)</f>
        <v>0</v>
      </c>
      <c r="D27" s="26">
        <f t="shared" si="5"/>
        <v>0</v>
      </c>
      <c r="E27" s="26">
        <f t="shared" si="5"/>
        <v>0</v>
      </c>
      <c r="F27" s="26">
        <f t="shared" si="5"/>
        <v>0</v>
      </c>
      <c r="G27" s="26">
        <f t="shared" si="5"/>
        <v>0</v>
      </c>
      <c r="H27" s="26">
        <f t="shared" si="5"/>
        <v>0</v>
      </c>
      <c r="I27" s="26">
        <f t="shared" si="5"/>
        <v>0</v>
      </c>
      <c r="J27" s="26">
        <f t="shared" si="5"/>
        <v>0</v>
      </c>
      <c r="K27" s="26">
        <f t="shared" si="5"/>
        <v>0</v>
      </c>
      <c r="L27" s="42" t="e">
        <f>ROUND(F27/C27*100,2)</f>
        <v>#DIV/0!</v>
      </c>
      <c r="M27" s="42" t="e">
        <f>ROUND(G27/D27*100,2)</f>
        <v>#DIV/0!</v>
      </c>
      <c r="N27" s="42" t="e">
        <f>ROUND(H27/E27*100,2)</f>
        <v>#DIV/0!</v>
      </c>
    </row>
    <row r="28" spans="1:14" s="2" customFormat="1" x14ac:dyDescent="0.15">
      <c r="A28" s="4"/>
      <c r="B28" s="11" t="s">
        <v>71</v>
      </c>
      <c r="C28" s="21"/>
      <c r="D28" s="21"/>
      <c r="E28" s="21"/>
      <c r="F28" s="21"/>
      <c r="G28" s="21"/>
      <c r="H28" s="21"/>
      <c r="I28" s="21"/>
      <c r="J28" s="21"/>
      <c r="K28" s="21"/>
      <c r="L28" s="37"/>
      <c r="M28" s="37"/>
      <c r="N28" s="37"/>
    </row>
    <row r="29" spans="1:14" s="2" customFormat="1" x14ac:dyDescent="0.15">
      <c r="A29" s="4"/>
      <c r="B29" s="11" t="s">
        <v>7</v>
      </c>
      <c r="C29" s="21"/>
      <c r="D29" s="21"/>
      <c r="E29" s="21"/>
      <c r="F29" s="21"/>
      <c r="G29" s="21"/>
      <c r="H29" s="21"/>
      <c r="I29" s="21"/>
      <c r="J29" s="21"/>
      <c r="K29" s="21"/>
      <c r="L29" s="37"/>
      <c r="M29" s="37"/>
      <c r="N29" s="37"/>
    </row>
    <row r="30" spans="1:14" s="2" customFormat="1" x14ac:dyDescent="0.15">
      <c r="A30" s="4"/>
      <c r="B30" s="11" t="s">
        <v>53</v>
      </c>
      <c r="C30" s="21"/>
      <c r="D30" s="21"/>
      <c r="E30" s="21"/>
      <c r="F30" s="21"/>
      <c r="G30" s="21"/>
      <c r="H30" s="21"/>
      <c r="I30" s="21"/>
      <c r="J30" s="21"/>
      <c r="K30" s="21"/>
      <c r="L30" s="37"/>
      <c r="M30" s="37"/>
      <c r="N30" s="37"/>
    </row>
    <row r="31" spans="1:14" s="2" customFormat="1" x14ac:dyDescent="0.15">
      <c r="A31" s="4"/>
      <c r="B31" s="11" t="s">
        <v>65</v>
      </c>
      <c r="C31" s="21"/>
      <c r="D31" s="21"/>
      <c r="E31" s="21"/>
      <c r="F31" s="21"/>
      <c r="G31" s="21"/>
      <c r="H31" s="21"/>
      <c r="I31" s="21"/>
      <c r="J31" s="21"/>
      <c r="K31" s="21"/>
      <c r="L31" s="37"/>
      <c r="M31" s="37"/>
      <c r="N31" s="37"/>
    </row>
    <row r="32" spans="1:14" s="2" customFormat="1" x14ac:dyDescent="0.15">
      <c r="A32" s="4"/>
      <c r="B32" s="9" t="s">
        <v>31</v>
      </c>
      <c r="C32" s="25">
        <f t="shared" ref="C32:K32" si="6">C33</f>
        <v>7462</v>
      </c>
      <c r="D32" s="25">
        <f t="shared" si="6"/>
        <v>8416</v>
      </c>
      <c r="E32" s="25">
        <f t="shared" si="6"/>
        <v>15878</v>
      </c>
      <c r="F32" s="25">
        <f t="shared" si="6"/>
        <v>4211</v>
      </c>
      <c r="G32" s="25">
        <f t="shared" si="6"/>
        <v>4607</v>
      </c>
      <c r="H32" s="25">
        <f t="shared" si="6"/>
        <v>8818</v>
      </c>
      <c r="I32" s="25">
        <f t="shared" si="6"/>
        <v>3251</v>
      </c>
      <c r="J32" s="25">
        <f t="shared" si="6"/>
        <v>3809</v>
      </c>
      <c r="K32" s="25">
        <f t="shared" si="6"/>
        <v>7060</v>
      </c>
      <c r="L32" s="41">
        <f>ROUND(F32/C32*100,2)</f>
        <v>56.43</v>
      </c>
      <c r="M32" s="41">
        <f>ROUND(G32/D32*100,2)</f>
        <v>54.74</v>
      </c>
      <c r="N32" s="41">
        <f>ROUND(H32/E32*100,2)</f>
        <v>55.54</v>
      </c>
    </row>
    <row r="33" spans="1:14" s="2" customFormat="1" x14ac:dyDescent="0.15">
      <c r="A33" s="4"/>
      <c r="B33" s="11" t="s">
        <v>1</v>
      </c>
      <c r="C33" s="20">
        <v>7462</v>
      </c>
      <c r="D33" s="20">
        <v>8416</v>
      </c>
      <c r="E33" s="20">
        <v>15878</v>
      </c>
      <c r="F33" s="20">
        <v>4211</v>
      </c>
      <c r="G33" s="20">
        <v>4607</v>
      </c>
      <c r="H33" s="20">
        <v>8818</v>
      </c>
      <c r="I33" s="20">
        <v>3251</v>
      </c>
      <c r="J33" s="20">
        <v>3809</v>
      </c>
      <c r="K33" s="20">
        <v>7060</v>
      </c>
      <c r="L33" s="36">
        <v>56.43</v>
      </c>
      <c r="M33" s="36">
        <v>54.74</v>
      </c>
      <c r="N33" s="36">
        <v>55.54</v>
      </c>
    </row>
    <row r="34" spans="1:14" s="2" customFormat="1" x14ac:dyDescent="0.15">
      <c r="A34" s="4"/>
      <c r="B34" s="9" t="s">
        <v>39</v>
      </c>
      <c r="C34" s="25">
        <f t="shared" ref="C34:K34" si="7">SUM(C35:C36)</f>
        <v>6716</v>
      </c>
      <c r="D34" s="25">
        <f t="shared" si="7"/>
        <v>7202</v>
      </c>
      <c r="E34" s="25">
        <f t="shared" si="7"/>
        <v>13918</v>
      </c>
      <c r="F34" s="25">
        <f t="shared" si="7"/>
        <v>4198</v>
      </c>
      <c r="G34" s="25">
        <f t="shared" si="7"/>
        <v>4312</v>
      </c>
      <c r="H34" s="25">
        <f t="shared" si="7"/>
        <v>8510</v>
      </c>
      <c r="I34" s="25">
        <f t="shared" si="7"/>
        <v>2518</v>
      </c>
      <c r="J34" s="25">
        <f t="shared" si="7"/>
        <v>2890</v>
      </c>
      <c r="K34" s="25">
        <f t="shared" si="7"/>
        <v>5408</v>
      </c>
      <c r="L34" s="41">
        <f>ROUND(F34/C34*100,2)</f>
        <v>62.51</v>
      </c>
      <c r="M34" s="41">
        <f>ROUND(G34/D34*100,2)</f>
        <v>59.87</v>
      </c>
      <c r="N34" s="41">
        <f>ROUND(H34/E34*100,2)</f>
        <v>61.14</v>
      </c>
    </row>
    <row r="35" spans="1:14" s="2" customFormat="1" x14ac:dyDescent="0.15">
      <c r="A35" s="4"/>
      <c r="B35" s="11" t="s">
        <v>68</v>
      </c>
      <c r="C35" s="27">
        <v>5739</v>
      </c>
      <c r="D35" s="27">
        <v>6144</v>
      </c>
      <c r="E35" s="27">
        <v>11883</v>
      </c>
      <c r="F35" s="27">
        <v>3491</v>
      </c>
      <c r="G35" s="27">
        <v>3598</v>
      </c>
      <c r="H35" s="27">
        <v>7089</v>
      </c>
      <c r="I35" s="27">
        <v>2248</v>
      </c>
      <c r="J35" s="27">
        <v>2546</v>
      </c>
      <c r="K35" s="27">
        <v>4794</v>
      </c>
      <c r="L35" s="43">
        <v>60.83</v>
      </c>
      <c r="M35" s="43">
        <v>58.56</v>
      </c>
      <c r="N35" s="43">
        <v>59.66</v>
      </c>
    </row>
    <row r="36" spans="1:14" s="2" customFormat="1" x14ac:dyDescent="0.15">
      <c r="A36" s="4"/>
      <c r="B36" s="11" t="s">
        <v>72</v>
      </c>
      <c r="C36" s="27">
        <v>977</v>
      </c>
      <c r="D36" s="27">
        <v>1058</v>
      </c>
      <c r="E36" s="27">
        <v>2035</v>
      </c>
      <c r="F36" s="27">
        <v>707</v>
      </c>
      <c r="G36" s="27">
        <v>714</v>
      </c>
      <c r="H36" s="27">
        <v>1421</v>
      </c>
      <c r="I36" s="27">
        <v>270</v>
      </c>
      <c r="J36" s="27">
        <v>344</v>
      </c>
      <c r="K36" s="27">
        <v>614</v>
      </c>
      <c r="L36" s="43">
        <v>72.36</v>
      </c>
      <c r="M36" s="43">
        <v>67.489999999999995</v>
      </c>
      <c r="N36" s="43">
        <v>69.83</v>
      </c>
    </row>
    <row r="37" spans="1:14" s="2" customFormat="1" x14ac:dyDescent="0.15">
      <c r="A37" s="5"/>
      <c r="B37" s="10" t="s">
        <v>3</v>
      </c>
      <c r="C37" s="23">
        <f t="shared" ref="C37:K37" si="8">SUM(C19,C21,C23,C27,C32,C34)</f>
        <v>27161</v>
      </c>
      <c r="D37" s="23">
        <f t="shared" si="8"/>
        <v>30462</v>
      </c>
      <c r="E37" s="23">
        <f t="shared" si="8"/>
        <v>57623</v>
      </c>
      <c r="F37" s="23">
        <f t="shared" si="8"/>
        <v>16683</v>
      </c>
      <c r="G37" s="23">
        <f t="shared" si="8"/>
        <v>17898</v>
      </c>
      <c r="H37" s="23">
        <f t="shared" si="8"/>
        <v>34581</v>
      </c>
      <c r="I37" s="23">
        <f t="shared" si="8"/>
        <v>10478</v>
      </c>
      <c r="J37" s="23">
        <f t="shared" si="8"/>
        <v>12564</v>
      </c>
      <c r="K37" s="23">
        <f t="shared" si="8"/>
        <v>23042</v>
      </c>
      <c r="L37" s="39">
        <f>ROUND(F37/C37*100,2)</f>
        <v>61.42</v>
      </c>
      <c r="M37" s="39">
        <f>ROUND(G37/D37*100,2)</f>
        <v>58.76</v>
      </c>
      <c r="N37" s="39">
        <f>ROUND(H37/E37*100,2)</f>
        <v>60.01</v>
      </c>
    </row>
    <row r="38" spans="1:14" s="2" customFormat="1" x14ac:dyDescent="0.15">
      <c r="A38" s="6"/>
      <c r="B38" s="13"/>
      <c r="C38" s="28"/>
      <c r="D38" s="28"/>
      <c r="E38" s="28"/>
      <c r="F38" s="28"/>
      <c r="G38" s="28"/>
      <c r="H38" s="28"/>
      <c r="I38" s="28"/>
      <c r="J38" s="28"/>
      <c r="K38" s="28"/>
      <c r="L38" s="44"/>
      <c r="M38" s="44"/>
      <c r="N38" s="44"/>
    </row>
    <row r="39" spans="1:14" s="2" customFormat="1" x14ac:dyDescent="0.15">
      <c r="A39" s="3"/>
      <c r="B39" s="14" t="s">
        <v>26</v>
      </c>
      <c r="C39" s="29">
        <f t="shared" ref="C39:K39" si="9">C18</f>
        <v>302388</v>
      </c>
      <c r="D39" s="29">
        <f t="shared" si="9"/>
        <v>344875</v>
      </c>
      <c r="E39" s="29">
        <f t="shared" si="9"/>
        <v>647263</v>
      </c>
      <c r="F39" s="29">
        <f t="shared" si="9"/>
        <v>158619</v>
      </c>
      <c r="G39" s="29">
        <f t="shared" si="9"/>
        <v>177052</v>
      </c>
      <c r="H39" s="29">
        <f t="shared" si="9"/>
        <v>335671</v>
      </c>
      <c r="I39" s="29">
        <f t="shared" si="9"/>
        <v>143769</v>
      </c>
      <c r="J39" s="29">
        <f t="shared" si="9"/>
        <v>167823</v>
      </c>
      <c r="K39" s="29">
        <f t="shared" si="9"/>
        <v>311592</v>
      </c>
      <c r="L39" s="45">
        <f t="shared" ref="L39:N41" si="10">ROUND(F39/C39*100,2)</f>
        <v>52.46</v>
      </c>
      <c r="M39" s="45">
        <f t="shared" si="10"/>
        <v>51.34</v>
      </c>
      <c r="N39" s="45">
        <f t="shared" si="10"/>
        <v>51.86</v>
      </c>
    </row>
    <row r="40" spans="1:14" s="2" customFormat="1" x14ac:dyDescent="0.15">
      <c r="A40" s="4" t="s">
        <v>15</v>
      </c>
      <c r="B40" s="15" t="s">
        <v>3</v>
      </c>
      <c r="C40" s="30">
        <f t="shared" ref="C40:K40" si="11">C37</f>
        <v>27161</v>
      </c>
      <c r="D40" s="30">
        <f t="shared" si="11"/>
        <v>30462</v>
      </c>
      <c r="E40" s="30">
        <f t="shared" si="11"/>
        <v>57623</v>
      </c>
      <c r="F40" s="30">
        <f t="shared" si="11"/>
        <v>16683</v>
      </c>
      <c r="G40" s="30">
        <f t="shared" si="11"/>
        <v>17898</v>
      </c>
      <c r="H40" s="30">
        <f t="shared" si="11"/>
        <v>34581</v>
      </c>
      <c r="I40" s="30">
        <f t="shared" si="11"/>
        <v>10478</v>
      </c>
      <c r="J40" s="30">
        <f t="shared" si="11"/>
        <v>12564</v>
      </c>
      <c r="K40" s="30">
        <f t="shared" si="11"/>
        <v>23042</v>
      </c>
      <c r="L40" s="46">
        <f t="shared" si="10"/>
        <v>61.42</v>
      </c>
      <c r="M40" s="46">
        <f t="shared" si="10"/>
        <v>58.76</v>
      </c>
      <c r="N40" s="46">
        <f t="shared" si="10"/>
        <v>60.01</v>
      </c>
    </row>
    <row r="41" spans="1:14" s="2" customFormat="1" x14ac:dyDescent="0.15">
      <c r="A41" s="5"/>
      <c r="B41" s="16" t="s">
        <v>40</v>
      </c>
      <c r="C41" s="31">
        <f t="shared" ref="C41:K41" si="12">SUM(C39:C40)</f>
        <v>329549</v>
      </c>
      <c r="D41" s="31">
        <f t="shared" si="12"/>
        <v>375337</v>
      </c>
      <c r="E41" s="31">
        <f t="shared" si="12"/>
        <v>704886</v>
      </c>
      <c r="F41" s="31">
        <f t="shared" si="12"/>
        <v>175302</v>
      </c>
      <c r="G41" s="31">
        <f t="shared" si="12"/>
        <v>194950</v>
      </c>
      <c r="H41" s="31">
        <f t="shared" si="12"/>
        <v>370252</v>
      </c>
      <c r="I41" s="31">
        <f t="shared" si="12"/>
        <v>154247</v>
      </c>
      <c r="J41" s="31">
        <f t="shared" si="12"/>
        <v>180387</v>
      </c>
      <c r="K41" s="31">
        <f t="shared" si="12"/>
        <v>334634</v>
      </c>
      <c r="L41" s="47">
        <f t="shared" si="10"/>
        <v>53.19</v>
      </c>
      <c r="M41" s="47">
        <f t="shared" si="10"/>
        <v>51.94</v>
      </c>
      <c r="N41" s="47">
        <f t="shared" si="10"/>
        <v>52.53</v>
      </c>
    </row>
    <row r="42" spans="1:14" s="2" customFormat="1" x14ac:dyDescent="0.15">
      <c r="A42" s="7"/>
      <c r="B42" s="17"/>
      <c r="C42" s="32"/>
      <c r="D42" s="32"/>
      <c r="E42" s="32"/>
      <c r="F42" s="32"/>
      <c r="G42" s="32"/>
      <c r="H42" s="32"/>
      <c r="I42" s="32"/>
      <c r="J42" s="32"/>
      <c r="K42" s="32"/>
      <c r="L42" s="48"/>
      <c r="M42" s="48"/>
      <c r="N42" s="48"/>
    </row>
    <row r="43" spans="1:14" s="2" customFormat="1" x14ac:dyDescent="0.15">
      <c r="A43" s="7"/>
      <c r="B43" s="17"/>
      <c r="C43" s="32"/>
      <c r="D43" s="32"/>
      <c r="E43" s="32"/>
      <c r="F43" s="32"/>
      <c r="G43" s="32"/>
      <c r="H43" s="32"/>
      <c r="I43" s="32"/>
      <c r="J43" s="32"/>
      <c r="K43" s="32"/>
      <c r="L43" s="48"/>
      <c r="M43" s="48"/>
      <c r="N43" s="48"/>
    </row>
    <row r="44" spans="1:14" ht="39.75" customHeight="1" x14ac:dyDescent="0.15">
      <c r="A44" s="218" t="s">
        <v>2</v>
      </c>
      <c r="B44" s="219"/>
      <c r="C44" s="220" t="s">
        <v>102</v>
      </c>
      <c r="D44" s="221"/>
      <c r="E44" s="222"/>
      <c r="F44" s="220" t="s">
        <v>103</v>
      </c>
      <c r="G44" s="221"/>
      <c r="H44" s="222"/>
      <c r="I44" s="220" t="s">
        <v>104</v>
      </c>
      <c r="J44" s="221"/>
      <c r="K44" s="222"/>
      <c r="L44" s="213" t="s">
        <v>105</v>
      </c>
      <c r="M44" s="214"/>
      <c r="N44" s="215"/>
    </row>
    <row r="45" spans="1:14" x14ac:dyDescent="0.15">
      <c r="A45" s="216" t="s">
        <v>100</v>
      </c>
      <c r="B45" s="217"/>
      <c r="C45" s="33" t="s">
        <v>10</v>
      </c>
      <c r="D45" s="33" t="s">
        <v>12</v>
      </c>
      <c r="E45" s="33" t="s">
        <v>15</v>
      </c>
      <c r="F45" s="33" t="s">
        <v>10</v>
      </c>
      <c r="G45" s="33" t="s">
        <v>12</v>
      </c>
      <c r="H45" s="33" t="s">
        <v>15</v>
      </c>
      <c r="I45" s="33" t="s">
        <v>10</v>
      </c>
      <c r="J45" s="33" t="s">
        <v>12</v>
      </c>
      <c r="K45" s="33" t="s">
        <v>15</v>
      </c>
      <c r="L45" s="49" t="s">
        <v>10</v>
      </c>
      <c r="M45" s="49" t="s">
        <v>12</v>
      </c>
      <c r="N45" s="49" t="s">
        <v>15</v>
      </c>
    </row>
    <row r="46" spans="1:14" x14ac:dyDescent="0.15">
      <c r="A46" s="210" t="s">
        <v>87</v>
      </c>
      <c r="B46" s="210"/>
      <c r="C46" s="34">
        <f>$C$5</f>
        <v>118536</v>
      </c>
      <c r="D46" s="34">
        <f>$D$5</f>
        <v>137019</v>
      </c>
      <c r="E46" s="34">
        <f>$E$5</f>
        <v>255555</v>
      </c>
      <c r="F46" s="34">
        <f>$F$5</f>
        <v>56702</v>
      </c>
      <c r="G46" s="34">
        <f>$G$5</f>
        <v>65227</v>
      </c>
      <c r="H46" s="34">
        <f>$H$5</f>
        <v>121929</v>
      </c>
      <c r="I46" s="34">
        <f>$I$5</f>
        <v>61834</v>
      </c>
      <c r="J46" s="34">
        <f>$J$5</f>
        <v>71792</v>
      </c>
      <c r="K46" s="34">
        <f>$K$5</f>
        <v>133626</v>
      </c>
      <c r="L46" s="50">
        <f t="shared" ref="L46:N60" si="13">F46/C46*100</f>
        <v>47.835256799622059</v>
      </c>
      <c r="M46" s="50">
        <f t="shared" si="13"/>
        <v>47.604346842408717</v>
      </c>
      <c r="N46" s="50">
        <f t="shared" si="13"/>
        <v>47.711451546633796</v>
      </c>
    </row>
    <row r="47" spans="1:14" x14ac:dyDescent="0.15">
      <c r="A47" s="210" t="s">
        <v>25</v>
      </c>
      <c r="B47" s="210"/>
      <c r="C47" s="34">
        <f>$C$6+$C$24+$C$25+$C$26</f>
        <v>30015</v>
      </c>
      <c r="D47" s="34">
        <f>$D$6+$D$24+$D$25+$D$26</f>
        <v>35101</v>
      </c>
      <c r="E47" s="34">
        <f>$E$6+$E$24+$E$25+$E$26</f>
        <v>65116</v>
      </c>
      <c r="F47" s="34">
        <f>$F$6+$F$24+$F$25+$F$26</f>
        <v>17984</v>
      </c>
      <c r="G47" s="34">
        <f>$G$6+$G$24+$G$25+$G$26</f>
        <v>20593</v>
      </c>
      <c r="H47" s="34">
        <f>$H$6+$H$24+$H$25+$H$26</f>
        <v>38577</v>
      </c>
      <c r="I47" s="34">
        <f>$I$6+$I$24+$I$25+$I$26</f>
        <v>12031</v>
      </c>
      <c r="J47" s="34">
        <f>$J$6+$J$24+$J$25+$J$26</f>
        <v>14508</v>
      </c>
      <c r="K47" s="34">
        <f>$K$6+$K$24+$K$25+$K$26</f>
        <v>26539</v>
      </c>
      <c r="L47" s="50">
        <f t="shared" si="13"/>
        <v>59.916708312510416</v>
      </c>
      <c r="M47" s="50">
        <f t="shared" si="13"/>
        <v>58.667844220962365</v>
      </c>
      <c r="N47" s="50">
        <f t="shared" si="13"/>
        <v>59.243503900731</v>
      </c>
    </row>
    <row r="48" spans="1:14" x14ac:dyDescent="0.15">
      <c r="A48" s="210" t="s">
        <v>88</v>
      </c>
      <c r="B48" s="210"/>
      <c r="C48" s="34">
        <f>$C$7</f>
        <v>34289</v>
      </c>
      <c r="D48" s="34">
        <f>$D$7</f>
        <v>38582</v>
      </c>
      <c r="E48" s="34">
        <f>$E$7</f>
        <v>72871</v>
      </c>
      <c r="F48" s="34">
        <f>$F$7</f>
        <v>18504</v>
      </c>
      <c r="G48" s="34">
        <f>$G$7</f>
        <v>19630</v>
      </c>
      <c r="H48" s="34">
        <f>$H$7</f>
        <v>38134</v>
      </c>
      <c r="I48" s="34">
        <f>$I$7</f>
        <v>15785</v>
      </c>
      <c r="J48" s="34">
        <f>$J$7</f>
        <v>18952</v>
      </c>
      <c r="K48" s="34">
        <f>$K$7</f>
        <v>34737</v>
      </c>
      <c r="L48" s="50">
        <f t="shared" si="13"/>
        <v>53.964828370614484</v>
      </c>
      <c r="M48" s="50">
        <f t="shared" si="13"/>
        <v>50.878648074231506</v>
      </c>
      <c r="N48" s="50">
        <f t="shared" si="13"/>
        <v>52.330831194851179</v>
      </c>
    </row>
    <row r="49" spans="1:14" x14ac:dyDescent="0.15">
      <c r="A49" s="210" t="s">
        <v>89</v>
      </c>
      <c r="B49" s="210"/>
      <c r="C49" s="34">
        <f>$C$8</f>
        <v>27534</v>
      </c>
      <c r="D49" s="34">
        <f>$D$8</f>
        <v>31500</v>
      </c>
      <c r="E49" s="34">
        <f>$E$8</f>
        <v>59034</v>
      </c>
      <c r="F49" s="34">
        <f>$F$8</f>
        <v>14664</v>
      </c>
      <c r="G49" s="34">
        <f>$G$8</f>
        <v>16586</v>
      </c>
      <c r="H49" s="34">
        <f>$H$8</f>
        <v>31250</v>
      </c>
      <c r="I49" s="34">
        <f>$I$8</f>
        <v>12870</v>
      </c>
      <c r="J49" s="34">
        <f>$J$8</f>
        <v>14914</v>
      </c>
      <c r="K49" s="34">
        <f>$K$8</f>
        <v>27784</v>
      </c>
      <c r="L49" s="50">
        <f t="shared" si="13"/>
        <v>53.257790368271948</v>
      </c>
      <c r="M49" s="50">
        <f t="shared" si="13"/>
        <v>52.653968253968252</v>
      </c>
      <c r="N49" s="50">
        <f t="shared" si="13"/>
        <v>52.935596435952156</v>
      </c>
    </row>
    <row r="50" spans="1:14" x14ac:dyDescent="0.15">
      <c r="A50" s="210" t="s">
        <v>91</v>
      </c>
      <c r="B50" s="210"/>
      <c r="C50" s="34">
        <f t="shared" ref="C50:K50" si="14">+C9</f>
        <v>0</v>
      </c>
      <c r="D50" s="34">
        <f t="shared" si="14"/>
        <v>0</v>
      </c>
      <c r="E50" s="34">
        <f t="shared" si="14"/>
        <v>0</v>
      </c>
      <c r="F50" s="34">
        <f t="shared" si="14"/>
        <v>0</v>
      </c>
      <c r="G50" s="34">
        <f t="shared" si="14"/>
        <v>0</v>
      </c>
      <c r="H50" s="34">
        <f t="shared" si="14"/>
        <v>0</v>
      </c>
      <c r="I50" s="34">
        <f t="shared" si="14"/>
        <v>0</v>
      </c>
      <c r="J50" s="34">
        <f t="shared" si="14"/>
        <v>0</v>
      </c>
      <c r="K50" s="34">
        <f t="shared" si="14"/>
        <v>0</v>
      </c>
      <c r="L50" s="50" t="e">
        <f t="shared" si="13"/>
        <v>#DIV/0!</v>
      </c>
      <c r="M50" s="50" t="e">
        <f t="shared" si="13"/>
        <v>#DIV/0!</v>
      </c>
      <c r="N50" s="50" t="e">
        <f t="shared" si="13"/>
        <v>#DIV/0!</v>
      </c>
    </row>
    <row r="51" spans="1:14" x14ac:dyDescent="0.15">
      <c r="A51" s="210" t="s">
        <v>73</v>
      </c>
      <c r="B51" s="210"/>
      <c r="C51" s="34">
        <f t="shared" ref="C51:K51" si="15">+C10+C34</f>
        <v>24336</v>
      </c>
      <c r="D51" s="34">
        <f t="shared" si="15"/>
        <v>26352</v>
      </c>
      <c r="E51" s="34">
        <f t="shared" si="15"/>
        <v>50688</v>
      </c>
      <c r="F51" s="34">
        <f t="shared" si="15"/>
        <v>14003</v>
      </c>
      <c r="G51" s="34">
        <f t="shared" si="15"/>
        <v>14641</v>
      </c>
      <c r="H51" s="34">
        <f t="shared" si="15"/>
        <v>28644</v>
      </c>
      <c r="I51" s="34">
        <f t="shared" si="15"/>
        <v>10333</v>
      </c>
      <c r="J51" s="34">
        <f t="shared" si="15"/>
        <v>11711</v>
      </c>
      <c r="K51" s="34">
        <f t="shared" si="15"/>
        <v>22044</v>
      </c>
      <c r="L51" s="50">
        <f t="shared" si="13"/>
        <v>57.540269559500324</v>
      </c>
      <c r="M51" s="50">
        <f t="shared" si="13"/>
        <v>55.559350333940493</v>
      </c>
      <c r="N51" s="50">
        <f t="shared" si="13"/>
        <v>56.510416666666664</v>
      </c>
    </row>
    <row r="52" spans="1:14" x14ac:dyDescent="0.15">
      <c r="A52" s="210" t="s">
        <v>46</v>
      </c>
      <c r="B52" s="210"/>
      <c r="C52" s="34">
        <f>$C$11+$C$20</f>
        <v>13465</v>
      </c>
      <c r="D52" s="34">
        <f>$D$11+$D$20</f>
        <v>15240</v>
      </c>
      <c r="E52" s="34">
        <f>$E$11+$E$20</f>
        <v>28705</v>
      </c>
      <c r="F52" s="34">
        <f>$F$11+$F$20</f>
        <v>7320</v>
      </c>
      <c r="G52" s="34">
        <f>$G$11+$G$20</f>
        <v>8069</v>
      </c>
      <c r="H52" s="34">
        <f>$H$11+$H$20</f>
        <v>15389</v>
      </c>
      <c r="I52" s="34">
        <f>$I$11+$I$20</f>
        <v>6145</v>
      </c>
      <c r="J52" s="34">
        <f>$J$11+$J$20</f>
        <v>7171</v>
      </c>
      <c r="K52" s="34">
        <f>$K$11+$K$20</f>
        <v>13316</v>
      </c>
      <c r="L52" s="50">
        <f t="shared" si="13"/>
        <v>54.363163757890831</v>
      </c>
      <c r="M52" s="50">
        <f t="shared" si="13"/>
        <v>52.94619422572179</v>
      </c>
      <c r="N52" s="50">
        <f t="shared" si="13"/>
        <v>53.610869186552868</v>
      </c>
    </row>
    <row r="53" spans="1:14" x14ac:dyDescent="0.15">
      <c r="A53" s="210" t="s">
        <v>0</v>
      </c>
      <c r="B53" s="210"/>
      <c r="C53" s="34">
        <f>$C$12</f>
        <v>30019</v>
      </c>
      <c r="D53" s="34">
        <f>$D$12</f>
        <v>32913</v>
      </c>
      <c r="E53" s="34">
        <f>$E$12</f>
        <v>62932</v>
      </c>
      <c r="F53" s="34">
        <f>$F$12</f>
        <v>16582</v>
      </c>
      <c r="G53" s="34">
        <f>$G$12</f>
        <v>17748</v>
      </c>
      <c r="H53" s="34">
        <f>$H$12</f>
        <v>34330</v>
      </c>
      <c r="I53" s="34">
        <f>$I$12</f>
        <v>13437</v>
      </c>
      <c r="J53" s="34">
        <f>$J$12</f>
        <v>15165</v>
      </c>
      <c r="K53" s="34">
        <f>$K$12</f>
        <v>28602</v>
      </c>
      <c r="L53" s="50">
        <f t="shared" si="13"/>
        <v>55.238349045604451</v>
      </c>
      <c r="M53" s="50">
        <f t="shared" si="13"/>
        <v>53.923981405523655</v>
      </c>
      <c r="N53" s="50">
        <f t="shared" si="13"/>
        <v>54.550943875929569</v>
      </c>
    </row>
    <row r="54" spans="1:14" x14ac:dyDescent="0.15">
      <c r="A54" s="210" t="s">
        <v>43</v>
      </c>
      <c r="B54" s="210"/>
      <c r="C54" s="34">
        <f>$C$13</f>
        <v>0</v>
      </c>
      <c r="D54" s="34">
        <f>$D$13</f>
        <v>0</v>
      </c>
      <c r="E54" s="34">
        <f>$E$13</f>
        <v>0</v>
      </c>
      <c r="F54" s="34">
        <f>$F$13</f>
        <v>0</v>
      </c>
      <c r="G54" s="34">
        <f>$G$13</f>
        <v>0</v>
      </c>
      <c r="H54" s="34">
        <f>$H$13</f>
        <v>0</v>
      </c>
      <c r="I54" s="34">
        <f>$I$13</f>
        <v>0</v>
      </c>
      <c r="J54" s="34">
        <f>$J$13</f>
        <v>0</v>
      </c>
      <c r="K54" s="34">
        <f>$K$13</f>
        <v>0</v>
      </c>
      <c r="L54" s="50" t="e">
        <f t="shared" si="13"/>
        <v>#DIV/0!</v>
      </c>
      <c r="M54" s="50" t="e">
        <f t="shared" si="13"/>
        <v>#DIV/0!</v>
      </c>
      <c r="N54" s="50" t="e">
        <f t="shared" si="13"/>
        <v>#DIV/0!</v>
      </c>
    </row>
    <row r="55" spans="1:14" x14ac:dyDescent="0.15">
      <c r="A55" s="210" t="s">
        <v>74</v>
      </c>
      <c r="B55" s="210"/>
      <c r="C55" s="34">
        <f t="shared" ref="C55:K55" si="16">+C14+C32</f>
        <v>38341</v>
      </c>
      <c r="D55" s="34">
        <f t="shared" si="16"/>
        <v>43852</v>
      </c>
      <c r="E55" s="34">
        <f t="shared" si="16"/>
        <v>82193</v>
      </c>
      <c r="F55" s="34">
        <f t="shared" si="16"/>
        <v>21071</v>
      </c>
      <c r="G55" s="34">
        <f t="shared" si="16"/>
        <v>23060</v>
      </c>
      <c r="H55" s="34">
        <f t="shared" si="16"/>
        <v>44131</v>
      </c>
      <c r="I55" s="34">
        <f t="shared" si="16"/>
        <v>17270</v>
      </c>
      <c r="J55" s="34">
        <f t="shared" si="16"/>
        <v>20792</v>
      </c>
      <c r="K55" s="34">
        <f t="shared" si="16"/>
        <v>38062</v>
      </c>
      <c r="L55" s="50">
        <f t="shared" si="13"/>
        <v>54.956834720012516</v>
      </c>
      <c r="M55" s="50">
        <f t="shared" si="13"/>
        <v>52.585970993341235</v>
      </c>
      <c r="N55" s="50">
        <f t="shared" si="13"/>
        <v>53.691920236516488</v>
      </c>
    </row>
    <row r="56" spans="1:14" x14ac:dyDescent="0.15">
      <c r="A56" s="210" t="s">
        <v>75</v>
      </c>
      <c r="B56" s="210"/>
      <c r="C56" s="34">
        <f t="shared" ref="C56:K56" si="17">+C15+C21</f>
        <v>13014</v>
      </c>
      <c r="D56" s="34">
        <f t="shared" si="17"/>
        <v>14778</v>
      </c>
      <c r="E56" s="34">
        <f t="shared" si="17"/>
        <v>27792</v>
      </c>
      <c r="F56" s="34">
        <f t="shared" si="17"/>
        <v>8472</v>
      </c>
      <c r="G56" s="34">
        <f t="shared" si="17"/>
        <v>9396</v>
      </c>
      <c r="H56" s="34">
        <f t="shared" si="17"/>
        <v>17868</v>
      </c>
      <c r="I56" s="34">
        <f t="shared" si="17"/>
        <v>4542</v>
      </c>
      <c r="J56" s="34">
        <f t="shared" si="17"/>
        <v>5382</v>
      </c>
      <c r="K56" s="34">
        <f t="shared" si="17"/>
        <v>9924</v>
      </c>
      <c r="L56" s="50">
        <f t="shared" si="13"/>
        <v>65.099124020285842</v>
      </c>
      <c r="M56" s="50">
        <f t="shared" si="13"/>
        <v>63.580998781973207</v>
      </c>
      <c r="N56" s="50">
        <f t="shared" si="13"/>
        <v>64.29188255613127</v>
      </c>
    </row>
    <row r="57" spans="1:14" x14ac:dyDescent="0.15">
      <c r="A57" s="210" t="s">
        <v>77</v>
      </c>
      <c r="B57" s="210"/>
      <c r="C57" s="34">
        <f>$C$16</f>
        <v>0</v>
      </c>
      <c r="D57" s="34">
        <f>$D$16</f>
        <v>0</v>
      </c>
      <c r="E57" s="34">
        <f>$E$16</f>
        <v>0</v>
      </c>
      <c r="F57" s="34">
        <f>$F$16</f>
        <v>0</v>
      </c>
      <c r="G57" s="34">
        <f>$G$16</f>
        <v>0</v>
      </c>
      <c r="H57" s="34">
        <f>$H$16</f>
        <v>0</v>
      </c>
      <c r="I57" s="34">
        <f>$I$16</f>
        <v>0</v>
      </c>
      <c r="J57" s="34">
        <f>$J$16</f>
        <v>0</v>
      </c>
      <c r="K57" s="34">
        <f>$K$16</f>
        <v>0</v>
      </c>
      <c r="L57" s="50" t="e">
        <f t="shared" si="13"/>
        <v>#DIV/0!</v>
      </c>
      <c r="M57" s="50" t="e">
        <f t="shared" si="13"/>
        <v>#DIV/0!</v>
      </c>
      <c r="N57" s="50" t="e">
        <f t="shared" si="13"/>
        <v>#DIV/0!</v>
      </c>
    </row>
    <row r="58" spans="1:14" x14ac:dyDescent="0.15">
      <c r="A58" s="210" t="s">
        <v>78</v>
      </c>
      <c r="B58" s="210"/>
      <c r="C58" s="34">
        <f t="shared" ref="C58:K58" si="18">C17</f>
        <v>0</v>
      </c>
      <c r="D58" s="34">
        <f t="shared" si="18"/>
        <v>0</v>
      </c>
      <c r="E58" s="34">
        <f t="shared" si="18"/>
        <v>0</v>
      </c>
      <c r="F58" s="34">
        <f t="shared" si="18"/>
        <v>0</v>
      </c>
      <c r="G58" s="34">
        <f t="shared" si="18"/>
        <v>0</v>
      </c>
      <c r="H58" s="34">
        <f t="shared" si="18"/>
        <v>0</v>
      </c>
      <c r="I58" s="34">
        <f t="shared" si="18"/>
        <v>0</v>
      </c>
      <c r="J58" s="34">
        <f t="shared" si="18"/>
        <v>0</v>
      </c>
      <c r="K58" s="34">
        <f t="shared" si="18"/>
        <v>0</v>
      </c>
      <c r="L58" s="50" t="e">
        <f t="shared" si="13"/>
        <v>#DIV/0!</v>
      </c>
      <c r="M58" s="50" t="e">
        <f t="shared" si="13"/>
        <v>#DIV/0!</v>
      </c>
      <c r="N58" s="50" t="e">
        <f t="shared" si="13"/>
        <v>#DIV/0!</v>
      </c>
    </row>
    <row r="59" spans="1:14" x14ac:dyDescent="0.15">
      <c r="A59" s="210" t="s">
        <v>79</v>
      </c>
      <c r="B59" s="210"/>
      <c r="C59" s="34">
        <f t="shared" ref="C59:K59" si="19">+C27</f>
        <v>0</v>
      </c>
      <c r="D59" s="34">
        <f t="shared" si="19"/>
        <v>0</v>
      </c>
      <c r="E59" s="34">
        <f t="shared" si="19"/>
        <v>0</v>
      </c>
      <c r="F59" s="34">
        <f t="shared" si="19"/>
        <v>0</v>
      </c>
      <c r="G59" s="34">
        <f t="shared" si="19"/>
        <v>0</v>
      </c>
      <c r="H59" s="34">
        <f t="shared" si="19"/>
        <v>0</v>
      </c>
      <c r="I59" s="34">
        <f t="shared" si="19"/>
        <v>0</v>
      </c>
      <c r="J59" s="34">
        <f t="shared" si="19"/>
        <v>0</v>
      </c>
      <c r="K59" s="34">
        <f t="shared" si="19"/>
        <v>0</v>
      </c>
      <c r="L59" s="50" t="e">
        <f t="shared" si="13"/>
        <v>#DIV/0!</v>
      </c>
      <c r="M59" s="50" t="e">
        <f t="shared" si="13"/>
        <v>#DIV/0!</v>
      </c>
      <c r="N59" s="50" t="e">
        <f t="shared" si="13"/>
        <v>#DIV/0!</v>
      </c>
    </row>
    <row r="60" spans="1:14" x14ac:dyDescent="0.15">
      <c r="A60" s="211" t="s">
        <v>106</v>
      </c>
      <c r="B60" s="212"/>
      <c r="C60" s="34">
        <f>SUM($C$46:$C$59)</f>
        <v>329549</v>
      </c>
      <c r="D60" s="34">
        <f>SUM($D$46:$D$59)</f>
        <v>375337</v>
      </c>
      <c r="E60" s="34">
        <f>SUM($E$46:$E$59)</f>
        <v>704886</v>
      </c>
      <c r="F60" s="34">
        <f>SUM($F$46:$F$59)</f>
        <v>175302</v>
      </c>
      <c r="G60" s="34">
        <f>SUM($G$46:$G$59)</f>
        <v>194950</v>
      </c>
      <c r="H60" s="34">
        <f>SUM($H$46:$H$59)</f>
        <v>370252</v>
      </c>
      <c r="I60" s="34">
        <f>SUM($I$46:$I$59)</f>
        <v>154247</v>
      </c>
      <c r="J60" s="34">
        <f>SUM($J$46:$J$59)</f>
        <v>180387</v>
      </c>
      <c r="K60" s="34">
        <f>SUM($K$46:$K$59)</f>
        <v>334634</v>
      </c>
      <c r="L60" s="50">
        <f t="shared" si="13"/>
        <v>53.194517355537421</v>
      </c>
      <c r="M60" s="50">
        <f t="shared" si="13"/>
        <v>51.939989929050427</v>
      </c>
      <c r="N60" s="50">
        <f t="shared" si="13"/>
        <v>52.526507832472205</v>
      </c>
    </row>
  </sheetData>
  <mergeCells count="30">
    <mergeCell ref="A1:B1"/>
    <mergeCell ref="L1:N1"/>
    <mergeCell ref="A2:N2"/>
    <mergeCell ref="A3:B3"/>
    <mergeCell ref="C3:E3"/>
    <mergeCell ref="F3:H3"/>
    <mergeCell ref="I3:K3"/>
    <mergeCell ref="L3:N3"/>
    <mergeCell ref="A4:B4"/>
    <mergeCell ref="A44:B44"/>
    <mergeCell ref="C44:E44"/>
    <mergeCell ref="F44:H44"/>
    <mergeCell ref="I44:K44"/>
    <mergeCell ref="L44:N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9:B59"/>
    <mergeCell ref="A60:B60"/>
    <mergeCell ref="A54:B54"/>
    <mergeCell ref="A55:B55"/>
    <mergeCell ref="A56:B56"/>
    <mergeCell ref="A57:B57"/>
    <mergeCell ref="A58:B58"/>
  </mergeCells>
  <phoneticPr fontId="2"/>
  <printOptions horizontalCentered="1"/>
  <pageMargins left="0.23622047244094491" right="0.23622047244094491" top="0.51181102362204722" bottom="0.39370078740157483" header="0.31496062992125984" footer="0.31496062992125984"/>
  <pageSetup paperSize="9" scale="70" orientation="landscape" blackAndWhite="1"/>
  <headerFooter alignWithMargins="0">
    <oddFooter>&amp;C&amp;A　&amp;P/&amp;N</oddFooter>
  </headerFooter>
  <rowBreaks count="1" manualBreakCount="1">
    <brk id="4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67"/>
  <sheetViews>
    <sheetView tabSelected="1" workbookViewId="0">
      <selection activeCell="A77" sqref="A77"/>
    </sheetView>
  </sheetViews>
  <sheetFormatPr defaultRowHeight="14.25" x14ac:dyDescent="0.15"/>
  <cols>
    <col min="1" max="1" width="7" style="51" customWidth="1"/>
    <col min="2" max="2" width="8.375" style="51" bestFit="1" customWidth="1"/>
    <col min="3" max="12" width="11.625" style="51" customWidth="1"/>
    <col min="13" max="13" width="8.875" style="51" customWidth="1"/>
    <col min="14" max="14" width="9.375" style="51" customWidth="1"/>
    <col min="15" max="15" width="9" style="51" customWidth="1"/>
    <col min="16" max="16384" width="9" style="51"/>
  </cols>
  <sheetData>
    <row r="1" spans="1:13" s="52" customFormat="1" ht="18.75" x14ac:dyDescent="0.15">
      <c r="A1" s="228" t="s">
        <v>124</v>
      </c>
      <c r="B1" s="228"/>
      <c r="K1" s="229" t="s">
        <v>118</v>
      </c>
      <c r="L1" s="229"/>
      <c r="M1" s="229"/>
    </row>
    <row r="2" spans="1:13" s="52" customFormat="1" ht="33" x14ac:dyDescent="0.15">
      <c r="A2" s="230" t="s">
        <v>76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</row>
    <row r="3" spans="1:13" ht="19.5" x14ac:dyDescent="0.35">
      <c r="A3" s="54" t="s">
        <v>117</v>
      </c>
      <c r="B3" s="87"/>
      <c r="C3" s="106"/>
      <c r="D3" s="110"/>
      <c r="E3" s="110"/>
      <c r="F3" s="110"/>
      <c r="G3" s="110"/>
      <c r="H3" s="110"/>
      <c r="I3" s="110"/>
      <c r="J3" s="110"/>
      <c r="K3" s="196"/>
      <c r="L3" s="201">
        <v>0.97916666666666663</v>
      </c>
      <c r="M3" s="205" t="s">
        <v>107</v>
      </c>
    </row>
    <row r="4" spans="1:13" ht="14.25" customHeight="1" x14ac:dyDescent="0.15">
      <c r="A4" s="55"/>
      <c r="B4" s="88" t="s">
        <v>2</v>
      </c>
      <c r="C4" s="107"/>
      <c r="D4" s="231" t="s">
        <v>122</v>
      </c>
      <c r="E4" s="232"/>
      <c r="F4" s="233"/>
      <c r="G4" s="167"/>
      <c r="H4" s="176"/>
      <c r="I4" s="167"/>
      <c r="K4" s="197"/>
      <c r="L4" s="197"/>
      <c r="M4" s="197"/>
    </row>
    <row r="5" spans="1:13" ht="14.25" customHeight="1" x14ac:dyDescent="0.15">
      <c r="A5" s="56"/>
      <c r="B5" s="71"/>
      <c r="C5" s="65" t="s">
        <v>44</v>
      </c>
      <c r="D5" s="131" t="s">
        <v>47</v>
      </c>
      <c r="E5" s="65" t="s">
        <v>49</v>
      </c>
      <c r="F5" s="65" t="s">
        <v>50</v>
      </c>
      <c r="G5" s="65" t="s">
        <v>32</v>
      </c>
      <c r="H5" s="56" t="s">
        <v>34</v>
      </c>
      <c r="I5" s="65" t="s">
        <v>54</v>
      </c>
      <c r="K5" s="197"/>
      <c r="L5" s="197"/>
      <c r="M5" s="197"/>
    </row>
    <row r="6" spans="1:13" ht="14.25" customHeight="1" x14ac:dyDescent="0.15">
      <c r="A6" s="56"/>
      <c r="B6" s="71"/>
      <c r="C6" s="108"/>
      <c r="D6" s="131"/>
      <c r="E6" s="65"/>
      <c r="F6" s="108" t="s">
        <v>81</v>
      </c>
      <c r="G6" s="65"/>
      <c r="H6" s="56"/>
      <c r="I6" s="108" t="s">
        <v>83</v>
      </c>
      <c r="K6" s="197"/>
      <c r="L6" s="197"/>
      <c r="M6" s="197"/>
    </row>
    <row r="7" spans="1:13" ht="14.25" customHeight="1" x14ac:dyDescent="0.15">
      <c r="A7" s="57" t="s">
        <v>8</v>
      </c>
      <c r="B7" s="89"/>
      <c r="C7" s="108" t="s">
        <v>95</v>
      </c>
      <c r="D7" s="132" t="s">
        <v>80</v>
      </c>
      <c r="E7" s="108" t="s">
        <v>97</v>
      </c>
      <c r="F7" s="108" t="s">
        <v>82</v>
      </c>
      <c r="G7" s="108" t="s">
        <v>98</v>
      </c>
      <c r="H7" s="177" t="s">
        <v>99</v>
      </c>
      <c r="I7" s="108" t="s">
        <v>84</v>
      </c>
      <c r="K7" s="197"/>
      <c r="L7" s="197"/>
      <c r="M7" s="197"/>
    </row>
    <row r="8" spans="1:13" ht="14.25" customHeight="1" x14ac:dyDescent="0.15">
      <c r="A8" s="58"/>
      <c r="B8" s="90" t="s">
        <v>9</v>
      </c>
      <c r="C8" s="109">
        <v>121927</v>
      </c>
      <c r="D8" s="133">
        <v>120594</v>
      </c>
      <c r="E8" s="133">
        <v>1333</v>
      </c>
      <c r="F8" s="148">
        <v>1.0900000000000001</v>
      </c>
      <c r="G8" s="133">
        <v>2</v>
      </c>
      <c r="H8" s="133">
        <v>0</v>
      </c>
      <c r="I8" s="133">
        <v>121929</v>
      </c>
      <c r="K8" s="197"/>
      <c r="L8" s="197"/>
      <c r="M8" s="197"/>
    </row>
    <row r="9" spans="1:13" ht="14.25" customHeight="1" x14ac:dyDescent="0.15">
      <c r="A9" s="59"/>
      <c r="B9" s="91"/>
      <c r="C9" s="110"/>
      <c r="D9" s="57" t="s">
        <v>41</v>
      </c>
      <c r="E9" s="141">
        <f>$L$3</f>
        <v>0.97916666666666663</v>
      </c>
      <c r="F9" s="149" t="s">
        <v>57</v>
      </c>
      <c r="G9" s="168">
        <f>COUNTA(I8)</f>
        <v>1</v>
      </c>
      <c r="H9" s="57" t="s">
        <v>58</v>
      </c>
      <c r="I9" s="184">
        <f>IF(COUNTA(集計表３!H5)=1,ROUND(I8/集計表３!H5*100,2)/100,"―")</f>
        <v>1</v>
      </c>
      <c r="J9" s="110"/>
      <c r="K9" s="197"/>
      <c r="L9" s="197"/>
      <c r="M9" s="197"/>
    </row>
    <row r="10" spans="1:13" x14ac:dyDescent="0.15">
      <c r="A10" s="59"/>
      <c r="B10" s="91"/>
      <c r="C10" s="87"/>
      <c r="D10" s="87"/>
      <c r="E10" s="142"/>
      <c r="F10" s="87"/>
      <c r="G10" s="87"/>
      <c r="H10" s="87"/>
      <c r="I10" s="87"/>
      <c r="J10" s="87"/>
      <c r="K10" s="110"/>
      <c r="L10" s="110"/>
      <c r="M10" s="110"/>
    </row>
    <row r="11" spans="1:13" x14ac:dyDescent="0.15">
      <c r="A11" s="55"/>
      <c r="B11" s="92" t="s">
        <v>2</v>
      </c>
      <c r="C11" s="76">
        <v>1</v>
      </c>
      <c r="D11" s="76">
        <v>2</v>
      </c>
      <c r="E11" s="76">
        <v>3</v>
      </c>
      <c r="F11" s="76">
        <v>4</v>
      </c>
      <c r="G11" s="76">
        <v>5</v>
      </c>
      <c r="H11" s="76">
        <v>6</v>
      </c>
      <c r="I11" s="76">
        <v>7</v>
      </c>
      <c r="J11" s="76">
        <v>8</v>
      </c>
      <c r="K11" s="110"/>
      <c r="L11" s="110"/>
      <c r="M11" s="203"/>
    </row>
    <row r="12" spans="1:13" x14ac:dyDescent="0.15">
      <c r="A12" s="56"/>
      <c r="B12" s="91"/>
      <c r="C12" s="73" t="s">
        <v>145</v>
      </c>
      <c r="D12" s="73" t="s">
        <v>147</v>
      </c>
      <c r="E12" s="73" t="s">
        <v>148</v>
      </c>
      <c r="F12" s="73" t="s">
        <v>149</v>
      </c>
      <c r="G12" s="73" t="s">
        <v>150</v>
      </c>
      <c r="H12" s="73" t="s">
        <v>151</v>
      </c>
      <c r="I12" s="73" t="s">
        <v>152</v>
      </c>
      <c r="J12" s="73" t="s">
        <v>153</v>
      </c>
      <c r="M12" s="203"/>
    </row>
    <row r="13" spans="1:13" x14ac:dyDescent="0.15">
      <c r="A13" s="56"/>
      <c r="B13" s="91"/>
      <c r="C13" s="108" t="s">
        <v>154</v>
      </c>
      <c r="D13" s="108" t="s">
        <v>155</v>
      </c>
      <c r="E13" s="108" t="s">
        <v>156</v>
      </c>
      <c r="F13" s="108" t="s">
        <v>157</v>
      </c>
      <c r="G13" s="108" t="s">
        <v>158</v>
      </c>
      <c r="H13" s="108" t="s">
        <v>159</v>
      </c>
      <c r="I13" s="108" t="s">
        <v>160</v>
      </c>
      <c r="J13" s="108" t="s">
        <v>55</v>
      </c>
      <c r="M13" s="203"/>
    </row>
    <row r="14" spans="1:13" x14ac:dyDescent="0.15">
      <c r="A14" s="57" t="s">
        <v>8</v>
      </c>
      <c r="B14" s="93"/>
      <c r="C14" s="65" t="s">
        <v>161</v>
      </c>
      <c r="D14" s="65" t="s">
        <v>21</v>
      </c>
      <c r="E14" s="65" t="s">
        <v>161</v>
      </c>
      <c r="F14" s="65" t="s">
        <v>162</v>
      </c>
      <c r="G14" s="65" t="s">
        <v>161</v>
      </c>
      <c r="H14" s="65" t="s">
        <v>163</v>
      </c>
      <c r="I14" s="65" t="s">
        <v>164</v>
      </c>
      <c r="J14" s="65" t="s">
        <v>161</v>
      </c>
      <c r="M14" s="203"/>
    </row>
    <row r="15" spans="1:13" x14ac:dyDescent="0.15">
      <c r="A15" s="58"/>
      <c r="B15" s="90" t="s">
        <v>9</v>
      </c>
      <c r="C15" s="208">
        <v>5484</v>
      </c>
      <c r="D15" s="209">
        <v>7687</v>
      </c>
      <c r="E15" s="209">
        <v>6326</v>
      </c>
      <c r="F15" s="209">
        <v>5998</v>
      </c>
      <c r="G15" s="209">
        <v>4424</v>
      </c>
      <c r="H15" s="209">
        <v>8348</v>
      </c>
      <c r="I15" s="209">
        <v>6518</v>
      </c>
      <c r="J15" s="209">
        <v>6079</v>
      </c>
    </row>
    <row r="16" spans="1:13" x14ac:dyDescent="0.15">
      <c r="A16" s="60"/>
      <c r="B16" s="94"/>
      <c r="C16" s="65">
        <v>9</v>
      </c>
      <c r="D16" s="65">
        <v>10</v>
      </c>
      <c r="E16" s="65">
        <v>11</v>
      </c>
      <c r="F16" s="65">
        <v>12</v>
      </c>
      <c r="G16" s="65">
        <v>13</v>
      </c>
      <c r="H16" s="65">
        <v>14</v>
      </c>
      <c r="I16" s="65">
        <v>15</v>
      </c>
      <c r="J16" s="76" t="s">
        <v>108</v>
      </c>
      <c r="K16" s="171"/>
      <c r="L16" s="110"/>
    </row>
    <row r="17" spans="1:13" x14ac:dyDescent="0.15">
      <c r="A17" s="59"/>
      <c r="B17" s="91"/>
      <c r="C17" s="73" t="s">
        <v>166</v>
      </c>
      <c r="D17" s="73" t="s">
        <v>167</v>
      </c>
      <c r="E17" s="73" t="s">
        <v>169</v>
      </c>
      <c r="F17" s="73" t="s">
        <v>24</v>
      </c>
      <c r="G17" s="73" t="s">
        <v>92</v>
      </c>
      <c r="H17" s="73" t="s">
        <v>170</v>
      </c>
      <c r="I17" s="73" t="s">
        <v>172</v>
      </c>
      <c r="J17" s="65" t="s">
        <v>109</v>
      </c>
      <c r="K17" s="159" t="s">
        <v>15</v>
      </c>
      <c r="L17" s="59"/>
    </row>
    <row r="18" spans="1:13" x14ac:dyDescent="0.15">
      <c r="A18" s="59"/>
      <c r="B18" s="91"/>
      <c r="C18" s="108" t="s">
        <v>174</v>
      </c>
      <c r="D18" s="108" t="s">
        <v>175</v>
      </c>
      <c r="E18" s="108" t="s">
        <v>177</v>
      </c>
      <c r="F18" s="108" t="s">
        <v>165</v>
      </c>
      <c r="G18" s="108" t="s">
        <v>69</v>
      </c>
      <c r="H18" s="108" t="s">
        <v>178</v>
      </c>
      <c r="I18" s="108" t="s">
        <v>179</v>
      </c>
      <c r="J18" s="65" t="s">
        <v>110</v>
      </c>
      <c r="K18" s="172" t="s">
        <v>13</v>
      </c>
      <c r="L18" s="202"/>
    </row>
    <row r="19" spans="1:13" x14ac:dyDescent="0.15">
      <c r="A19" s="59"/>
      <c r="B19" s="91"/>
      <c r="C19" s="65" t="s">
        <v>161</v>
      </c>
      <c r="D19" s="65" t="s">
        <v>162</v>
      </c>
      <c r="E19" s="65" t="s">
        <v>161</v>
      </c>
      <c r="F19" s="65" t="s">
        <v>180</v>
      </c>
      <c r="G19" s="65" t="s">
        <v>161</v>
      </c>
      <c r="H19" s="65" t="s">
        <v>162</v>
      </c>
      <c r="I19" s="65" t="s">
        <v>162</v>
      </c>
      <c r="J19" s="65"/>
      <c r="K19" s="172"/>
      <c r="L19" s="202"/>
    </row>
    <row r="20" spans="1:13" x14ac:dyDescent="0.35">
      <c r="A20" s="59"/>
      <c r="B20" s="91"/>
      <c r="C20" s="208">
        <v>16884</v>
      </c>
      <c r="D20" s="209">
        <v>22761</v>
      </c>
      <c r="E20" s="209">
        <v>6052</v>
      </c>
      <c r="F20" s="209">
        <v>4426</v>
      </c>
      <c r="G20" s="209">
        <v>5976</v>
      </c>
      <c r="H20" s="209">
        <v>8168</v>
      </c>
      <c r="I20" s="207">
        <v>5463</v>
      </c>
      <c r="J20" s="193"/>
      <c r="K20" s="209">
        <v>120594</v>
      </c>
      <c r="L20" s="179" t="str">
        <f>IF(1&lt;=K20,"確","")</f>
        <v>確</v>
      </c>
    </row>
    <row r="21" spans="1:13" x14ac:dyDescent="0.35">
      <c r="A21" s="59"/>
      <c r="B21" s="91"/>
      <c r="C21" s="111"/>
      <c r="D21" s="111"/>
      <c r="E21" s="111"/>
      <c r="F21" s="111"/>
      <c r="G21" s="111"/>
      <c r="H21" s="111"/>
      <c r="I21" s="111"/>
      <c r="J21" s="111"/>
      <c r="K21" s="198"/>
      <c r="L21" s="111"/>
      <c r="M21" s="179"/>
    </row>
    <row r="22" spans="1:13" x14ac:dyDescent="0.15">
      <c r="A22" s="59"/>
      <c r="B22" s="91"/>
    </row>
    <row r="23" spans="1:13" ht="15" customHeight="1" x14ac:dyDescent="0.15">
      <c r="A23" s="61" t="s">
        <v>129</v>
      </c>
      <c r="B23" s="95"/>
      <c r="C23" s="112"/>
      <c r="D23" s="134"/>
      <c r="E23" s="134"/>
      <c r="F23" s="150"/>
      <c r="G23" s="134"/>
      <c r="H23" s="134"/>
      <c r="I23" s="134"/>
      <c r="J23" s="115"/>
      <c r="K23" s="115"/>
      <c r="L23" s="115"/>
      <c r="M23" s="115"/>
    </row>
    <row r="24" spans="1:13" x14ac:dyDescent="0.15">
      <c r="A24" s="62"/>
      <c r="B24" s="96" t="s">
        <v>2</v>
      </c>
      <c r="C24" s="107"/>
      <c r="D24" s="135" t="s">
        <v>42</v>
      </c>
      <c r="E24" s="143"/>
      <c r="F24" s="151"/>
      <c r="G24" s="169"/>
      <c r="H24" s="178"/>
      <c r="I24" s="169"/>
      <c r="J24" s="194"/>
      <c r="K24" s="115"/>
      <c r="L24" s="115"/>
      <c r="M24" s="115"/>
    </row>
    <row r="25" spans="1:13" x14ac:dyDescent="0.15">
      <c r="A25" s="63"/>
      <c r="B25" s="97"/>
      <c r="C25" s="65" t="s">
        <v>44</v>
      </c>
      <c r="D25" s="131" t="s">
        <v>47</v>
      </c>
      <c r="E25" s="65" t="s">
        <v>49</v>
      </c>
      <c r="F25" s="65" t="s">
        <v>50</v>
      </c>
      <c r="G25" s="65" t="s">
        <v>32</v>
      </c>
      <c r="H25" s="56" t="s">
        <v>34</v>
      </c>
      <c r="I25" s="65" t="s">
        <v>54</v>
      </c>
      <c r="J25" s="53"/>
      <c r="K25" s="53"/>
      <c r="L25" s="53"/>
      <c r="M25" s="53"/>
    </row>
    <row r="26" spans="1:13" x14ac:dyDescent="0.15">
      <c r="A26" s="63"/>
      <c r="B26" s="97"/>
      <c r="C26" s="108"/>
      <c r="D26" s="131"/>
      <c r="E26" s="65"/>
      <c r="F26" s="108" t="s">
        <v>81</v>
      </c>
      <c r="G26" s="65"/>
      <c r="H26" s="56"/>
      <c r="I26" s="108" t="s">
        <v>83</v>
      </c>
      <c r="J26" s="53"/>
      <c r="K26" s="53"/>
      <c r="L26" s="53"/>
      <c r="M26" s="53"/>
    </row>
    <row r="27" spans="1:13" x14ac:dyDescent="0.15">
      <c r="A27" s="64" t="s">
        <v>8</v>
      </c>
      <c r="B27" s="98"/>
      <c r="C27" s="108" t="s">
        <v>95</v>
      </c>
      <c r="D27" s="132" t="s">
        <v>80</v>
      </c>
      <c r="E27" s="108" t="s">
        <v>97</v>
      </c>
      <c r="F27" s="108" t="s">
        <v>82</v>
      </c>
      <c r="G27" s="108" t="s">
        <v>98</v>
      </c>
      <c r="H27" s="177" t="s">
        <v>99</v>
      </c>
      <c r="I27" s="108" t="s">
        <v>84</v>
      </c>
      <c r="J27" s="53"/>
      <c r="K27" s="53"/>
      <c r="L27" s="53"/>
      <c r="M27" s="53"/>
    </row>
    <row r="28" spans="1:13" x14ac:dyDescent="0.15">
      <c r="A28" s="65"/>
      <c r="B28" s="99" t="s">
        <v>16</v>
      </c>
      <c r="C28" s="113">
        <v>25302</v>
      </c>
      <c r="D28" s="113">
        <v>25101</v>
      </c>
      <c r="E28" s="113">
        <v>201</v>
      </c>
      <c r="F28" s="152">
        <v>0.79</v>
      </c>
      <c r="G28" s="113">
        <v>2</v>
      </c>
      <c r="H28" s="113">
        <v>0</v>
      </c>
      <c r="I28" s="113">
        <v>25304</v>
      </c>
      <c r="J28" s="53"/>
      <c r="K28" s="53"/>
      <c r="L28" s="53"/>
      <c r="M28" s="53"/>
    </row>
    <row r="29" spans="1:13" x14ac:dyDescent="0.15">
      <c r="A29" s="65" t="s">
        <v>16</v>
      </c>
      <c r="B29" s="99" t="s">
        <v>112</v>
      </c>
      <c r="C29" s="113">
        <v>1800</v>
      </c>
      <c r="D29" s="113">
        <v>1790</v>
      </c>
      <c r="E29" s="113">
        <v>10</v>
      </c>
      <c r="F29" s="153">
        <v>0.55555586419770231</v>
      </c>
      <c r="G29" s="113">
        <v>0</v>
      </c>
      <c r="H29" s="113">
        <v>0</v>
      </c>
      <c r="I29" s="113">
        <v>1800</v>
      </c>
      <c r="J29" s="53"/>
      <c r="K29" s="53"/>
      <c r="L29" s="53"/>
      <c r="M29" s="53"/>
    </row>
    <row r="30" spans="1:13" x14ac:dyDescent="0.15">
      <c r="A30" s="65" t="s">
        <v>18</v>
      </c>
      <c r="B30" s="99" t="s">
        <v>113</v>
      </c>
      <c r="C30" s="113">
        <v>8105</v>
      </c>
      <c r="D30" s="113">
        <v>8044</v>
      </c>
      <c r="E30" s="113">
        <v>61</v>
      </c>
      <c r="F30" s="153">
        <v>0.75262183837137575</v>
      </c>
      <c r="G30" s="113">
        <v>0</v>
      </c>
      <c r="H30" s="113">
        <v>0</v>
      </c>
      <c r="I30" s="113">
        <v>8105</v>
      </c>
      <c r="J30" s="53"/>
      <c r="K30" s="53"/>
      <c r="L30" s="53"/>
      <c r="M30" s="53"/>
    </row>
    <row r="31" spans="1:13" x14ac:dyDescent="0.15">
      <c r="A31" s="66"/>
      <c r="B31" s="99" t="s">
        <v>114</v>
      </c>
      <c r="C31" s="113">
        <v>3368</v>
      </c>
      <c r="D31" s="113">
        <v>3349</v>
      </c>
      <c r="E31" s="113">
        <v>19</v>
      </c>
      <c r="F31" s="153">
        <v>0.56413318412505464</v>
      </c>
      <c r="G31" s="113">
        <v>0</v>
      </c>
      <c r="H31" s="113">
        <v>0</v>
      </c>
      <c r="I31" s="113">
        <v>3368</v>
      </c>
      <c r="J31" s="53"/>
      <c r="K31" s="53"/>
      <c r="L31" s="53"/>
      <c r="M31" s="53"/>
    </row>
    <row r="32" spans="1:13" x14ac:dyDescent="0.15">
      <c r="A32" s="58" t="s">
        <v>60</v>
      </c>
      <c r="B32" s="100"/>
      <c r="C32" s="114">
        <f>SUM(C28:C31)</f>
        <v>38575</v>
      </c>
      <c r="D32" s="114">
        <f>SUM(D28:D31)</f>
        <v>38284</v>
      </c>
      <c r="E32" s="114">
        <f>SUM(E28:E31)</f>
        <v>291</v>
      </c>
      <c r="F32" s="154">
        <f>ROUND(E32/C32*100,2)</f>
        <v>0.75</v>
      </c>
      <c r="G32" s="114">
        <f>SUM(G28:G31)</f>
        <v>2</v>
      </c>
      <c r="H32" s="114">
        <f>SUM(H28:H31)</f>
        <v>0</v>
      </c>
      <c r="I32" s="114">
        <f>SUM(I28:I31)</f>
        <v>38577</v>
      </c>
      <c r="J32" s="53"/>
      <c r="K32" s="53"/>
      <c r="L32" s="53"/>
      <c r="M32" s="53"/>
    </row>
    <row r="33" spans="1:13" ht="15" x14ac:dyDescent="0.15">
      <c r="A33" s="67"/>
      <c r="B33" s="97"/>
      <c r="C33" s="115"/>
      <c r="D33" s="57" t="s">
        <v>41</v>
      </c>
      <c r="E33" s="144">
        <f>E9</f>
        <v>0.97916666666666663</v>
      </c>
      <c r="F33" s="149" t="s">
        <v>57</v>
      </c>
      <c r="G33" s="168">
        <f>COUNTA(I28:I31)</f>
        <v>4</v>
      </c>
      <c r="H33" s="57" t="s">
        <v>58</v>
      </c>
      <c r="I33" s="185">
        <f>IF(COUNTA(集計表３!H6,集計表３!H24:H26)=4,ROUND(SUM(I28:I31)/SUM(集計表３!H6,集計表３!H24:H26)*100,2)/100,"―")</f>
        <v>1</v>
      </c>
      <c r="J33" s="115"/>
      <c r="K33" s="53"/>
      <c r="L33" s="53"/>
      <c r="M33" s="53"/>
    </row>
    <row r="34" spans="1:13" x14ac:dyDescent="0.15">
      <c r="A34" s="67"/>
      <c r="B34" s="97"/>
      <c r="C34" s="53"/>
      <c r="D34" s="53"/>
      <c r="E34" s="53"/>
      <c r="F34" s="155"/>
      <c r="G34" s="53"/>
      <c r="H34" s="53"/>
      <c r="I34" s="53"/>
      <c r="J34" s="53"/>
      <c r="K34" s="53"/>
      <c r="L34" s="53"/>
      <c r="M34" s="53"/>
    </row>
    <row r="35" spans="1:13" x14ac:dyDescent="0.15">
      <c r="A35" s="62"/>
      <c r="B35" s="96" t="s">
        <v>2</v>
      </c>
      <c r="C35" s="77">
        <v>1</v>
      </c>
      <c r="D35" s="77">
        <v>2</v>
      </c>
      <c r="E35" s="77">
        <v>3</v>
      </c>
      <c r="F35" s="77">
        <v>4</v>
      </c>
      <c r="G35" s="77">
        <v>5</v>
      </c>
      <c r="H35" s="77" t="s">
        <v>108</v>
      </c>
      <c r="I35" s="171"/>
      <c r="J35" s="53"/>
      <c r="K35" s="53"/>
      <c r="L35" s="53"/>
      <c r="M35" s="53"/>
    </row>
    <row r="36" spans="1:13" x14ac:dyDescent="0.15">
      <c r="A36" s="63"/>
      <c r="B36" s="97"/>
      <c r="C36" s="73" t="s">
        <v>181</v>
      </c>
      <c r="D36" s="73" t="s">
        <v>182</v>
      </c>
      <c r="E36" s="73" t="s">
        <v>183</v>
      </c>
      <c r="F36" s="73" t="s">
        <v>181</v>
      </c>
      <c r="G36" s="73" t="s">
        <v>184</v>
      </c>
      <c r="H36" s="159" t="s">
        <v>109</v>
      </c>
      <c r="I36" s="159" t="s">
        <v>15</v>
      </c>
      <c r="J36" s="53"/>
      <c r="K36" s="53"/>
      <c r="L36" s="53"/>
      <c r="M36" s="53"/>
    </row>
    <row r="37" spans="1:13" x14ac:dyDescent="0.15">
      <c r="A37" s="63"/>
      <c r="B37" s="97"/>
      <c r="C37" s="108" t="s">
        <v>94</v>
      </c>
      <c r="D37" s="108" t="s">
        <v>185</v>
      </c>
      <c r="E37" s="108" t="s">
        <v>186</v>
      </c>
      <c r="F37" s="108" t="s">
        <v>101</v>
      </c>
      <c r="G37" s="108" t="s">
        <v>187</v>
      </c>
      <c r="H37" s="159" t="s">
        <v>110</v>
      </c>
      <c r="I37" s="172" t="s">
        <v>13</v>
      </c>
      <c r="J37" s="53"/>
      <c r="K37" s="53"/>
      <c r="L37" s="53"/>
      <c r="M37" s="53"/>
    </row>
    <row r="38" spans="1:13" x14ac:dyDescent="0.15">
      <c r="A38" s="64" t="s">
        <v>8</v>
      </c>
      <c r="B38" s="98"/>
      <c r="C38" s="65" t="s">
        <v>161</v>
      </c>
      <c r="D38" s="65" t="s">
        <v>162</v>
      </c>
      <c r="E38" s="65" t="s">
        <v>21</v>
      </c>
      <c r="F38" s="65" t="s">
        <v>162</v>
      </c>
      <c r="G38" s="65" t="s">
        <v>188</v>
      </c>
      <c r="H38" s="172"/>
      <c r="I38" s="172"/>
      <c r="J38" s="195"/>
      <c r="K38" s="53"/>
      <c r="L38" s="53"/>
      <c r="M38" s="53"/>
    </row>
    <row r="39" spans="1:13" x14ac:dyDescent="0.35">
      <c r="A39" s="65"/>
      <c r="B39" s="99" t="s">
        <v>16</v>
      </c>
      <c r="C39" s="116">
        <v>2216.6559999999999</v>
      </c>
      <c r="D39" s="118">
        <v>6534</v>
      </c>
      <c r="E39" s="118">
        <v>6245</v>
      </c>
      <c r="F39" s="116">
        <v>5058.3429999999998</v>
      </c>
      <c r="G39" s="118">
        <v>5047</v>
      </c>
      <c r="H39" s="116">
        <v>1E-3</v>
      </c>
      <c r="I39" s="118">
        <v>25101</v>
      </c>
      <c r="J39" s="179" t="str">
        <f>IF(1&lt;=I39,"確","")</f>
        <v>確</v>
      </c>
      <c r="K39" s="53"/>
      <c r="L39" s="53"/>
      <c r="M39" s="53"/>
    </row>
    <row r="40" spans="1:13" x14ac:dyDescent="0.35">
      <c r="A40" s="65" t="s">
        <v>16</v>
      </c>
      <c r="B40" s="99" t="s">
        <v>112</v>
      </c>
      <c r="C40" s="116">
        <v>174.63</v>
      </c>
      <c r="D40" s="118">
        <v>127</v>
      </c>
      <c r="E40" s="118">
        <v>217</v>
      </c>
      <c r="F40" s="116">
        <v>102.369</v>
      </c>
      <c r="G40" s="118">
        <v>1169</v>
      </c>
      <c r="H40" s="116">
        <v>1E-3</v>
      </c>
      <c r="I40" s="118">
        <v>1790</v>
      </c>
      <c r="J40" s="179" t="str">
        <f>IF(1&lt;=I40,"確","")</f>
        <v>確</v>
      </c>
      <c r="K40" s="53"/>
      <c r="L40" s="53"/>
      <c r="M40" s="53"/>
    </row>
    <row r="41" spans="1:13" x14ac:dyDescent="0.35">
      <c r="A41" s="65" t="s">
        <v>18</v>
      </c>
      <c r="B41" s="99" t="s">
        <v>113</v>
      </c>
      <c r="C41" s="116">
        <v>4711.3639999999996</v>
      </c>
      <c r="D41" s="118">
        <v>674</v>
      </c>
      <c r="E41" s="118">
        <v>940</v>
      </c>
      <c r="F41" s="116">
        <v>743.63499999999999</v>
      </c>
      <c r="G41" s="118">
        <v>975</v>
      </c>
      <c r="H41" s="116">
        <v>1E-3</v>
      </c>
      <c r="I41" s="118">
        <v>8044</v>
      </c>
      <c r="J41" s="179" t="str">
        <f>IF(1&lt;=I41,"確","")</f>
        <v>確</v>
      </c>
      <c r="K41" s="53"/>
      <c r="L41" s="53"/>
      <c r="M41" s="53"/>
    </row>
    <row r="42" spans="1:13" x14ac:dyDescent="0.35">
      <c r="A42" s="66"/>
      <c r="B42" s="99" t="s">
        <v>114</v>
      </c>
      <c r="C42" s="116">
        <v>817.10599999999999</v>
      </c>
      <c r="D42" s="118">
        <v>526</v>
      </c>
      <c r="E42" s="118">
        <v>645</v>
      </c>
      <c r="F42" s="116">
        <v>376.89299999999997</v>
      </c>
      <c r="G42" s="118">
        <v>984</v>
      </c>
      <c r="H42" s="116">
        <v>1E-3</v>
      </c>
      <c r="I42" s="118">
        <v>3349</v>
      </c>
      <c r="J42" s="179" t="str">
        <f>IF(1&lt;=I42,"確","")</f>
        <v>確</v>
      </c>
      <c r="K42" s="53"/>
      <c r="L42" s="53"/>
      <c r="M42" s="53"/>
    </row>
    <row r="43" spans="1:13" x14ac:dyDescent="0.15">
      <c r="A43" s="68" t="s">
        <v>60</v>
      </c>
      <c r="B43" s="100"/>
      <c r="C43" s="117">
        <f t="shared" ref="C43:I43" si="0">SUM(C39:C42)</f>
        <v>7919.7559999999994</v>
      </c>
      <c r="D43" s="120">
        <f t="shared" si="0"/>
        <v>7861</v>
      </c>
      <c r="E43" s="120">
        <f t="shared" si="0"/>
        <v>8047</v>
      </c>
      <c r="F43" s="117">
        <f t="shared" si="0"/>
        <v>6281.24</v>
      </c>
      <c r="G43" s="120">
        <f t="shared" si="0"/>
        <v>8175</v>
      </c>
      <c r="H43" s="117">
        <f t="shared" si="0"/>
        <v>4.0000000000000001E-3</v>
      </c>
      <c r="I43" s="120">
        <f t="shared" si="0"/>
        <v>38284</v>
      </c>
      <c r="J43" s="187"/>
      <c r="K43" s="115"/>
      <c r="L43" s="115"/>
      <c r="M43" s="115"/>
    </row>
    <row r="44" spans="1:13" x14ac:dyDescent="0.15">
      <c r="A44" s="67"/>
      <c r="B44" s="97"/>
      <c r="C44" s="110"/>
      <c r="D44" s="110"/>
      <c r="E44" s="110"/>
      <c r="F44" s="110"/>
      <c r="G44" s="110"/>
      <c r="H44" s="110"/>
      <c r="I44" s="110"/>
      <c r="J44" s="110"/>
      <c r="K44" s="199"/>
      <c r="L44" s="115"/>
      <c r="M44" s="115"/>
    </row>
    <row r="45" spans="1:13" x14ac:dyDescent="0.15">
      <c r="B45" s="101"/>
    </row>
    <row r="46" spans="1:13" x14ac:dyDescent="0.15">
      <c r="A46" s="61" t="s">
        <v>115</v>
      </c>
      <c r="B46" s="95"/>
      <c r="C46" s="112"/>
      <c r="D46" s="134"/>
      <c r="E46" s="134"/>
      <c r="F46" s="150"/>
      <c r="G46" s="134"/>
      <c r="H46" s="134"/>
      <c r="I46" s="134"/>
      <c r="J46" s="115"/>
      <c r="K46" s="115"/>
      <c r="L46" s="115"/>
      <c r="M46" s="115"/>
    </row>
    <row r="47" spans="1:13" x14ac:dyDescent="0.15">
      <c r="A47" s="62"/>
      <c r="B47" s="96" t="s">
        <v>2</v>
      </c>
      <c r="C47" s="107"/>
      <c r="D47" s="135" t="s">
        <v>42</v>
      </c>
      <c r="E47" s="143"/>
      <c r="F47" s="151"/>
      <c r="G47" s="169"/>
      <c r="H47" s="178"/>
      <c r="I47" s="169"/>
      <c r="J47" s="187"/>
      <c r="K47" s="110"/>
      <c r="L47" s="203"/>
      <c r="M47" s="203"/>
    </row>
    <row r="48" spans="1:13" x14ac:dyDescent="0.15">
      <c r="A48" s="63"/>
      <c r="B48" s="97"/>
      <c r="C48" s="65" t="s">
        <v>44</v>
      </c>
      <c r="D48" s="131" t="s">
        <v>47</v>
      </c>
      <c r="E48" s="65" t="s">
        <v>49</v>
      </c>
      <c r="F48" s="65" t="s">
        <v>50</v>
      </c>
      <c r="G48" s="65" t="s">
        <v>32</v>
      </c>
      <c r="H48" s="56" t="s">
        <v>34</v>
      </c>
      <c r="I48" s="65" t="s">
        <v>54</v>
      </c>
      <c r="L48" s="200"/>
      <c r="M48" s="200"/>
    </row>
    <row r="49" spans="1:13" x14ac:dyDescent="0.15">
      <c r="A49" s="63"/>
      <c r="B49" s="97"/>
      <c r="C49" s="108"/>
      <c r="D49" s="131"/>
      <c r="E49" s="65"/>
      <c r="F49" s="108" t="s">
        <v>81</v>
      </c>
      <c r="G49" s="65"/>
      <c r="H49" s="56"/>
      <c r="I49" s="108" t="s">
        <v>83</v>
      </c>
      <c r="L49" s="200"/>
      <c r="M49" s="200"/>
    </row>
    <row r="50" spans="1:13" x14ac:dyDescent="0.15">
      <c r="A50" s="64" t="s">
        <v>8</v>
      </c>
      <c r="B50" s="98"/>
      <c r="C50" s="108" t="s">
        <v>95</v>
      </c>
      <c r="D50" s="132" t="s">
        <v>80</v>
      </c>
      <c r="E50" s="108" t="s">
        <v>97</v>
      </c>
      <c r="F50" s="108" t="s">
        <v>82</v>
      </c>
      <c r="G50" s="108" t="s">
        <v>98</v>
      </c>
      <c r="H50" s="177" t="s">
        <v>99</v>
      </c>
      <c r="I50" s="108" t="s">
        <v>84</v>
      </c>
      <c r="L50" s="200"/>
      <c r="M50" s="200"/>
    </row>
    <row r="51" spans="1:13" x14ac:dyDescent="0.15">
      <c r="A51" s="58"/>
      <c r="B51" s="102" t="s">
        <v>5</v>
      </c>
      <c r="C51" s="118">
        <v>38134</v>
      </c>
      <c r="D51" s="118">
        <v>37758</v>
      </c>
      <c r="E51" s="118">
        <v>376</v>
      </c>
      <c r="F51" s="153">
        <v>0.98599674830859607</v>
      </c>
      <c r="G51" s="118">
        <v>0</v>
      </c>
      <c r="H51" s="118">
        <v>0</v>
      </c>
      <c r="I51" s="118">
        <v>38134</v>
      </c>
      <c r="L51" s="200"/>
      <c r="M51" s="200"/>
    </row>
    <row r="52" spans="1:13" x14ac:dyDescent="0.15">
      <c r="A52" s="59"/>
      <c r="B52" s="91"/>
      <c r="D52" s="57" t="s">
        <v>41</v>
      </c>
      <c r="E52" s="144">
        <f>E9</f>
        <v>0.97916666666666663</v>
      </c>
      <c r="F52" s="149" t="s">
        <v>57</v>
      </c>
      <c r="G52" s="168">
        <f>COUNTA(I51)</f>
        <v>1</v>
      </c>
      <c r="H52" s="57" t="s">
        <v>58</v>
      </c>
      <c r="I52" s="184">
        <f>IF(COUNTA(集計表３!H7)=1,ROUND(I51/集計表３!H7*100,2)/100,"―")</f>
        <v>1</v>
      </c>
    </row>
    <row r="53" spans="1:13" x14ac:dyDescent="0.15">
      <c r="A53" s="59"/>
      <c r="B53" s="91"/>
    </row>
    <row r="54" spans="1:13" x14ac:dyDescent="0.15">
      <c r="A54" s="62"/>
      <c r="B54" s="96" t="s">
        <v>2</v>
      </c>
      <c r="C54" s="77">
        <v>1</v>
      </c>
      <c r="D54" s="77">
        <v>2</v>
      </c>
      <c r="E54" s="77">
        <v>3</v>
      </c>
      <c r="F54" s="77">
        <v>4</v>
      </c>
      <c r="G54" s="77">
        <v>5</v>
      </c>
      <c r="H54" s="77" t="s">
        <v>108</v>
      </c>
      <c r="I54" s="171"/>
      <c r="J54" s="194"/>
    </row>
    <row r="55" spans="1:13" x14ac:dyDescent="0.15">
      <c r="A55" s="63"/>
      <c r="B55" s="97"/>
      <c r="C55" s="73" t="s">
        <v>189</v>
      </c>
      <c r="D55" s="73" t="s">
        <v>139</v>
      </c>
      <c r="E55" s="73" t="s">
        <v>176</v>
      </c>
      <c r="F55" s="73" t="s">
        <v>190</v>
      </c>
      <c r="G55" s="73" t="s">
        <v>17</v>
      </c>
      <c r="H55" s="159" t="s">
        <v>109</v>
      </c>
      <c r="I55" s="159" t="s">
        <v>15</v>
      </c>
      <c r="J55" s="63"/>
    </row>
    <row r="56" spans="1:13" x14ac:dyDescent="0.15">
      <c r="A56" s="63"/>
      <c r="B56" s="97"/>
      <c r="C56" s="108" t="s">
        <v>96</v>
      </c>
      <c r="D56" s="108" t="s">
        <v>146</v>
      </c>
      <c r="E56" s="108" t="s">
        <v>191</v>
      </c>
      <c r="F56" s="108" t="s">
        <v>192</v>
      </c>
      <c r="G56" s="108" t="s">
        <v>33</v>
      </c>
      <c r="H56" s="159" t="s">
        <v>110</v>
      </c>
      <c r="I56" s="172" t="s">
        <v>13</v>
      </c>
      <c r="J56" s="195"/>
    </row>
    <row r="57" spans="1:13" x14ac:dyDescent="0.15">
      <c r="A57" s="64" t="s">
        <v>8</v>
      </c>
      <c r="B57" s="98"/>
      <c r="C57" s="65" t="s">
        <v>162</v>
      </c>
      <c r="D57" s="65" t="s">
        <v>188</v>
      </c>
      <c r="E57" s="65" t="s">
        <v>21</v>
      </c>
      <c r="F57" s="65" t="s">
        <v>188</v>
      </c>
      <c r="G57" s="65" t="s">
        <v>193</v>
      </c>
      <c r="H57" s="172"/>
      <c r="I57" s="172"/>
      <c r="J57" s="195"/>
    </row>
    <row r="58" spans="1:13" x14ac:dyDescent="0.35">
      <c r="A58" s="58"/>
      <c r="B58" s="102" t="s">
        <v>5</v>
      </c>
      <c r="C58" s="118">
        <v>7073</v>
      </c>
      <c r="D58" s="118">
        <v>9653</v>
      </c>
      <c r="E58" s="118">
        <v>7548</v>
      </c>
      <c r="F58" s="156">
        <v>7249</v>
      </c>
      <c r="G58" s="156">
        <v>6235</v>
      </c>
      <c r="H58" s="160"/>
      <c r="I58" s="118">
        <v>37758</v>
      </c>
      <c r="J58" s="179" t="str">
        <f>IF(1&lt;=I58,"確","")</f>
        <v>確</v>
      </c>
      <c r="K58" s="179"/>
    </row>
    <row r="59" spans="1:13" x14ac:dyDescent="0.15">
      <c r="A59" s="59"/>
      <c r="B59" s="91"/>
      <c r="J59" s="110"/>
    </row>
    <row r="60" spans="1:13" x14ac:dyDescent="0.15">
      <c r="B60" s="101"/>
    </row>
    <row r="61" spans="1:13" x14ac:dyDescent="0.15">
      <c r="A61" s="69" t="s">
        <v>125</v>
      </c>
      <c r="B61" s="95"/>
      <c r="C61" s="112"/>
      <c r="D61" s="134"/>
      <c r="E61" s="134"/>
      <c r="F61" s="150"/>
      <c r="G61" s="134"/>
      <c r="H61" s="134"/>
      <c r="I61" s="134"/>
      <c r="J61" s="115"/>
      <c r="K61" s="115"/>
      <c r="L61" s="115"/>
      <c r="M61" s="115"/>
    </row>
    <row r="62" spans="1:13" x14ac:dyDescent="0.15">
      <c r="A62" s="62"/>
      <c r="B62" s="96" t="s">
        <v>2</v>
      </c>
      <c r="C62" s="107"/>
      <c r="D62" s="135" t="s">
        <v>42</v>
      </c>
      <c r="E62" s="143"/>
      <c r="F62" s="151"/>
      <c r="G62" s="169"/>
      <c r="H62" s="178"/>
      <c r="I62" s="169"/>
      <c r="J62" s="187"/>
      <c r="K62" s="110"/>
      <c r="L62" s="204"/>
      <c r="M62" s="204"/>
    </row>
    <row r="63" spans="1:13" x14ac:dyDescent="0.15">
      <c r="A63" s="63"/>
      <c r="B63" s="97"/>
      <c r="C63" s="65" t="s">
        <v>44</v>
      </c>
      <c r="D63" s="131" t="s">
        <v>47</v>
      </c>
      <c r="E63" s="65" t="s">
        <v>49</v>
      </c>
      <c r="F63" s="65" t="s">
        <v>50</v>
      </c>
      <c r="G63" s="65" t="s">
        <v>32</v>
      </c>
      <c r="H63" s="56" t="s">
        <v>34</v>
      </c>
      <c r="I63" s="65" t="s">
        <v>54</v>
      </c>
      <c r="L63" s="204"/>
      <c r="M63" s="204"/>
    </row>
    <row r="64" spans="1:13" s="53" customFormat="1" x14ac:dyDescent="0.15">
      <c r="A64" s="63"/>
      <c r="B64" s="97"/>
      <c r="C64" s="108"/>
      <c r="D64" s="131"/>
      <c r="E64" s="65"/>
      <c r="F64" s="108" t="s">
        <v>81</v>
      </c>
      <c r="G64" s="65"/>
      <c r="H64" s="56"/>
      <c r="I64" s="108" t="s">
        <v>83</v>
      </c>
      <c r="J64" s="51"/>
      <c r="K64" s="51"/>
      <c r="L64" s="204"/>
      <c r="M64" s="204"/>
    </row>
    <row r="65" spans="1:13" s="53" customFormat="1" x14ac:dyDescent="0.15">
      <c r="A65" s="63" t="s">
        <v>8</v>
      </c>
      <c r="B65" s="97"/>
      <c r="C65" s="108" t="s">
        <v>95</v>
      </c>
      <c r="D65" s="132" t="s">
        <v>80</v>
      </c>
      <c r="E65" s="108" t="s">
        <v>97</v>
      </c>
      <c r="F65" s="108" t="s">
        <v>82</v>
      </c>
      <c r="G65" s="108" t="s">
        <v>98</v>
      </c>
      <c r="H65" s="177" t="s">
        <v>99</v>
      </c>
      <c r="I65" s="108" t="s">
        <v>84</v>
      </c>
      <c r="J65" s="51"/>
      <c r="K65" s="51"/>
      <c r="L65" s="204"/>
      <c r="M65" s="204"/>
    </row>
    <row r="66" spans="1:13" s="53" customFormat="1" x14ac:dyDescent="0.35">
      <c r="A66" s="70"/>
      <c r="B66" s="102" t="s">
        <v>128</v>
      </c>
      <c r="C66" s="118">
        <v>31250</v>
      </c>
      <c r="D66" s="118">
        <v>31018</v>
      </c>
      <c r="E66" s="118">
        <v>232</v>
      </c>
      <c r="F66" s="153">
        <v>0.74239999999999995</v>
      </c>
      <c r="G66" s="118">
        <v>0</v>
      </c>
      <c r="H66" s="118">
        <v>0</v>
      </c>
      <c r="I66" s="118">
        <v>31250</v>
      </c>
      <c r="J66" s="179"/>
      <c r="K66" s="51"/>
      <c r="L66" s="204"/>
      <c r="M66" s="204"/>
    </row>
    <row r="67" spans="1:13" s="53" customFormat="1" x14ac:dyDescent="0.15">
      <c r="B67" s="103"/>
      <c r="D67" s="57" t="s">
        <v>41</v>
      </c>
      <c r="E67" s="144">
        <f>E9</f>
        <v>0.97916666666666663</v>
      </c>
      <c r="F67" s="149" t="s">
        <v>57</v>
      </c>
      <c r="G67" s="168">
        <f>COUNTA(I66)</f>
        <v>1</v>
      </c>
      <c r="H67" s="57" t="s">
        <v>58</v>
      </c>
      <c r="I67" s="184">
        <f>IF(COUNTA(集計表３!H8)=1,ROUND(I66/集計表３!H8*100,2)/100,"―")</f>
        <v>1</v>
      </c>
      <c r="K67" s="51"/>
      <c r="L67" s="51"/>
      <c r="M67" s="51"/>
    </row>
    <row r="68" spans="1:13" s="53" customFormat="1" x14ac:dyDescent="0.15">
      <c r="A68" s="51"/>
      <c r="B68" s="10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</row>
    <row r="69" spans="1:13" s="53" customFormat="1" x14ac:dyDescent="0.15">
      <c r="A69" s="62"/>
      <c r="B69" s="96" t="s">
        <v>2</v>
      </c>
      <c r="C69" s="77">
        <v>1</v>
      </c>
      <c r="D69" s="77">
        <v>2</v>
      </c>
      <c r="E69" s="77">
        <v>3</v>
      </c>
      <c r="F69" s="77">
        <v>4</v>
      </c>
      <c r="G69" s="77" t="s">
        <v>108</v>
      </c>
      <c r="H69" s="171"/>
      <c r="I69" s="51"/>
      <c r="J69" s="51"/>
    </row>
    <row r="70" spans="1:13" s="53" customFormat="1" x14ac:dyDescent="0.15">
      <c r="A70" s="63"/>
      <c r="B70" s="97"/>
      <c r="C70" s="73" t="s">
        <v>194</v>
      </c>
      <c r="D70" s="73" t="s">
        <v>195</v>
      </c>
      <c r="E70" s="73" t="s">
        <v>111</v>
      </c>
      <c r="F70" s="73" t="s">
        <v>196</v>
      </c>
      <c r="G70" s="159" t="s">
        <v>109</v>
      </c>
      <c r="H70" s="159" t="s">
        <v>15</v>
      </c>
      <c r="I70" s="51"/>
      <c r="J70" s="51"/>
    </row>
    <row r="71" spans="1:13" s="53" customFormat="1" x14ac:dyDescent="0.15">
      <c r="A71" s="63"/>
      <c r="B71" s="97"/>
      <c r="C71" s="108" t="s">
        <v>45</v>
      </c>
      <c r="D71" s="108" t="s">
        <v>197</v>
      </c>
      <c r="E71" s="108" t="s">
        <v>199</v>
      </c>
      <c r="F71" s="108" t="s">
        <v>28</v>
      </c>
      <c r="G71" s="159" t="s">
        <v>110</v>
      </c>
      <c r="H71" s="172" t="s">
        <v>13</v>
      </c>
      <c r="I71" s="51"/>
      <c r="J71" s="51"/>
    </row>
    <row r="72" spans="1:13" s="53" customFormat="1" x14ac:dyDescent="0.15">
      <c r="A72" s="63" t="s">
        <v>8</v>
      </c>
      <c r="B72" s="97"/>
      <c r="C72" s="65" t="s">
        <v>188</v>
      </c>
      <c r="D72" s="65" t="s">
        <v>21</v>
      </c>
      <c r="E72" s="65" t="s">
        <v>188</v>
      </c>
      <c r="F72" s="65" t="s">
        <v>123</v>
      </c>
      <c r="G72" s="65"/>
      <c r="H72" s="172"/>
      <c r="I72" s="51"/>
      <c r="J72" s="51"/>
    </row>
    <row r="73" spans="1:13" x14ac:dyDescent="0.35">
      <c r="A73" s="70"/>
      <c r="B73" s="102" t="s">
        <v>128</v>
      </c>
      <c r="C73" s="118">
        <v>5988</v>
      </c>
      <c r="D73" s="118">
        <v>7394</v>
      </c>
      <c r="E73" s="118">
        <v>8681</v>
      </c>
      <c r="F73" s="118">
        <v>8955</v>
      </c>
      <c r="G73" s="160"/>
      <c r="H73" s="118">
        <v>31018</v>
      </c>
      <c r="I73" s="179" t="str">
        <f>IF(1&lt;=H73,"確","")</f>
        <v>確</v>
      </c>
    </row>
    <row r="74" spans="1:13" x14ac:dyDescent="0.35">
      <c r="A74" s="71"/>
      <c r="B74" s="97"/>
      <c r="C74" s="119"/>
      <c r="D74" s="119"/>
      <c r="E74" s="119"/>
      <c r="F74" s="119"/>
      <c r="G74" s="119"/>
      <c r="H74" s="119"/>
      <c r="I74" s="179"/>
    </row>
    <row r="75" spans="1:13" x14ac:dyDescent="0.35">
      <c r="A75" s="71"/>
      <c r="B75" s="97"/>
      <c r="C75" s="119"/>
      <c r="D75" s="119"/>
      <c r="E75" s="119"/>
      <c r="F75" s="119"/>
      <c r="G75" s="119"/>
      <c r="H75" s="119"/>
      <c r="I75" s="179"/>
    </row>
    <row r="76" spans="1:13" x14ac:dyDescent="0.15">
      <c r="A76" s="69" t="s">
        <v>227</v>
      </c>
      <c r="B76" s="95"/>
      <c r="C76" s="112"/>
      <c r="D76" s="134"/>
      <c r="E76" s="134"/>
      <c r="F76" s="150"/>
      <c r="G76" s="134"/>
      <c r="H76" s="134"/>
      <c r="I76" s="134"/>
      <c r="J76" s="115"/>
      <c r="K76" s="115"/>
      <c r="L76" s="115"/>
      <c r="M76" s="115"/>
    </row>
    <row r="77" spans="1:13" x14ac:dyDescent="0.15">
      <c r="A77" s="62"/>
      <c r="B77" s="96" t="s">
        <v>2</v>
      </c>
      <c r="C77" s="107"/>
      <c r="D77" s="135" t="s">
        <v>42</v>
      </c>
      <c r="E77" s="143"/>
      <c r="F77" s="151"/>
      <c r="G77" s="169"/>
      <c r="H77" s="178"/>
      <c r="I77" s="169"/>
      <c r="J77" s="187"/>
      <c r="K77" s="110"/>
      <c r="L77" s="204"/>
      <c r="M77" s="204"/>
    </row>
    <row r="78" spans="1:13" x14ac:dyDescent="0.15">
      <c r="A78" s="63"/>
      <c r="B78" s="97"/>
      <c r="C78" s="65" t="s">
        <v>44</v>
      </c>
      <c r="D78" s="131" t="s">
        <v>47</v>
      </c>
      <c r="E78" s="65" t="s">
        <v>49</v>
      </c>
      <c r="F78" s="65" t="s">
        <v>50</v>
      </c>
      <c r="G78" s="65" t="s">
        <v>32</v>
      </c>
      <c r="H78" s="56" t="s">
        <v>34</v>
      </c>
      <c r="I78" s="65" t="s">
        <v>54</v>
      </c>
      <c r="L78" s="204"/>
      <c r="M78" s="204"/>
    </row>
    <row r="79" spans="1:13" s="53" customFormat="1" x14ac:dyDescent="0.15">
      <c r="A79" s="63"/>
      <c r="B79" s="97"/>
      <c r="C79" s="108"/>
      <c r="D79" s="131"/>
      <c r="E79" s="65"/>
      <c r="F79" s="108" t="s">
        <v>81</v>
      </c>
      <c r="G79" s="65"/>
      <c r="H79" s="56"/>
      <c r="I79" s="108" t="s">
        <v>83</v>
      </c>
      <c r="J79" s="51"/>
      <c r="K79" s="51"/>
      <c r="L79" s="204"/>
      <c r="M79" s="204"/>
    </row>
    <row r="80" spans="1:13" s="53" customFormat="1" x14ac:dyDescent="0.15">
      <c r="A80" s="63" t="s">
        <v>8</v>
      </c>
      <c r="B80" s="97"/>
      <c r="C80" s="108" t="s">
        <v>95</v>
      </c>
      <c r="D80" s="132" t="s">
        <v>80</v>
      </c>
      <c r="E80" s="108" t="s">
        <v>97</v>
      </c>
      <c r="F80" s="108" t="s">
        <v>82</v>
      </c>
      <c r="G80" s="108" t="s">
        <v>98</v>
      </c>
      <c r="H80" s="177" t="s">
        <v>99</v>
      </c>
      <c r="I80" s="108" t="s">
        <v>84</v>
      </c>
      <c r="J80" s="51"/>
      <c r="K80" s="51"/>
      <c r="L80" s="204"/>
      <c r="M80" s="204"/>
    </row>
    <row r="81" spans="1:13" s="53" customFormat="1" x14ac:dyDescent="0.35">
      <c r="A81" s="72" t="s">
        <v>133</v>
      </c>
      <c r="B81" s="99" t="s">
        <v>130</v>
      </c>
      <c r="C81" s="118">
        <v>20134</v>
      </c>
      <c r="D81" s="118">
        <v>19921</v>
      </c>
      <c r="E81" s="118">
        <v>213</v>
      </c>
      <c r="F81" s="153">
        <v>1.0579119896692162</v>
      </c>
      <c r="G81" s="118">
        <v>0</v>
      </c>
      <c r="H81" s="118">
        <v>0</v>
      </c>
      <c r="I81" s="118">
        <v>20134</v>
      </c>
      <c r="J81" s="179"/>
      <c r="K81" s="51"/>
      <c r="L81" s="204"/>
      <c r="M81" s="204"/>
    </row>
    <row r="82" spans="1:13" s="53" customFormat="1" x14ac:dyDescent="0.35">
      <c r="A82" s="73" t="s">
        <v>132</v>
      </c>
      <c r="B82" s="99" t="s">
        <v>131</v>
      </c>
      <c r="C82" s="118">
        <v>7089</v>
      </c>
      <c r="D82" s="118">
        <v>7038</v>
      </c>
      <c r="E82" s="118">
        <v>51</v>
      </c>
      <c r="F82" s="153">
        <v>0.71942446043165476</v>
      </c>
      <c r="G82" s="118">
        <v>0</v>
      </c>
      <c r="H82" s="118">
        <v>0</v>
      </c>
      <c r="I82" s="118">
        <v>7089</v>
      </c>
      <c r="J82" s="179"/>
      <c r="K82" s="51"/>
      <c r="L82" s="204"/>
      <c r="M82" s="204"/>
    </row>
    <row r="83" spans="1:13" s="53" customFormat="1" x14ac:dyDescent="0.35">
      <c r="A83" s="74"/>
      <c r="B83" s="99" t="s">
        <v>85</v>
      </c>
      <c r="C83" s="118">
        <v>1421</v>
      </c>
      <c r="D83" s="118">
        <v>1399</v>
      </c>
      <c r="E83" s="118">
        <v>22</v>
      </c>
      <c r="F83" s="153">
        <v>1.5482054890921886</v>
      </c>
      <c r="G83" s="118">
        <v>0</v>
      </c>
      <c r="H83" s="118">
        <v>0</v>
      </c>
      <c r="I83" s="118">
        <v>1421</v>
      </c>
      <c r="J83" s="179"/>
      <c r="K83" s="51"/>
      <c r="L83" s="204"/>
      <c r="M83" s="204"/>
    </row>
    <row r="84" spans="1:13" s="53" customFormat="1" x14ac:dyDescent="0.35">
      <c r="A84" s="57" t="s">
        <v>60</v>
      </c>
      <c r="B84" s="100"/>
      <c r="C84" s="120">
        <f>SUM(C81:C83)</f>
        <v>28644</v>
      </c>
      <c r="D84" s="120">
        <f>SUM(D81:D83)</f>
        <v>28358</v>
      </c>
      <c r="E84" s="120">
        <f>SUM(E81:E83)</f>
        <v>286</v>
      </c>
      <c r="F84" s="157">
        <f>ROUND(E84/C84*100,2)</f>
        <v>1</v>
      </c>
      <c r="G84" s="120">
        <f>SUM(G82:G83)</f>
        <v>0</v>
      </c>
      <c r="H84" s="120">
        <f>SUM(H82:H83)</f>
        <v>0</v>
      </c>
      <c r="I84" s="120">
        <f>SUM(I81:I83)</f>
        <v>28644</v>
      </c>
      <c r="J84" s="179"/>
      <c r="K84" s="51"/>
      <c r="L84" s="204"/>
      <c r="M84" s="204"/>
    </row>
    <row r="85" spans="1:13" s="53" customFormat="1" x14ac:dyDescent="0.15">
      <c r="B85" s="103"/>
      <c r="D85" s="57" t="s">
        <v>41</v>
      </c>
      <c r="E85" s="144">
        <f>E9</f>
        <v>0.97916666666666663</v>
      </c>
      <c r="F85" s="149" t="s">
        <v>57</v>
      </c>
      <c r="G85" s="168">
        <f>COUNTA(I81:I83)</f>
        <v>3</v>
      </c>
      <c r="H85" s="57" t="s">
        <v>58</v>
      </c>
      <c r="I85" s="184">
        <f>IF(COUNTA(集計表３!H10,集計表３!H35,集計表３!H36)=3,ROUND(SUM(I81:I83)/SUM(集計表３!H10,集計表３!H35,集計表３!H36)*100,2)/100,"―")</f>
        <v>1</v>
      </c>
      <c r="K85" s="51"/>
      <c r="L85" s="51"/>
      <c r="M85" s="51"/>
    </row>
    <row r="86" spans="1:13" s="53" customFormat="1" x14ac:dyDescent="0.15">
      <c r="A86" s="51"/>
      <c r="B86" s="10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</row>
    <row r="87" spans="1:13" s="53" customFormat="1" x14ac:dyDescent="0.15">
      <c r="A87" s="62"/>
      <c r="B87" s="96" t="s">
        <v>2</v>
      </c>
      <c r="C87" s="77">
        <v>1</v>
      </c>
      <c r="D87" s="77">
        <v>2</v>
      </c>
      <c r="E87" s="77">
        <v>3</v>
      </c>
      <c r="F87" s="77">
        <v>4</v>
      </c>
      <c r="G87" s="77" t="s">
        <v>108</v>
      </c>
      <c r="H87" s="171"/>
      <c r="I87" s="51"/>
      <c r="J87" s="51"/>
    </row>
    <row r="88" spans="1:13" s="53" customFormat="1" x14ac:dyDescent="0.15">
      <c r="A88" s="63"/>
      <c r="B88" s="97"/>
      <c r="C88" s="73" t="s">
        <v>200</v>
      </c>
      <c r="D88" s="73" t="s">
        <v>201</v>
      </c>
      <c r="E88" s="73" t="s">
        <v>198</v>
      </c>
      <c r="F88" s="73" t="s">
        <v>194</v>
      </c>
      <c r="G88" s="159" t="s">
        <v>109</v>
      </c>
      <c r="H88" s="159" t="s">
        <v>15</v>
      </c>
      <c r="I88" s="51"/>
      <c r="J88" s="51"/>
    </row>
    <row r="89" spans="1:13" s="53" customFormat="1" x14ac:dyDescent="0.15">
      <c r="A89" s="63"/>
      <c r="B89" s="97"/>
      <c r="C89" s="108" t="s">
        <v>202</v>
      </c>
      <c r="D89" s="108" t="s">
        <v>126</v>
      </c>
      <c r="E89" s="108" t="s">
        <v>168</v>
      </c>
      <c r="F89" s="108" t="s">
        <v>203</v>
      </c>
      <c r="G89" s="159" t="s">
        <v>110</v>
      </c>
      <c r="H89" s="172" t="s">
        <v>13</v>
      </c>
      <c r="I89" s="51"/>
      <c r="J89" s="51"/>
    </row>
    <row r="90" spans="1:13" s="53" customFormat="1" x14ac:dyDescent="0.15">
      <c r="A90" s="63" t="s">
        <v>8</v>
      </c>
      <c r="B90" s="97"/>
      <c r="C90" s="65" t="s">
        <v>4</v>
      </c>
      <c r="D90" s="65" t="s">
        <v>188</v>
      </c>
      <c r="E90" s="65" t="s">
        <v>162</v>
      </c>
      <c r="F90" s="65" t="s">
        <v>123</v>
      </c>
      <c r="G90" s="65"/>
      <c r="H90" s="172"/>
      <c r="I90" s="51"/>
      <c r="J90" s="51"/>
    </row>
    <row r="91" spans="1:13" x14ac:dyDescent="0.35">
      <c r="A91" s="72" t="s">
        <v>133</v>
      </c>
      <c r="B91" s="99" t="s">
        <v>130</v>
      </c>
      <c r="C91" s="118">
        <v>7535</v>
      </c>
      <c r="D91" s="118">
        <v>5845</v>
      </c>
      <c r="E91" s="118">
        <v>4620</v>
      </c>
      <c r="F91" s="118">
        <v>1921</v>
      </c>
      <c r="G91" s="160"/>
      <c r="H91" s="118">
        <v>19921</v>
      </c>
      <c r="I91" s="179" t="str">
        <f>IF(1&lt;=H91,"確","")</f>
        <v>確</v>
      </c>
    </row>
    <row r="92" spans="1:13" x14ac:dyDescent="0.35">
      <c r="A92" s="73" t="s">
        <v>132</v>
      </c>
      <c r="B92" s="99" t="s">
        <v>131</v>
      </c>
      <c r="C92" s="118">
        <v>376</v>
      </c>
      <c r="D92" s="118">
        <v>784</v>
      </c>
      <c r="E92" s="118">
        <v>249</v>
      </c>
      <c r="F92" s="118">
        <v>5629</v>
      </c>
      <c r="G92" s="160"/>
      <c r="H92" s="118">
        <v>7038</v>
      </c>
      <c r="I92" s="186" t="str">
        <f>IF(1&lt;=H92,"確","")</f>
        <v>確</v>
      </c>
    </row>
    <row r="93" spans="1:13" x14ac:dyDescent="0.35">
      <c r="A93" s="74"/>
      <c r="B93" s="99" t="s">
        <v>85</v>
      </c>
      <c r="C93" s="118">
        <v>456</v>
      </c>
      <c r="D93" s="118">
        <v>594</v>
      </c>
      <c r="E93" s="118">
        <v>134</v>
      </c>
      <c r="F93" s="118">
        <v>215</v>
      </c>
      <c r="G93" s="160"/>
      <c r="H93" s="118">
        <v>1399</v>
      </c>
      <c r="I93" s="179" t="str">
        <f>IF(1&lt;=H93,"確","")</f>
        <v>確</v>
      </c>
    </row>
    <row r="94" spans="1:13" x14ac:dyDescent="0.15">
      <c r="A94" s="68" t="s">
        <v>60</v>
      </c>
      <c r="B94" s="100"/>
      <c r="C94" s="120">
        <f t="shared" ref="C94:H94" si="1">SUM(C91:C93)</f>
        <v>8367</v>
      </c>
      <c r="D94" s="120">
        <f t="shared" si="1"/>
        <v>7223</v>
      </c>
      <c r="E94" s="120">
        <f t="shared" si="1"/>
        <v>5003</v>
      </c>
      <c r="F94" s="120">
        <f t="shared" si="1"/>
        <v>7765</v>
      </c>
      <c r="G94" s="120">
        <f t="shared" si="1"/>
        <v>0</v>
      </c>
      <c r="H94" s="120">
        <f t="shared" si="1"/>
        <v>28358</v>
      </c>
      <c r="I94" s="187"/>
      <c r="J94" s="110"/>
      <c r="K94" s="115"/>
      <c r="L94" s="115"/>
      <c r="M94" s="115"/>
    </row>
    <row r="95" spans="1:13" x14ac:dyDescent="0.35">
      <c r="A95" s="71"/>
      <c r="B95" s="97"/>
      <c r="C95" s="119"/>
      <c r="D95" s="119"/>
      <c r="E95" s="119"/>
      <c r="F95" s="119"/>
      <c r="G95" s="119"/>
      <c r="H95" s="119"/>
      <c r="I95" s="179"/>
    </row>
    <row r="96" spans="1:13" x14ac:dyDescent="0.35">
      <c r="A96" s="71"/>
      <c r="B96" s="97"/>
      <c r="C96" s="119"/>
      <c r="D96" s="119"/>
      <c r="E96" s="119"/>
      <c r="F96" s="119"/>
      <c r="G96" s="119"/>
      <c r="H96" s="119"/>
      <c r="I96" s="179"/>
    </row>
    <row r="97" spans="1:13" x14ac:dyDescent="0.15">
      <c r="A97" s="75" t="s">
        <v>59</v>
      </c>
      <c r="B97" s="101"/>
    </row>
    <row r="98" spans="1:13" x14ac:dyDescent="0.15">
      <c r="A98" s="62"/>
      <c r="B98" s="96" t="s">
        <v>2</v>
      </c>
      <c r="C98" s="107"/>
      <c r="D98" s="135" t="s">
        <v>42</v>
      </c>
      <c r="E98" s="143"/>
      <c r="F98" s="151"/>
      <c r="G98" s="169"/>
      <c r="H98" s="178"/>
      <c r="I98" s="169"/>
      <c r="L98" s="204"/>
      <c r="M98" s="204"/>
    </row>
    <row r="99" spans="1:13" x14ac:dyDescent="0.15">
      <c r="A99" s="63"/>
      <c r="B99" s="97"/>
      <c r="C99" s="65" t="s">
        <v>44</v>
      </c>
      <c r="D99" s="131" t="s">
        <v>47</v>
      </c>
      <c r="E99" s="65" t="s">
        <v>49</v>
      </c>
      <c r="F99" s="65" t="s">
        <v>50</v>
      </c>
      <c r="G99" s="65" t="s">
        <v>32</v>
      </c>
      <c r="H99" s="56" t="s">
        <v>34</v>
      </c>
      <c r="I99" s="65" t="s">
        <v>54</v>
      </c>
      <c r="L99" s="204"/>
      <c r="M99" s="204"/>
    </row>
    <row r="100" spans="1:13" x14ac:dyDescent="0.15">
      <c r="A100" s="63"/>
      <c r="B100" s="97"/>
      <c r="C100" s="108"/>
      <c r="D100" s="131"/>
      <c r="E100" s="65"/>
      <c r="F100" s="108" t="s">
        <v>81</v>
      </c>
      <c r="G100" s="65"/>
      <c r="H100" s="56"/>
      <c r="I100" s="108" t="s">
        <v>83</v>
      </c>
      <c r="L100" s="204"/>
      <c r="M100" s="204"/>
    </row>
    <row r="101" spans="1:13" x14ac:dyDescent="0.15">
      <c r="A101" s="63" t="s">
        <v>8</v>
      </c>
      <c r="B101" s="98"/>
      <c r="C101" s="108" t="s">
        <v>95</v>
      </c>
      <c r="D101" s="132" t="s">
        <v>80</v>
      </c>
      <c r="E101" s="108" t="s">
        <v>97</v>
      </c>
      <c r="F101" s="108" t="s">
        <v>82</v>
      </c>
      <c r="G101" s="108" t="s">
        <v>98</v>
      </c>
      <c r="H101" s="177" t="s">
        <v>99</v>
      </c>
      <c r="I101" s="108" t="s">
        <v>84</v>
      </c>
      <c r="L101" s="204"/>
      <c r="M101" s="204"/>
    </row>
    <row r="102" spans="1:13" x14ac:dyDescent="0.15">
      <c r="A102" s="76" t="s">
        <v>23</v>
      </c>
      <c r="B102" s="99" t="s">
        <v>23</v>
      </c>
      <c r="C102" s="118">
        <v>12812</v>
      </c>
      <c r="D102" s="118">
        <v>12656</v>
      </c>
      <c r="E102" s="118">
        <v>156</v>
      </c>
      <c r="F102" s="153">
        <v>1.2176084920387136</v>
      </c>
      <c r="G102" s="118">
        <v>0</v>
      </c>
      <c r="H102" s="118">
        <v>0</v>
      </c>
      <c r="I102" s="118">
        <v>12812</v>
      </c>
      <c r="L102" s="204"/>
      <c r="M102" s="204"/>
    </row>
    <row r="103" spans="1:13" x14ac:dyDescent="0.15">
      <c r="A103" s="66" t="s">
        <v>27</v>
      </c>
      <c r="B103" s="99" t="s">
        <v>11</v>
      </c>
      <c r="C103" s="118">
        <v>2577</v>
      </c>
      <c r="D103" s="118">
        <v>2540</v>
      </c>
      <c r="E103" s="118">
        <v>37</v>
      </c>
      <c r="F103" s="153">
        <v>1.4357780364765231</v>
      </c>
      <c r="G103" s="118">
        <v>0</v>
      </c>
      <c r="H103" s="118">
        <v>0</v>
      </c>
      <c r="I103" s="118">
        <v>2577</v>
      </c>
      <c r="L103" s="204"/>
      <c r="M103" s="204"/>
    </row>
    <row r="104" spans="1:13" x14ac:dyDescent="0.15">
      <c r="A104" s="57" t="s">
        <v>60</v>
      </c>
      <c r="B104" s="100"/>
      <c r="C104" s="120">
        <f>SUM(C102:C103)</f>
        <v>15389</v>
      </c>
      <c r="D104" s="120">
        <f>SUM(D102:D103)</f>
        <v>15196</v>
      </c>
      <c r="E104" s="120">
        <f>SUM(E102:E103)</f>
        <v>193</v>
      </c>
      <c r="F104" s="157">
        <f>ROUND(E104/C104*100,2)</f>
        <v>1.25</v>
      </c>
      <c r="G104" s="120">
        <f>SUM(G102:G103)</f>
        <v>0</v>
      </c>
      <c r="H104" s="120">
        <f>SUM(H102:H103)</f>
        <v>0</v>
      </c>
      <c r="I104" s="120">
        <f>SUM(I102:I103)</f>
        <v>15389</v>
      </c>
      <c r="J104" s="53"/>
      <c r="K104" s="53"/>
      <c r="L104" s="53"/>
      <c r="M104" s="53"/>
    </row>
    <row r="105" spans="1:13" x14ac:dyDescent="0.15">
      <c r="A105" s="67"/>
      <c r="B105" s="97"/>
      <c r="C105" s="115"/>
      <c r="D105" s="58" t="s">
        <v>41</v>
      </c>
      <c r="E105" s="145">
        <f>E9</f>
        <v>0.97916666666666663</v>
      </c>
      <c r="F105" s="158" t="s">
        <v>57</v>
      </c>
      <c r="G105" s="170">
        <f>COUNTA(I102:I103)</f>
        <v>2</v>
      </c>
      <c r="H105" s="58" t="s">
        <v>58</v>
      </c>
      <c r="I105" s="188">
        <f>IF(COUNTA(集計表３!H11,集計表３!H20)=2,ROUND(SUM(I102:I103)/SUM(集計表３!H11,集計表３!H20)*100,2)/100,"―")</f>
        <v>1</v>
      </c>
      <c r="J105" s="115"/>
    </row>
    <row r="106" spans="1:13" x14ac:dyDescent="0.15">
      <c r="A106" s="67"/>
      <c r="B106" s="97"/>
      <c r="C106" s="115"/>
      <c r="D106" s="59"/>
      <c r="E106" s="59"/>
      <c r="F106" s="59"/>
      <c r="G106" s="59"/>
      <c r="H106" s="59"/>
      <c r="I106" s="189"/>
      <c r="J106" s="115"/>
    </row>
    <row r="107" spans="1:13" x14ac:dyDescent="0.15">
      <c r="A107" s="62"/>
      <c r="B107" s="96" t="s">
        <v>2</v>
      </c>
      <c r="C107" s="77">
        <v>1</v>
      </c>
      <c r="D107" s="77">
        <v>2</v>
      </c>
      <c r="E107" s="77">
        <v>3</v>
      </c>
      <c r="F107" s="77" t="s">
        <v>108</v>
      </c>
      <c r="G107" s="171"/>
      <c r="K107" s="200"/>
      <c r="L107" s="200"/>
      <c r="M107" s="203"/>
    </row>
    <row r="108" spans="1:13" x14ac:dyDescent="0.15">
      <c r="A108" s="63"/>
      <c r="B108" s="97"/>
      <c r="C108" s="73" t="s">
        <v>204</v>
      </c>
      <c r="D108" s="73" t="s">
        <v>205</v>
      </c>
      <c r="E108" s="73" t="s">
        <v>206</v>
      </c>
      <c r="F108" s="159" t="s">
        <v>109</v>
      </c>
      <c r="G108" s="159" t="s">
        <v>15</v>
      </c>
      <c r="K108" s="200"/>
      <c r="L108" s="200"/>
      <c r="M108" s="203"/>
    </row>
    <row r="109" spans="1:13" x14ac:dyDescent="0.15">
      <c r="A109" s="63"/>
      <c r="B109" s="97"/>
      <c r="C109" s="108" t="s">
        <v>207</v>
      </c>
      <c r="D109" s="108" t="s">
        <v>208</v>
      </c>
      <c r="E109" s="108" t="s">
        <v>127</v>
      </c>
      <c r="F109" s="159" t="s">
        <v>110</v>
      </c>
      <c r="G109" s="172" t="s">
        <v>13</v>
      </c>
      <c r="K109" s="200"/>
      <c r="L109" s="200"/>
      <c r="M109" s="203"/>
    </row>
    <row r="110" spans="1:13" x14ac:dyDescent="0.15">
      <c r="A110" s="64" t="s">
        <v>8</v>
      </c>
      <c r="B110" s="98"/>
      <c r="C110" s="65" t="s">
        <v>161</v>
      </c>
      <c r="D110" s="65" t="s">
        <v>188</v>
      </c>
      <c r="E110" s="65" t="s">
        <v>123</v>
      </c>
      <c r="F110" s="159"/>
      <c r="G110" s="172"/>
      <c r="K110" s="200"/>
      <c r="L110" s="200"/>
      <c r="M110" s="203"/>
    </row>
    <row r="111" spans="1:13" x14ac:dyDescent="0.35">
      <c r="A111" s="76" t="s">
        <v>23</v>
      </c>
      <c r="B111" s="99" t="s">
        <v>23</v>
      </c>
      <c r="C111" s="118">
        <v>6493</v>
      </c>
      <c r="D111" s="118">
        <v>3643</v>
      </c>
      <c r="E111" s="118">
        <v>2520</v>
      </c>
      <c r="F111" s="160"/>
      <c r="G111" s="118">
        <v>12656</v>
      </c>
      <c r="H111" s="179" t="str">
        <f>IF(1&lt;=G111,"確","")</f>
        <v>確</v>
      </c>
      <c r="K111" s="200"/>
      <c r="L111" s="200"/>
      <c r="M111" s="203"/>
    </row>
    <row r="112" spans="1:13" x14ac:dyDescent="0.35">
      <c r="A112" s="66" t="s">
        <v>27</v>
      </c>
      <c r="B112" s="99" t="s">
        <v>11</v>
      </c>
      <c r="C112" s="118">
        <v>316</v>
      </c>
      <c r="D112" s="118">
        <v>1921</v>
      </c>
      <c r="E112" s="118">
        <v>303</v>
      </c>
      <c r="F112" s="160"/>
      <c r="G112" s="118">
        <v>2540</v>
      </c>
      <c r="H112" s="179" t="str">
        <f>IF(1&lt;=G112,"確","")</f>
        <v>確</v>
      </c>
      <c r="K112" s="200"/>
      <c r="L112" s="200"/>
      <c r="M112" s="203"/>
    </row>
    <row r="113" spans="1:13" x14ac:dyDescent="0.15">
      <c r="A113" s="68" t="s">
        <v>60</v>
      </c>
      <c r="B113" s="100"/>
      <c r="C113" s="120">
        <f>SUM(C111:C112)</f>
        <v>6809</v>
      </c>
      <c r="D113" s="120">
        <f>SUM(D111:D112)</f>
        <v>5564</v>
      </c>
      <c r="E113" s="120">
        <f>SUM(E111:E112)</f>
        <v>2823</v>
      </c>
      <c r="F113" s="120">
        <f>SUM(F111:F112)</f>
        <v>0</v>
      </c>
      <c r="G113" s="120">
        <f>SUM(G111:G112)</f>
        <v>15196</v>
      </c>
      <c r="H113" s="180"/>
      <c r="I113" s="115"/>
      <c r="J113" s="115"/>
      <c r="K113" s="115"/>
      <c r="L113" s="115"/>
      <c r="M113" s="206"/>
    </row>
    <row r="114" spans="1:13" x14ac:dyDescent="0.15">
      <c r="B114" s="101"/>
    </row>
    <row r="115" spans="1:13" x14ac:dyDescent="0.15">
      <c r="B115" s="101"/>
    </row>
    <row r="116" spans="1:13" x14ac:dyDescent="0.15">
      <c r="A116" s="69" t="s">
        <v>116</v>
      </c>
      <c r="B116" s="95"/>
      <c r="C116" s="112"/>
      <c r="D116" s="134"/>
      <c r="E116" s="134"/>
      <c r="F116" s="150"/>
      <c r="G116" s="134"/>
      <c r="H116" s="134"/>
      <c r="I116" s="134"/>
      <c r="J116" s="115"/>
      <c r="K116" s="115"/>
      <c r="L116" s="115"/>
      <c r="M116" s="115"/>
    </row>
    <row r="117" spans="1:13" x14ac:dyDescent="0.15">
      <c r="A117" s="62"/>
      <c r="B117" s="96" t="s">
        <v>2</v>
      </c>
      <c r="C117" s="107"/>
      <c r="D117" s="135" t="s">
        <v>42</v>
      </c>
      <c r="E117" s="143"/>
      <c r="F117" s="151"/>
      <c r="G117" s="169"/>
      <c r="H117" s="178"/>
      <c r="I117" s="169"/>
      <c r="J117" s="187"/>
      <c r="K117" s="110"/>
      <c r="L117" s="204"/>
      <c r="M117" s="204"/>
    </row>
    <row r="118" spans="1:13" x14ac:dyDescent="0.15">
      <c r="A118" s="63"/>
      <c r="B118" s="97"/>
      <c r="C118" s="65" t="s">
        <v>44</v>
      </c>
      <c r="D118" s="131" t="s">
        <v>47</v>
      </c>
      <c r="E118" s="65" t="s">
        <v>49</v>
      </c>
      <c r="F118" s="65" t="s">
        <v>50</v>
      </c>
      <c r="G118" s="65" t="s">
        <v>32</v>
      </c>
      <c r="H118" s="56" t="s">
        <v>34</v>
      </c>
      <c r="I118" s="65" t="s">
        <v>54</v>
      </c>
      <c r="L118" s="204"/>
      <c r="M118" s="204"/>
    </row>
    <row r="119" spans="1:13" s="53" customFormat="1" x14ac:dyDescent="0.15">
      <c r="A119" s="63"/>
      <c r="B119" s="97"/>
      <c r="C119" s="108"/>
      <c r="D119" s="131"/>
      <c r="E119" s="65"/>
      <c r="F119" s="108" t="s">
        <v>81</v>
      </c>
      <c r="G119" s="65"/>
      <c r="H119" s="56"/>
      <c r="I119" s="108" t="s">
        <v>83</v>
      </c>
      <c r="J119" s="51"/>
      <c r="K119" s="51"/>
      <c r="L119" s="204"/>
      <c r="M119" s="204"/>
    </row>
    <row r="120" spans="1:13" s="53" customFormat="1" x14ac:dyDescent="0.15">
      <c r="A120" s="63" t="s">
        <v>8</v>
      </c>
      <c r="B120" s="97"/>
      <c r="C120" s="108" t="s">
        <v>95</v>
      </c>
      <c r="D120" s="132" t="s">
        <v>80</v>
      </c>
      <c r="E120" s="108" t="s">
        <v>97</v>
      </c>
      <c r="F120" s="108" t="s">
        <v>82</v>
      </c>
      <c r="G120" s="108" t="s">
        <v>98</v>
      </c>
      <c r="H120" s="177" t="s">
        <v>99</v>
      </c>
      <c r="I120" s="108" t="s">
        <v>84</v>
      </c>
      <c r="J120" s="51"/>
      <c r="K120" s="51"/>
      <c r="L120" s="204"/>
      <c r="M120" s="204"/>
    </row>
    <row r="121" spans="1:13" s="53" customFormat="1" x14ac:dyDescent="0.35">
      <c r="A121" s="70"/>
      <c r="B121" s="102" t="s">
        <v>93</v>
      </c>
      <c r="C121" s="118">
        <v>34330</v>
      </c>
      <c r="D121" s="118">
        <v>34034</v>
      </c>
      <c r="E121" s="118">
        <v>296</v>
      </c>
      <c r="F121" s="153">
        <v>0.86221963297407511</v>
      </c>
      <c r="G121" s="118">
        <v>0</v>
      </c>
      <c r="H121" s="118">
        <v>0</v>
      </c>
      <c r="I121" s="118">
        <v>34330</v>
      </c>
      <c r="J121" s="179"/>
      <c r="K121" s="51"/>
      <c r="L121" s="204"/>
      <c r="M121" s="204"/>
    </row>
    <row r="122" spans="1:13" s="53" customFormat="1" x14ac:dyDescent="0.15">
      <c r="B122" s="103"/>
      <c r="D122" s="57" t="s">
        <v>41</v>
      </c>
      <c r="E122" s="144">
        <f>E9</f>
        <v>0.97916666666666663</v>
      </c>
      <c r="F122" s="149" t="s">
        <v>57</v>
      </c>
      <c r="G122" s="168">
        <f>COUNTA(I121)</f>
        <v>1</v>
      </c>
      <c r="H122" s="57" t="s">
        <v>58</v>
      </c>
      <c r="I122" s="184">
        <f>IF(COUNTA(集計表３!H12)=1,ROUND(I121/集計表３!H12*100,2)/100,"―")</f>
        <v>1</v>
      </c>
      <c r="K122" s="51"/>
      <c r="L122" s="51"/>
      <c r="M122" s="51"/>
    </row>
    <row r="123" spans="1:13" s="53" customFormat="1" x14ac:dyDescent="0.15">
      <c r="A123" s="51"/>
      <c r="B123" s="10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</row>
    <row r="124" spans="1:13" s="53" customFormat="1" x14ac:dyDescent="0.15">
      <c r="A124" s="62"/>
      <c r="B124" s="96" t="s">
        <v>2</v>
      </c>
      <c r="C124" s="77">
        <v>1</v>
      </c>
      <c r="D124" s="77">
        <v>2</v>
      </c>
      <c r="E124" s="77">
        <v>3</v>
      </c>
      <c r="F124" s="77">
        <v>4</v>
      </c>
      <c r="G124" s="77" t="s">
        <v>108</v>
      </c>
      <c r="H124" s="171"/>
      <c r="I124" s="51"/>
      <c r="J124" s="51"/>
    </row>
    <row r="125" spans="1:13" s="53" customFormat="1" x14ac:dyDescent="0.15">
      <c r="A125" s="63"/>
      <c r="B125" s="97"/>
      <c r="C125" s="73" t="s">
        <v>209</v>
      </c>
      <c r="D125" s="73" t="s">
        <v>210</v>
      </c>
      <c r="E125" s="73" t="s">
        <v>211</v>
      </c>
      <c r="F125" s="73" t="s">
        <v>149</v>
      </c>
      <c r="G125" s="159" t="s">
        <v>109</v>
      </c>
      <c r="H125" s="159" t="s">
        <v>15</v>
      </c>
      <c r="I125" s="51"/>
      <c r="J125" s="51"/>
    </row>
    <row r="126" spans="1:13" s="53" customFormat="1" x14ac:dyDescent="0.15">
      <c r="A126" s="63"/>
      <c r="B126" s="97"/>
      <c r="C126" s="108" t="s">
        <v>212</v>
      </c>
      <c r="D126" s="108" t="s">
        <v>52</v>
      </c>
      <c r="E126" s="108" t="s">
        <v>213</v>
      </c>
      <c r="F126" s="108" t="s">
        <v>214</v>
      </c>
      <c r="G126" s="159" t="s">
        <v>110</v>
      </c>
      <c r="H126" s="172" t="s">
        <v>13</v>
      </c>
      <c r="I126" s="51"/>
      <c r="J126" s="51"/>
    </row>
    <row r="127" spans="1:13" s="53" customFormat="1" x14ac:dyDescent="0.15">
      <c r="A127" s="63" t="s">
        <v>8</v>
      </c>
      <c r="B127" s="97"/>
      <c r="C127" s="65" t="s">
        <v>21</v>
      </c>
      <c r="D127" s="65" t="s">
        <v>188</v>
      </c>
      <c r="E127" s="65" t="s">
        <v>162</v>
      </c>
      <c r="F127" s="65" t="s">
        <v>162</v>
      </c>
      <c r="G127" s="65"/>
      <c r="H127" s="172"/>
      <c r="I127" s="51"/>
      <c r="J127" s="51"/>
    </row>
    <row r="128" spans="1:13" x14ac:dyDescent="0.35">
      <c r="A128" s="70"/>
      <c r="B128" s="102" t="s">
        <v>93</v>
      </c>
      <c r="C128" s="118">
        <v>6175</v>
      </c>
      <c r="D128" s="118">
        <v>10533</v>
      </c>
      <c r="E128" s="118">
        <v>7916</v>
      </c>
      <c r="F128" s="118">
        <v>9410</v>
      </c>
      <c r="G128" s="160"/>
      <c r="H128" s="118">
        <v>34034</v>
      </c>
      <c r="I128" s="179" t="str">
        <f>IF(1&lt;=H128,"確","")</f>
        <v>確</v>
      </c>
    </row>
    <row r="129" spans="1:13" x14ac:dyDescent="0.15">
      <c r="B129" s="101"/>
    </row>
    <row r="130" spans="1:13" x14ac:dyDescent="0.15">
      <c r="B130" s="101"/>
    </row>
    <row r="131" spans="1:13" x14ac:dyDescent="0.15">
      <c r="A131" s="75" t="s">
        <v>134</v>
      </c>
      <c r="B131" s="101"/>
    </row>
    <row r="132" spans="1:13" x14ac:dyDescent="0.15">
      <c r="A132" s="62"/>
      <c r="B132" s="96" t="s">
        <v>2</v>
      </c>
      <c r="C132" s="107"/>
      <c r="D132" s="135" t="s">
        <v>42</v>
      </c>
      <c r="E132" s="143"/>
      <c r="F132" s="151"/>
      <c r="G132" s="169"/>
      <c r="H132" s="178"/>
      <c r="I132" s="169"/>
      <c r="L132" s="204"/>
      <c r="M132" s="204"/>
    </row>
    <row r="133" spans="1:13" x14ac:dyDescent="0.15">
      <c r="A133" s="63"/>
      <c r="B133" s="97"/>
      <c r="C133" s="65" t="s">
        <v>44</v>
      </c>
      <c r="D133" s="131" t="s">
        <v>47</v>
      </c>
      <c r="E133" s="65" t="s">
        <v>49</v>
      </c>
      <c r="F133" s="65" t="s">
        <v>50</v>
      </c>
      <c r="G133" s="65" t="s">
        <v>32</v>
      </c>
      <c r="H133" s="56" t="s">
        <v>34</v>
      </c>
      <c r="I133" s="65" t="s">
        <v>54</v>
      </c>
      <c r="L133" s="204"/>
      <c r="M133" s="204"/>
    </row>
    <row r="134" spans="1:13" x14ac:dyDescent="0.15">
      <c r="A134" s="63"/>
      <c r="B134" s="97"/>
      <c r="C134" s="108"/>
      <c r="D134" s="131"/>
      <c r="E134" s="65"/>
      <c r="F134" s="108" t="s">
        <v>81</v>
      </c>
      <c r="G134" s="65"/>
      <c r="H134" s="56"/>
      <c r="I134" s="108" t="s">
        <v>83</v>
      </c>
      <c r="L134" s="204"/>
      <c r="M134" s="204"/>
    </row>
    <row r="135" spans="1:13" x14ac:dyDescent="0.15">
      <c r="A135" s="63" t="s">
        <v>8</v>
      </c>
      <c r="B135" s="98"/>
      <c r="C135" s="108" t="s">
        <v>95</v>
      </c>
      <c r="D135" s="132" t="s">
        <v>80</v>
      </c>
      <c r="E135" s="108" t="s">
        <v>97</v>
      </c>
      <c r="F135" s="108" t="s">
        <v>82</v>
      </c>
      <c r="G135" s="108" t="s">
        <v>98</v>
      </c>
      <c r="H135" s="177" t="s">
        <v>99</v>
      </c>
      <c r="I135" s="108" t="s">
        <v>84</v>
      </c>
      <c r="L135" s="204"/>
      <c r="M135" s="204"/>
    </row>
    <row r="136" spans="1:13" x14ac:dyDescent="0.15">
      <c r="A136" s="76" t="s">
        <v>136</v>
      </c>
      <c r="B136" s="99" t="s">
        <v>137</v>
      </c>
      <c r="C136" s="118">
        <v>35313</v>
      </c>
      <c r="D136" s="118">
        <v>34961</v>
      </c>
      <c r="E136" s="118">
        <v>352</v>
      </c>
      <c r="F136" s="153">
        <v>0.99680004530909305</v>
      </c>
      <c r="G136" s="118">
        <v>0</v>
      </c>
      <c r="H136" s="118">
        <v>0</v>
      </c>
      <c r="I136" s="118">
        <v>35313</v>
      </c>
      <c r="L136" s="204"/>
      <c r="M136" s="204"/>
    </row>
    <row r="137" spans="1:13" x14ac:dyDescent="0.15">
      <c r="A137" s="66" t="s">
        <v>135</v>
      </c>
      <c r="B137" s="99" t="s">
        <v>90</v>
      </c>
      <c r="C137" s="118">
        <v>8818</v>
      </c>
      <c r="D137" s="118">
        <v>8748</v>
      </c>
      <c r="E137" s="118">
        <v>70</v>
      </c>
      <c r="F137" s="153">
        <v>0.79383080063506473</v>
      </c>
      <c r="G137" s="118">
        <v>0</v>
      </c>
      <c r="H137" s="118">
        <v>0</v>
      </c>
      <c r="I137" s="118">
        <v>8818</v>
      </c>
      <c r="L137" s="204"/>
      <c r="M137" s="204"/>
    </row>
    <row r="138" spans="1:13" x14ac:dyDescent="0.15">
      <c r="A138" s="57" t="s">
        <v>60</v>
      </c>
      <c r="B138" s="100"/>
      <c r="C138" s="120">
        <f>SUM(C136:C137)</f>
        <v>44131</v>
      </c>
      <c r="D138" s="120">
        <f>SUM(D136:D137)</f>
        <v>43709</v>
      </c>
      <c r="E138" s="120">
        <f>SUM(E136:E137)</f>
        <v>422</v>
      </c>
      <c r="F138" s="157">
        <f>ROUND(E138/C138*100,2)</f>
        <v>0.96</v>
      </c>
      <c r="G138" s="120">
        <f>SUM(G136:G137)</f>
        <v>0</v>
      </c>
      <c r="H138" s="120">
        <f>SUM(H136:H137)</f>
        <v>0</v>
      </c>
      <c r="I138" s="120">
        <f>SUM(I136:I137)</f>
        <v>44131</v>
      </c>
      <c r="J138" s="53"/>
      <c r="K138" s="53"/>
      <c r="L138" s="53"/>
      <c r="M138" s="53"/>
    </row>
    <row r="139" spans="1:13" x14ac:dyDescent="0.15">
      <c r="A139" s="67"/>
      <c r="B139" s="97"/>
      <c r="C139" s="115"/>
      <c r="D139" s="58" t="s">
        <v>41</v>
      </c>
      <c r="E139" s="145">
        <f>E9</f>
        <v>0.97916666666666663</v>
      </c>
      <c r="F139" s="158" t="s">
        <v>57</v>
      </c>
      <c r="G139" s="170">
        <f>COUNTA(I136:I137)</f>
        <v>2</v>
      </c>
      <c r="H139" s="58" t="s">
        <v>58</v>
      </c>
      <c r="I139" s="188">
        <f>IF(COUNTA(集計表３!H14,集計表３!H33)=2,ROUND(SUM(I136:I137)/SUM(集計表３!H14,集計表３!H33)*100,2)/100,"―")</f>
        <v>1</v>
      </c>
      <c r="J139" s="115"/>
    </row>
    <row r="140" spans="1:13" x14ac:dyDescent="0.15">
      <c r="A140" s="67"/>
      <c r="B140" s="97"/>
      <c r="C140" s="115"/>
      <c r="D140" s="59"/>
      <c r="E140" s="59"/>
      <c r="F140" s="59"/>
      <c r="G140" s="59"/>
      <c r="H140" s="59"/>
      <c r="I140" s="189"/>
      <c r="J140" s="115"/>
    </row>
    <row r="141" spans="1:13" x14ac:dyDescent="0.15">
      <c r="A141" s="62"/>
      <c r="B141" s="96" t="s">
        <v>2</v>
      </c>
      <c r="C141" s="77">
        <v>1</v>
      </c>
      <c r="D141" s="77">
        <v>2</v>
      </c>
      <c r="E141" s="77">
        <v>3</v>
      </c>
      <c r="F141" s="77">
        <v>4</v>
      </c>
      <c r="G141" s="77">
        <v>5</v>
      </c>
      <c r="H141" s="77">
        <v>6</v>
      </c>
      <c r="I141" s="77" t="s">
        <v>108</v>
      </c>
      <c r="J141" s="171"/>
    </row>
    <row r="142" spans="1:13" x14ac:dyDescent="0.15">
      <c r="A142" s="63"/>
      <c r="B142" s="97"/>
      <c r="C142" s="73" t="s">
        <v>215</v>
      </c>
      <c r="D142" s="73" t="s">
        <v>210</v>
      </c>
      <c r="E142" s="73" t="s">
        <v>51</v>
      </c>
      <c r="F142" s="73" t="s">
        <v>216</v>
      </c>
      <c r="G142" s="73" t="s">
        <v>217</v>
      </c>
      <c r="H142" s="73" t="s">
        <v>218</v>
      </c>
      <c r="I142" s="159" t="s">
        <v>109</v>
      </c>
      <c r="J142" s="159" t="s">
        <v>15</v>
      </c>
    </row>
    <row r="143" spans="1:13" x14ac:dyDescent="0.15">
      <c r="A143" s="63"/>
      <c r="B143" s="97"/>
      <c r="C143" s="108" t="s">
        <v>86</v>
      </c>
      <c r="D143" s="108" t="s">
        <v>219</v>
      </c>
      <c r="E143" s="108" t="s">
        <v>220</v>
      </c>
      <c r="F143" s="108" t="s">
        <v>221</v>
      </c>
      <c r="G143" s="108" t="s">
        <v>173</v>
      </c>
      <c r="H143" s="108" t="s">
        <v>222</v>
      </c>
      <c r="I143" s="159" t="s">
        <v>110</v>
      </c>
      <c r="J143" s="172" t="s">
        <v>13</v>
      </c>
    </row>
    <row r="144" spans="1:13" x14ac:dyDescent="0.15">
      <c r="A144" s="64" t="s">
        <v>8</v>
      </c>
      <c r="B144" s="98"/>
      <c r="C144" s="66" t="s">
        <v>188</v>
      </c>
      <c r="D144" s="66" t="s">
        <v>162</v>
      </c>
      <c r="E144" s="66" t="s">
        <v>188</v>
      </c>
      <c r="F144" s="66" t="s">
        <v>188</v>
      </c>
      <c r="G144" s="66" t="s">
        <v>193</v>
      </c>
      <c r="H144" s="66" t="s">
        <v>223</v>
      </c>
      <c r="I144" s="190"/>
      <c r="J144" s="190"/>
    </row>
    <row r="145" spans="1:13" x14ac:dyDescent="0.35">
      <c r="A145" s="77" t="s">
        <v>137</v>
      </c>
      <c r="B145" s="99" t="s">
        <v>137</v>
      </c>
      <c r="C145" s="121">
        <v>7088</v>
      </c>
      <c r="D145" s="121">
        <v>5010</v>
      </c>
      <c r="E145" s="121">
        <v>6334</v>
      </c>
      <c r="F145" s="121">
        <v>6957</v>
      </c>
      <c r="G145" s="121">
        <v>8093</v>
      </c>
      <c r="H145" s="121">
        <v>1479</v>
      </c>
      <c r="I145" s="191"/>
      <c r="J145" s="121">
        <v>34961</v>
      </c>
      <c r="K145" s="179" t="str">
        <f>IF(1&lt;=J145,"確","")</f>
        <v>確</v>
      </c>
    </row>
    <row r="146" spans="1:13" x14ac:dyDescent="0.35">
      <c r="A146" s="66" t="s">
        <v>135</v>
      </c>
      <c r="B146" s="99" t="s">
        <v>138</v>
      </c>
      <c r="C146" s="118">
        <v>1647</v>
      </c>
      <c r="D146" s="118">
        <v>5667</v>
      </c>
      <c r="E146" s="118">
        <v>297</v>
      </c>
      <c r="F146" s="118">
        <v>408</v>
      </c>
      <c r="G146" s="118">
        <v>500</v>
      </c>
      <c r="H146" s="118">
        <v>229</v>
      </c>
      <c r="I146" s="160"/>
      <c r="J146" s="118">
        <v>8748</v>
      </c>
      <c r="K146" s="179" t="str">
        <f>IF(1&lt;=J146,"確","")</f>
        <v>確</v>
      </c>
    </row>
    <row r="147" spans="1:13" x14ac:dyDescent="0.15">
      <c r="A147" s="78" t="s">
        <v>22</v>
      </c>
      <c r="B147" s="104"/>
      <c r="C147" s="122">
        <f t="shared" ref="C147:J147" si="2">SUM(C145:C146)</f>
        <v>8735</v>
      </c>
      <c r="D147" s="122">
        <f t="shared" si="2"/>
        <v>10677</v>
      </c>
      <c r="E147" s="122">
        <f t="shared" si="2"/>
        <v>6631</v>
      </c>
      <c r="F147" s="122">
        <f t="shared" si="2"/>
        <v>7365</v>
      </c>
      <c r="G147" s="122">
        <f t="shared" si="2"/>
        <v>8593</v>
      </c>
      <c r="H147" s="122">
        <f t="shared" si="2"/>
        <v>1708</v>
      </c>
      <c r="I147" s="122">
        <f t="shared" si="2"/>
        <v>0</v>
      </c>
      <c r="J147" s="122">
        <f t="shared" si="2"/>
        <v>43709</v>
      </c>
    </row>
    <row r="148" spans="1:13" x14ac:dyDescent="0.15">
      <c r="B148" s="101"/>
    </row>
    <row r="149" spans="1:13" x14ac:dyDescent="0.35">
      <c r="A149" s="79" t="s">
        <v>140</v>
      </c>
      <c r="B149" s="95"/>
      <c r="C149" s="123"/>
      <c r="D149" s="136"/>
      <c r="E149" s="136"/>
      <c r="F149" s="161"/>
      <c r="G149" s="136"/>
      <c r="H149" s="136"/>
      <c r="I149" s="136"/>
    </row>
    <row r="150" spans="1:13" x14ac:dyDescent="0.35">
      <c r="A150" s="80"/>
      <c r="B150" s="96" t="s">
        <v>2</v>
      </c>
      <c r="C150" s="124"/>
      <c r="D150" s="137" t="s">
        <v>42</v>
      </c>
      <c r="E150" s="146"/>
      <c r="F150" s="162"/>
      <c r="G150" s="173"/>
      <c r="H150" s="181"/>
      <c r="I150" s="173"/>
    </row>
    <row r="151" spans="1:13" x14ac:dyDescent="0.35">
      <c r="A151" s="81"/>
      <c r="B151" s="97"/>
      <c r="C151" s="83" t="s">
        <v>44</v>
      </c>
      <c r="D151" s="138" t="s">
        <v>47</v>
      </c>
      <c r="E151" s="83" t="s">
        <v>49</v>
      </c>
      <c r="F151" s="83" t="s">
        <v>50</v>
      </c>
      <c r="G151" s="83" t="s">
        <v>32</v>
      </c>
      <c r="H151" s="182" t="s">
        <v>34</v>
      </c>
      <c r="I151" s="83" t="s">
        <v>54</v>
      </c>
    </row>
    <row r="152" spans="1:13" x14ac:dyDescent="0.35">
      <c r="A152" s="81"/>
      <c r="B152" s="97"/>
      <c r="C152" s="125"/>
      <c r="D152" s="138"/>
      <c r="E152" s="83"/>
      <c r="F152" s="125" t="s">
        <v>81</v>
      </c>
      <c r="G152" s="83"/>
      <c r="H152" s="182"/>
      <c r="I152" s="125" t="s">
        <v>83</v>
      </c>
    </row>
    <row r="153" spans="1:13" x14ac:dyDescent="0.35">
      <c r="A153" s="82" t="s">
        <v>8</v>
      </c>
      <c r="B153" s="98"/>
      <c r="C153" s="125" t="s">
        <v>95</v>
      </c>
      <c r="D153" s="139" t="s">
        <v>80</v>
      </c>
      <c r="E153" s="125" t="s">
        <v>97</v>
      </c>
      <c r="F153" s="125" t="s">
        <v>82</v>
      </c>
      <c r="G153" s="125" t="s">
        <v>98</v>
      </c>
      <c r="H153" s="183" t="s">
        <v>99</v>
      </c>
      <c r="I153" s="125" t="s">
        <v>84</v>
      </c>
    </row>
    <row r="154" spans="1:13" x14ac:dyDescent="0.35">
      <c r="A154" s="83" t="s">
        <v>144</v>
      </c>
      <c r="B154" s="99" t="s">
        <v>141</v>
      </c>
      <c r="C154" s="126">
        <v>16465</v>
      </c>
      <c r="D154" s="126">
        <v>16306</v>
      </c>
      <c r="E154" s="126">
        <v>159</v>
      </c>
      <c r="F154" s="163">
        <v>0.96568478590950502</v>
      </c>
      <c r="G154" s="174">
        <v>0</v>
      </c>
      <c r="H154" s="174">
        <v>0</v>
      </c>
      <c r="I154" s="174">
        <v>16465</v>
      </c>
    </row>
    <row r="155" spans="1:13" x14ac:dyDescent="0.35">
      <c r="A155" s="83" t="s">
        <v>143</v>
      </c>
      <c r="B155" s="99" t="s">
        <v>142</v>
      </c>
      <c r="C155" s="126">
        <v>1403</v>
      </c>
      <c r="D155" s="126">
        <v>1351</v>
      </c>
      <c r="E155" s="126">
        <v>52</v>
      </c>
      <c r="F155" s="163">
        <v>3.7063435495367072</v>
      </c>
      <c r="G155" s="174">
        <v>0</v>
      </c>
      <c r="H155" s="174">
        <v>0</v>
      </c>
      <c r="I155" s="174">
        <v>1403</v>
      </c>
    </row>
    <row r="156" spans="1:13" x14ac:dyDescent="0.35">
      <c r="A156" s="84" t="s">
        <v>60</v>
      </c>
      <c r="B156" s="100"/>
      <c r="C156" s="127">
        <f>SUM(C154:C155)</f>
        <v>17868</v>
      </c>
      <c r="D156" s="127">
        <f>SUM(D154:D155)</f>
        <v>17657</v>
      </c>
      <c r="E156" s="127">
        <f>SUM(E154:E155)</f>
        <v>211</v>
      </c>
      <c r="F156" s="164">
        <f>ROUND(E156/C156*100,2)</f>
        <v>1.18</v>
      </c>
      <c r="G156" s="127">
        <f>SUM(G154:G155)</f>
        <v>0</v>
      </c>
      <c r="H156" s="127">
        <f>SUM(H154:H155)</f>
        <v>0</v>
      </c>
      <c r="I156" s="127">
        <f>SUM(I154:I155)</f>
        <v>17868</v>
      </c>
    </row>
    <row r="157" spans="1:13" x14ac:dyDescent="0.35">
      <c r="A157" s="85"/>
      <c r="B157" s="97"/>
      <c r="C157" s="128"/>
      <c r="D157" s="140" t="s">
        <v>41</v>
      </c>
      <c r="E157" s="147">
        <f>E9</f>
        <v>0.97916666666666663</v>
      </c>
      <c r="F157" s="165" t="s">
        <v>57</v>
      </c>
      <c r="G157" s="175">
        <f>COUNTA(I154:I155)</f>
        <v>2</v>
      </c>
      <c r="H157" s="140" t="s">
        <v>58</v>
      </c>
      <c r="I157" s="192">
        <f>IF(COUNTA(集計表３!H15,集計表３!H22)=2,ROUND(SUM(I154:I155)/SUM(集計表３!H15,集計表３!H22)*100,2)/100,"―")</f>
        <v>1</v>
      </c>
    </row>
    <row r="158" spans="1:13" x14ac:dyDescent="0.35">
      <c r="A158" s="85"/>
      <c r="B158" s="97"/>
      <c r="C158" s="129"/>
      <c r="D158" s="129"/>
      <c r="E158" s="129"/>
      <c r="F158" s="166"/>
      <c r="G158" s="129"/>
      <c r="H158" s="129"/>
      <c r="I158" s="129"/>
    </row>
    <row r="159" spans="1:13" x14ac:dyDescent="0.15">
      <c r="A159" s="62"/>
      <c r="B159" s="96" t="s">
        <v>2</v>
      </c>
      <c r="C159" s="77">
        <v>1</v>
      </c>
      <c r="D159" s="77">
        <v>2</v>
      </c>
      <c r="E159" s="77">
        <v>3</v>
      </c>
      <c r="F159" s="77" t="s">
        <v>108</v>
      </c>
      <c r="G159" s="171"/>
      <c r="K159" s="200"/>
      <c r="L159" s="200"/>
      <c r="M159" s="203"/>
    </row>
    <row r="160" spans="1:13" x14ac:dyDescent="0.15">
      <c r="A160" s="63"/>
      <c r="B160" s="97"/>
      <c r="C160" s="73" t="s">
        <v>224</v>
      </c>
      <c r="D160" s="73" t="s">
        <v>194</v>
      </c>
      <c r="E160" s="73" t="s">
        <v>150</v>
      </c>
      <c r="F160" s="159" t="s">
        <v>109</v>
      </c>
      <c r="G160" s="159" t="s">
        <v>15</v>
      </c>
      <c r="K160" s="200"/>
      <c r="L160" s="200"/>
      <c r="M160" s="203"/>
    </row>
    <row r="161" spans="1:13" x14ac:dyDescent="0.15">
      <c r="A161" s="63"/>
      <c r="B161" s="97"/>
      <c r="C161" s="108" t="s">
        <v>225</v>
      </c>
      <c r="D161" s="108" t="s">
        <v>171</v>
      </c>
      <c r="E161" s="108" t="s">
        <v>226</v>
      </c>
      <c r="F161" s="159" t="s">
        <v>110</v>
      </c>
      <c r="G161" s="172" t="s">
        <v>13</v>
      </c>
      <c r="K161" s="200"/>
      <c r="L161" s="200"/>
      <c r="M161" s="203"/>
    </row>
    <row r="162" spans="1:13" x14ac:dyDescent="0.15">
      <c r="A162" s="64" t="s">
        <v>8</v>
      </c>
      <c r="B162" s="98"/>
      <c r="C162" s="65" t="s">
        <v>4</v>
      </c>
      <c r="D162" s="65" t="s">
        <v>123</v>
      </c>
      <c r="E162" s="65" t="s">
        <v>4</v>
      </c>
      <c r="F162" s="159"/>
      <c r="G162" s="172"/>
      <c r="K162" s="200"/>
      <c r="L162" s="200"/>
      <c r="M162" s="203"/>
    </row>
    <row r="163" spans="1:13" x14ac:dyDescent="0.35">
      <c r="A163" s="83" t="s">
        <v>144</v>
      </c>
      <c r="B163" s="99" t="s">
        <v>141</v>
      </c>
      <c r="C163" s="118">
        <v>5115</v>
      </c>
      <c r="D163" s="118">
        <v>5745</v>
      </c>
      <c r="E163" s="118">
        <v>5446</v>
      </c>
      <c r="F163" s="160"/>
      <c r="G163" s="118">
        <v>16306</v>
      </c>
      <c r="H163" s="179" t="str">
        <f>IF(1&lt;=G163,"確","")</f>
        <v>確</v>
      </c>
      <c r="K163" s="200"/>
      <c r="L163" s="200"/>
      <c r="M163" s="203"/>
    </row>
    <row r="164" spans="1:13" x14ac:dyDescent="0.35">
      <c r="A164" s="83" t="s">
        <v>143</v>
      </c>
      <c r="B164" s="99" t="s">
        <v>142</v>
      </c>
      <c r="C164" s="118">
        <v>445</v>
      </c>
      <c r="D164" s="118">
        <v>404</v>
      </c>
      <c r="E164" s="118">
        <v>502</v>
      </c>
      <c r="F164" s="160"/>
      <c r="G164" s="118">
        <v>1351</v>
      </c>
      <c r="H164" s="179" t="str">
        <f>IF(1&lt;=G164,"確","")</f>
        <v>確</v>
      </c>
      <c r="K164" s="200"/>
      <c r="L164" s="200"/>
      <c r="M164" s="203"/>
    </row>
    <row r="165" spans="1:13" x14ac:dyDescent="0.15">
      <c r="A165" s="68" t="s">
        <v>60</v>
      </c>
      <c r="B165" s="100"/>
      <c r="C165" s="120">
        <f>SUM(C163:C164)</f>
        <v>5560</v>
      </c>
      <c r="D165" s="120">
        <f>SUM(D163:D164)</f>
        <v>6149</v>
      </c>
      <c r="E165" s="120">
        <f>SUM(E163:E164)</f>
        <v>5948</v>
      </c>
      <c r="F165" s="120">
        <f>SUM(F163:F164)</f>
        <v>0</v>
      </c>
      <c r="G165" s="120">
        <f>SUM(G163:G164)</f>
        <v>17657</v>
      </c>
      <c r="H165" s="180"/>
      <c r="I165" s="115"/>
      <c r="J165" s="115"/>
      <c r="K165" s="115"/>
      <c r="L165" s="115"/>
      <c r="M165" s="206"/>
    </row>
    <row r="166" spans="1:13" x14ac:dyDescent="0.15">
      <c r="A166" s="86"/>
      <c r="B166" s="105"/>
      <c r="C166" s="130"/>
      <c r="D166" s="130"/>
      <c r="E166" s="130"/>
      <c r="F166" s="130"/>
      <c r="G166" s="110"/>
      <c r="H166" s="180"/>
      <c r="I166" s="115"/>
      <c r="J166" s="115"/>
      <c r="K166" s="115"/>
      <c r="L166" s="115"/>
      <c r="M166" s="206"/>
    </row>
    <row r="167" spans="1:13" x14ac:dyDescent="0.15">
      <c r="F167" s="110"/>
    </row>
  </sheetData>
  <mergeCells count="4">
    <mergeCell ref="A1:B1"/>
    <mergeCell ref="K1:M1"/>
    <mergeCell ref="A2:M2"/>
    <mergeCell ref="D4:F4"/>
  </mergeCells>
  <phoneticPr fontId="6"/>
  <conditionalFormatting sqref="K145">
    <cfRule type="cellIs" dxfId="18" priority="1" stopIfTrue="1" operator="equal">
      <formula>"確"</formula>
    </cfRule>
  </conditionalFormatting>
  <conditionalFormatting sqref="H113 M21 K20">
    <cfRule type="cellIs" dxfId="17" priority="27" stopIfTrue="1" operator="equal">
      <formula>"確"</formula>
    </cfRule>
  </conditionalFormatting>
  <conditionalFormatting sqref="J39:J42">
    <cfRule type="cellIs" dxfId="16" priority="24" stopIfTrue="1" operator="equal">
      <formula>"確"</formula>
    </cfRule>
  </conditionalFormatting>
  <conditionalFormatting sqref="K58">
    <cfRule type="cellIs" dxfId="15" priority="23" stopIfTrue="1" operator="equal">
      <formula>"確"</formula>
    </cfRule>
  </conditionalFormatting>
  <conditionalFormatting sqref="H111:H112">
    <cfRule type="cellIs" dxfId="14" priority="21" stopIfTrue="1" operator="equal">
      <formula>"確"</formula>
    </cfRule>
  </conditionalFormatting>
  <conditionalFormatting sqref="J121">
    <cfRule type="cellIs" dxfId="13" priority="20" stopIfTrue="1" operator="equal">
      <formula>"確"</formula>
    </cfRule>
  </conditionalFormatting>
  <conditionalFormatting sqref="I128">
    <cfRule type="cellIs" dxfId="12" priority="19" stopIfTrue="1" operator="equal">
      <formula>"確"</formula>
    </cfRule>
  </conditionalFormatting>
  <conditionalFormatting sqref="J66">
    <cfRule type="cellIs" dxfId="11" priority="15" stopIfTrue="1" operator="equal">
      <formula>"確"</formula>
    </cfRule>
  </conditionalFormatting>
  <conditionalFormatting sqref="I73:I75 I95:I96">
    <cfRule type="cellIs" dxfId="10" priority="14" stopIfTrue="1" operator="equal">
      <formula>"確"</formula>
    </cfRule>
  </conditionalFormatting>
  <conditionalFormatting sqref="J81:J82">
    <cfRule type="cellIs" dxfId="9" priority="13" stopIfTrue="1" operator="equal">
      <formula>"確"</formula>
    </cfRule>
  </conditionalFormatting>
  <conditionalFormatting sqref="I91">
    <cfRule type="cellIs" dxfId="8" priority="12" stopIfTrue="1" operator="equal">
      <formula>"確"</formula>
    </cfRule>
  </conditionalFormatting>
  <conditionalFormatting sqref="J83:J84">
    <cfRule type="cellIs" dxfId="7" priority="11" stopIfTrue="1" operator="equal">
      <formula>"確"</formula>
    </cfRule>
  </conditionalFormatting>
  <conditionalFormatting sqref="I93">
    <cfRule type="cellIs" dxfId="6" priority="10" stopIfTrue="1" operator="equal">
      <formula>"確"</formula>
    </cfRule>
  </conditionalFormatting>
  <conditionalFormatting sqref="I92">
    <cfRule type="cellIs" dxfId="5" priority="9" stopIfTrue="1" operator="equal">
      <formula>"確"</formula>
    </cfRule>
  </conditionalFormatting>
  <conditionalFormatting sqref="K146">
    <cfRule type="cellIs" dxfId="4" priority="6" stopIfTrue="1" operator="equal">
      <formula>"確"</formula>
    </cfRule>
  </conditionalFormatting>
  <conditionalFormatting sqref="H165:H166">
    <cfRule type="cellIs" dxfId="3" priority="5" stopIfTrue="1" operator="equal">
      <formula>"確"</formula>
    </cfRule>
  </conditionalFormatting>
  <conditionalFormatting sqref="H163:H164">
    <cfRule type="cellIs" dxfId="2" priority="4" stopIfTrue="1" operator="equal">
      <formula>"確"</formula>
    </cfRule>
  </conditionalFormatting>
  <conditionalFormatting sqref="J58">
    <cfRule type="cellIs" dxfId="1" priority="3" stopIfTrue="1" operator="equal">
      <formula>"確"</formula>
    </cfRule>
  </conditionalFormatting>
  <conditionalFormatting sqref="L20">
    <cfRule type="cellIs" dxfId="0" priority="2" stopIfTrue="1" operator="equal">
      <formula>"確"</formula>
    </cfRule>
  </conditionalFormatting>
  <printOptions horizontalCentered="1"/>
  <pageMargins left="0.23622047244094491" right="0.23622047244094491" top="0.51181102362204722" bottom="0.39370078740157483" header="0.31496062992125984" footer="0.31496062992125984"/>
  <pageSetup paperSize="9" scale="64" orientation="landscape" blackAndWhite="1"/>
  <headerFooter alignWithMargins="0">
    <oddFooter>&amp;C&amp;A　&amp;P/&amp;N</oddFooter>
  </headerFooter>
  <rowBreaks count="2" manualBreakCount="2">
    <brk id="58" max="12" man="1"/>
    <brk id="11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集計表３</vt:lpstr>
      <vt:lpstr>集計表４</vt:lpstr>
      <vt:lpstr>集計表３!Print_Area</vt:lpstr>
      <vt:lpstr>集計表４!Print_Area</vt:lpstr>
      <vt:lpstr>集計表４!Print_Titles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鈴木　健吾</cp:lastModifiedBy>
  <dcterms:modified xsi:type="dcterms:W3CDTF">2023-04-10T08:06:00Z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2023-04-09T13:49:55Z</vt:filetime>
  </property>
</Properties>
</file>