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33.7\chisan\01 ものづくり振興班\36 プロフェッショナル人材事業\R7\04_副業・兼業人材活用促進事業(補助金)\01 補助金要領\20250620改正\"/>
    </mc:Choice>
  </mc:AlternateContent>
  <xr:revisionPtr revIDLastSave="0" documentId="13_ncr:1_{9216BD63-CD57-486A-BF88-0FDEE0ED6CAF}" xr6:coauthVersionLast="47" xr6:coauthVersionMax="47" xr10:uidLastSave="{00000000-0000-0000-0000-000000000000}"/>
  <workbookProtection workbookAlgorithmName="SHA-512" workbookHashValue="K6xcwE3tJ3QtsNHlEMijISEc0upspa2o/t6lmQYiMMXbqM90YqNMkW4geexp1Zsvi1AX//DNiaBv6KIQ6jRCbg==" workbookSaltValue="Oc0gwaDlOlKZWg5PpVQTDg==" workbookSpinCount="100000" lockStructure="1"/>
  <bookViews>
    <workbookView xWindow="-120" yWindow="-120" windowWidth="29040" windowHeight="15720" tabRatio="957" firstSheet="1" activeTab="2" xr2:uid="{00000000-000D-0000-FFFF-FFFF00000000}"/>
  </bookViews>
  <sheets>
    <sheet name="拠点登録業者" sheetId="22" state="hidden" r:id="rId1"/>
    <sheet name="→【交付申請】順番に記入してください。" sheetId="4" r:id="rId2"/>
    <sheet name="別紙１－１" sheetId="14" r:id="rId3"/>
    <sheet name="別紙１－２" sheetId="16" r:id="rId4"/>
    <sheet name="様式1" sheetId="1" r:id="rId5"/>
    <sheet name="様式2" sheetId="23" r:id="rId6"/>
    <sheet name="様式3" sheetId="3" r:id="rId7"/>
    <sheet name="別紙2" sheetId="18" r:id="rId8"/>
    <sheet name="【要領用】別紙１－１" sheetId="17" state="hidden" r:id="rId9"/>
    <sheet name="【要領用】別紙１－２" sheetId="20" state="hidden" r:id="rId10"/>
    <sheet name="→【実績報告】順番に記入してください。 " sheetId="11" r:id="rId11"/>
    <sheet name="様式12(実績)" sheetId="7" r:id="rId12"/>
    <sheet name="様式13(実績)" sheetId="8" r:id="rId13"/>
    <sheet name="別紙５－１" sheetId="12" r:id="rId14"/>
    <sheet name="別紙５－２_費用明細書" sheetId="19" r:id="rId15"/>
    <sheet name="様式14(実績)" sheetId="9" r:id="rId16"/>
    <sheet name="【要領用】別紙５－１" sheetId="21" state="hidden" r:id="rId17"/>
    <sheet name="別紙4_請求書" sheetId="10" r:id="rId18"/>
  </sheets>
  <definedNames>
    <definedName name="_xlnm._FilterDatabase" localSheetId="4" hidden="1">様式1!$L$25:$L$26</definedName>
    <definedName name="_xlnm.Print_Area" localSheetId="8">'【要領用】別紙１－１'!$A$1:$J$41</definedName>
    <definedName name="_xlnm.Print_Area" localSheetId="9">'【要領用】別紙１－２'!$A$1:$V$45</definedName>
    <definedName name="_xlnm.Print_Area" localSheetId="0">拠点登録業者!$A$1:$H$47</definedName>
    <definedName name="_xlnm.Print_Area" localSheetId="2">'別紙１－１'!$L$1:$U$45</definedName>
    <definedName name="_xlnm.Print_Area" localSheetId="3">'別紙１－２'!$A$1:$AS$48</definedName>
    <definedName name="_xlnm.Print_Area" localSheetId="7">別紙2!$A$1:$T$48</definedName>
    <definedName name="_xlnm.Print_Area" localSheetId="17">別紙4_請求書!$A$1:$M$34</definedName>
    <definedName name="_xlnm.Print_Area" localSheetId="14">'別紙５－２_費用明細書'!$B$1:$J$99</definedName>
    <definedName name="_xlnm.Print_Area" localSheetId="4">様式1!$A$1:$P$39</definedName>
    <definedName name="_xlnm.Print_Area" localSheetId="11">'様式12(実績)'!$A$1:$G$55</definedName>
    <definedName name="_xlnm.Print_Area" localSheetId="12">'様式13(実績)'!$A$1:$U$20</definedName>
    <definedName name="_xlnm.Print_Area" localSheetId="15">'様式14(実績)'!$A$1:$J$23</definedName>
    <definedName name="_xlnm.Print_Area" localSheetId="5">様式2!$A$1:$T$22</definedName>
    <definedName name="_xlnm.Print_Area" localSheetId="6">様式3!$A$1:$J$23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23" l="1"/>
  <c r="Q20" i="23"/>
  <c r="Q17" i="8"/>
  <c r="P17" i="8"/>
  <c r="D19" i="3" l="1"/>
  <c r="E19" i="9" s="1"/>
  <c r="G19" i="9" s="1"/>
  <c r="D20" i="3"/>
  <c r="P18" i="23"/>
  <c r="O18" i="23"/>
  <c r="D19" i="9"/>
  <c r="F56" i="19"/>
  <c r="G56" i="19" s="1"/>
  <c r="F85" i="19"/>
  <c r="I84" i="19" s="1"/>
  <c r="F97" i="19"/>
  <c r="I96" i="19"/>
  <c r="F96" i="19"/>
  <c r="G97" i="19" s="1"/>
  <c r="F95" i="19"/>
  <c r="G95" i="19" s="1"/>
  <c r="I94" i="19"/>
  <c r="F93" i="19"/>
  <c r="I92" i="19" s="1"/>
  <c r="F91" i="19"/>
  <c r="G91" i="19" s="1"/>
  <c r="I90" i="19"/>
  <c r="F89" i="19"/>
  <c r="G89" i="19" s="1"/>
  <c r="I88" i="19"/>
  <c r="F87" i="19"/>
  <c r="G87" i="19" s="1"/>
  <c r="I86" i="19"/>
  <c r="E16" i="8"/>
  <c r="N10" i="23"/>
  <c r="AR48" i="16"/>
  <c r="AO48" i="16"/>
  <c r="AM48" i="16"/>
  <c r="AG42" i="16"/>
  <c r="AM42" i="16" s="1"/>
  <c r="AR42" i="16" s="1"/>
  <c r="J42" i="16"/>
  <c r="P42" i="16" s="1"/>
  <c r="U42" i="16" s="1"/>
  <c r="F19" i="9" l="1"/>
  <c r="I55" i="19"/>
  <c r="G85" i="19"/>
  <c r="G93" i="19"/>
  <c r="O10" i="8" l="1"/>
  <c r="C21" i="10"/>
  <c r="D17" i="21"/>
  <c r="B17" i="21"/>
  <c r="F12" i="21"/>
  <c r="F77" i="19"/>
  <c r="P16" i="8" s="1"/>
  <c r="F76" i="19"/>
  <c r="G76" i="19" s="1"/>
  <c r="F74" i="19"/>
  <c r="G74" i="19" s="1"/>
  <c r="F72" i="19"/>
  <c r="I71" i="19" s="1"/>
  <c r="F70" i="19"/>
  <c r="G70" i="19" s="1"/>
  <c r="F68" i="19"/>
  <c r="G68" i="19" s="1"/>
  <c r="F66" i="19"/>
  <c r="G66" i="19" s="1"/>
  <c r="F64" i="19"/>
  <c r="I63" i="19" s="1"/>
  <c r="F62" i="19"/>
  <c r="G62" i="19" s="1"/>
  <c r="F58" i="19"/>
  <c r="I57" i="19" s="1"/>
  <c r="F48" i="19"/>
  <c r="F47" i="19"/>
  <c r="G47" i="19" s="1"/>
  <c r="I46" i="19"/>
  <c r="F45" i="19"/>
  <c r="G45" i="19" s="1"/>
  <c r="I44" i="19"/>
  <c r="F43" i="19"/>
  <c r="I42" i="19" s="1"/>
  <c r="F41" i="19"/>
  <c r="G41" i="19" s="1"/>
  <c r="F39" i="19"/>
  <c r="G39" i="19" s="1"/>
  <c r="I38" i="19"/>
  <c r="F37" i="19"/>
  <c r="G37" i="19" s="1"/>
  <c r="I36" i="19"/>
  <c r="F35" i="19"/>
  <c r="G35" i="19" s="1"/>
  <c r="F33" i="19"/>
  <c r="G33" i="19" s="1"/>
  <c r="F31" i="19"/>
  <c r="G31" i="19" s="1"/>
  <c r="F29" i="19"/>
  <c r="I28" i="19" s="1"/>
  <c r="F27" i="19"/>
  <c r="G27" i="19" s="1"/>
  <c r="I26" i="19"/>
  <c r="F15" i="8" s="1"/>
  <c r="F19" i="19"/>
  <c r="F18" i="19"/>
  <c r="G18" i="19" s="1"/>
  <c r="F14" i="19"/>
  <c r="G14" i="19" s="1"/>
  <c r="F12" i="19"/>
  <c r="G12" i="19" s="1"/>
  <c r="I11" i="19"/>
  <c r="F10" i="19"/>
  <c r="F20" i="19" s="1"/>
  <c r="F8" i="19"/>
  <c r="G8" i="19" s="1"/>
  <c r="M25" i="12"/>
  <c r="K25" i="12"/>
  <c r="F25" i="12"/>
  <c r="D25" i="12"/>
  <c r="K24" i="12"/>
  <c r="D24" i="12"/>
  <c r="K23" i="12"/>
  <c r="D23" i="12"/>
  <c r="K17" i="12"/>
  <c r="J17" i="12"/>
  <c r="M3" i="12"/>
  <c r="E17" i="8"/>
  <c r="E15" i="8"/>
  <c r="E14" i="8"/>
  <c r="E18" i="8" s="1"/>
  <c r="R45" i="20"/>
  <c r="J42" i="20"/>
  <c r="P42" i="20" s="1"/>
  <c r="U42" i="20" s="1"/>
  <c r="R40" i="20"/>
  <c r="J37" i="20"/>
  <c r="J35" i="20"/>
  <c r="U33" i="20"/>
  <c r="P33" i="20"/>
  <c r="J33" i="20"/>
  <c r="J30" i="20"/>
  <c r="J28" i="20"/>
  <c r="J26" i="20"/>
  <c r="P26" i="20" s="1"/>
  <c r="U26" i="20" s="1"/>
  <c r="M24" i="20"/>
  <c r="M23" i="20"/>
  <c r="M22" i="20"/>
  <c r="P22" i="20" s="1"/>
  <c r="U22" i="20" s="1"/>
  <c r="J19" i="20"/>
  <c r="J17" i="20"/>
  <c r="J15" i="20"/>
  <c r="P15" i="20" s="1"/>
  <c r="U15" i="20" s="1"/>
  <c r="J12" i="20"/>
  <c r="J10" i="20"/>
  <c r="J8" i="20"/>
  <c r="P8" i="20" s="1"/>
  <c r="P5" i="20"/>
  <c r="U5" i="20" s="1"/>
  <c r="H44" i="17"/>
  <c r="H11" i="18"/>
  <c r="G11" i="18"/>
  <c r="G10" i="18"/>
  <c r="G8" i="18"/>
  <c r="H3" i="18"/>
  <c r="E16" i="23"/>
  <c r="F31" i="1"/>
  <c r="D31" i="1"/>
  <c r="D10" i="23" s="1"/>
  <c r="O17" i="1"/>
  <c r="F17" i="7" s="1"/>
  <c r="N17" i="1"/>
  <c r="E17" i="7" s="1"/>
  <c r="G17" i="1"/>
  <c r="F17" i="1"/>
  <c r="F12" i="12" s="1"/>
  <c r="N16" i="1"/>
  <c r="E16" i="7" s="1"/>
  <c r="F16" i="1"/>
  <c r="F11" i="12" s="1"/>
  <c r="N14" i="1"/>
  <c r="E14" i="7" s="1"/>
  <c r="M9" i="12" s="1"/>
  <c r="F14" i="1"/>
  <c r="F9" i="12" s="1"/>
  <c r="R48" i="16"/>
  <c r="AG45" i="16"/>
  <c r="AM45" i="16" s="1"/>
  <c r="J45" i="16"/>
  <c r="P45" i="16" s="1"/>
  <c r="E18" i="23" s="1"/>
  <c r="AO40" i="16"/>
  <c r="R40" i="16"/>
  <c r="AG37" i="16"/>
  <c r="J37" i="16"/>
  <c r="AG35" i="16"/>
  <c r="J35" i="16"/>
  <c r="AG33" i="16"/>
  <c r="AM33" i="16" s="1"/>
  <c r="AR33" i="16" s="1"/>
  <c r="J33" i="16"/>
  <c r="P33" i="16" s="1"/>
  <c r="U33" i="16" s="1"/>
  <c r="AG30" i="16"/>
  <c r="J30" i="16"/>
  <c r="AG28" i="16"/>
  <c r="J28" i="16"/>
  <c r="AG26" i="16"/>
  <c r="AM26" i="16" s="1"/>
  <c r="AR26" i="16" s="1"/>
  <c r="J26" i="16"/>
  <c r="P26" i="16" s="1"/>
  <c r="U26" i="16" s="1"/>
  <c r="AJ24" i="16"/>
  <c r="M24" i="16"/>
  <c r="AJ23" i="16"/>
  <c r="M23" i="16"/>
  <c r="AJ22" i="16"/>
  <c r="AM22" i="16" s="1"/>
  <c r="AR22" i="16" s="1"/>
  <c r="M22" i="16"/>
  <c r="P22" i="16" s="1"/>
  <c r="U22" i="16" s="1"/>
  <c r="AG19" i="16"/>
  <c r="J19" i="16"/>
  <c r="AG17" i="16"/>
  <c r="J17" i="16"/>
  <c r="AG15" i="16"/>
  <c r="AM15" i="16" s="1"/>
  <c r="AR15" i="16" s="1"/>
  <c r="J15" i="16"/>
  <c r="P15" i="16" s="1"/>
  <c r="U15" i="16" s="1"/>
  <c r="AG12" i="16"/>
  <c r="J12" i="16"/>
  <c r="AG10" i="16"/>
  <c r="J10" i="16"/>
  <c r="AG8" i="16"/>
  <c r="J8" i="16"/>
  <c r="AD6" i="16"/>
  <c r="G6" i="16"/>
  <c r="AM5" i="16"/>
  <c r="P5" i="16"/>
  <c r="U5" i="16" s="1"/>
  <c r="S53" i="14"/>
  <c r="H53" i="14"/>
  <c r="S48" i="14"/>
  <c r="H48" i="14"/>
  <c r="S21" i="14"/>
  <c r="I34" i="19" l="1"/>
  <c r="I40" i="19"/>
  <c r="I61" i="19"/>
  <c r="G20" i="19"/>
  <c r="I7" i="19"/>
  <c r="F14" i="8" s="1"/>
  <c r="I30" i="19"/>
  <c r="I65" i="19"/>
  <c r="I69" i="19"/>
  <c r="P15" i="8"/>
  <c r="D18" i="9" s="1"/>
  <c r="G43" i="19"/>
  <c r="D20" i="9"/>
  <c r="D21" i="9" s="1"/>
  <c r="I32" i="19"/>
  <c r="I48" i="19" s="1"/>
  <c r="Q15" i="8" s="1"/>
  <c r="F78" i="19"/>
  <c r="G78" i="19" s="1"/>
  <c r="F49" i="19"/>
  <c r="G49" i="19" s="1"/>
  <c r="F17" i="8"/>
  <c r="F16" i="8"/>
  <c r="I73" i="19"/>
  <c r="I13" i="19"/>
  <c r="P14" i="8"/>
  <c r="D17" i="9" s="1"/>
  <c r="I17" i="19"/>
  <c r="P8" i="16"/>
  <c r="AM8" i="16"/>
  <c r="D10" i="8"/>
  <c r="M12" i="12"/>
  <c r="M11" i="12"/>
  <c r="D2" i="19"/>
  <c r="F16" i="23"/>
  <c r="E19" i="23"/>
  <c r="S51" i="14"/>
  <c r="U45" i="16"/>
  <c r="H51" i="14"/>
  <c r="H47" i="17"/>
  <c r="P48" i="16"/>
  <c r="P40" i="16"/>
  <c r="U8" i="16"/>
  <c r="U40" i="16" s="1"/>
  <c r="F17" i="23" s="1"/>
  <c r="O19" i="23"/>
  <c r="AR45" i="16"/>
  <c r="AM40" i="16"/>
  <c r="O17" i="23" s="1"/>
  <c r="D18" i="3" s="1"/>
  <c r="AR8" i="16"/>
  <c r="AR40" i="16" s="1"/>
  <c r="P17" i="23" s="1"/>
  <c r="U8" i="20"/>
  <c r="P40" i="20"/>
  <c r="P45" i="20"/>
  <c r="G58" i="19"/>
  <c r="AR5" i="16"/>
  <c r="G29" i="19"/>
  <c r="O16" i="23"/>
  <c r="H49" i="17"/>
  <c r="I67" i="19"/>
  <c r="I77" i="19" s="1"/>
  <c r="I75" i="19"/>
  <c r="G64" i="19"/>
  <c r="I9" i="19"/>
  <c r="I19" i="19" s="1"/>
  <c r="Q14" i="8" s="1"/>
  <c r="G10" i="19"/>
  <c r="G72" i="19"/>
  <c r="F18" i="8" l="1"/>
  <c r="G18" i="8" s="1"/>
  <c r="Q16" i="8"/>
  <c r="P18" i="8"/>
  <c r="D12" i="9" s="1"/>
  <c r="C13" i="9" s="1"/>
  <c r="F19" i="23"/>
  <c r="F18" i="23"/>
  <c r="P19" i="23"/>
  <c r="F20" i="23"/>
  <c r="G20" i="23" s="1"/>
  <c r="D28" i="1" s="1"/>
  <c r="G19" i="3"/>
  <c r="F19" i="3"/>
  <c r="U48" i="16"/>
  <c r="H45" i="17"/>
  <c r="H48" i="17" s="1"/>
  <c r="H50" i="17" s="1"/>
  <c r="S49" i="14"/>
  <c r="S52" i="14" s="1"/>
  <c r="S54" i="14" s="1"/>
  <c r="H49" i="14"/>
  <c r="H52" i="14" s="1"/>
  <c r="H54" i="14" s="1"/>
  <c r="E17" i="23"/>
  <c r="E20" i="23" s="1"/>
  <c r="D17" i="3"/>
  <c r="O20" i="23"/>
  <c r="P16" i="23"/>
  <c r="U45" i="20"/>
  <c r="U40" i="20"/>
  <c r="G18" i="3"/>
  <c r="E18" i="9"/>
  <c r="F18" i="3"/>
  <c r="D12" i="3" l="1"/>
  <c r="Q18" i="8"/>
  <c r="D11" i="9" s="1"/>
  <c r="D10" i="9" s="1"/>
  <c r="R18" i="8"/>
  <c r="D31" i="7" s="1"/>
  <c r="L28" i="1"/>
  <c r="D11" i="3"/>
  <c r="D10" i="3" s="1"/>
  <c r="G17" i="3"/>
  <c r="F17" i="3"/>
  <c r="E17" i="9"/>
  <c r="F18" i="9"/>
  <c r="G18" i="9"/>
  <c r="E12" i="9"/>
  <c r="E20" i="9" l="1"/>
  <c r="D21" i="3"/>
  <c r="C13" i="3" s="1"/>
  <c r="G20" i="3"/>
  <c r="G21" i="3" s="1"/>
  <c r="F20" i="3"/>
  <c r="F21" i="3" s="1"/>
  <c r="D34" i="7"/>
  <c r="H13" i="10"/>
  <c r="G17" i="9"/>
  <c r="F17" i="9"/>
  <c r="F10" i="3"/>
  <c r="G10" i="3"/>
  <c r="E11" i="9"/>
  <c r="G11" i="3"/>
  <c r="F11" i="3"/>
  <c r="G20" i="9" l="1"/>
  <c r="F20" i="9"/>
  <c r="F21" i="9"/>
  <c r="E21" i="9"/>
  <c r="G21" i="9"/>
  <c r="H15" i="10"/>
  <c r="H17" i="10"/>
  <c r="G11" i="9"/>
  <c r="F11" i="9"/>
  <c r="G12" i="3"/>
  <c r="F12" i="3"/>
  <c r="E10" i="9"/>
  <c r="F10" i="9" l="1"/>
  <c r="F12" i="9" s="1"/>
  <c r="G10" i="9"/>
  <c r="G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結希</author>
    <author>中西　真菜美</author>
  </authors>
  <commentList>
    <comment ref="G8" authorId="0" shapeId="0" xr:uid="{00000000-0006-0000-0400-000003000000}">
      <text>
        <r>
          <rPr>
            <sz val="12"/>
            <color theme="1"/>
            <rFont val="ＭＳ 明朝"/>
            <family val="1"/>
            <charset val="128"/>
          </rPr>
          <t>申請日を記入</t>
        </r>
      </text>
    </comment>
    <comment ref="O8" authorId="0" shapeId="0" xr:uid="{00000000-0006-0000-0400-000004000000}">
      <text>
        <r>
          <rPr>
            <sz val="12"/>
            <color theme="1"/>
            <rFont val="ＭＳ 明朝"/>
            <family val="1"/>
            <charset val="128"/>
          </rPr>
          <t>申請日を記入</t>
        </r>
      </text>
    </comment>
    <comment ref="D26" authorId="1" shapeId="0" xr:uid="{3FAEACE5-863B-480E-9CCB-53608AC5FE8B}">
      <text>
        <r>
          <rPr>
            <sz val="12"/>
            <color theme="1"/>
            <rFont val="ＭＳ 明朝"/>
            <family val="1"/>
            <charset val="128"/>
          </rPr>
          <t>別シートから自動転記</t>
        </r>
      </text>
    </comment>
    <comment ref="L26" authorId="1" shapeId="0" xr:uid="{6259E04D-0B9D-4813-A8F4-99598C12817A}">
      <text>
        <r>
          <rPr>
            <sz val="12"/>
            <color theme="1"/>
            <rFont val="ＭＳ 明朝"/>
            <family val="1"/>
            <charset val="128"/>
          </rPr>
          <t>別シートから自動転記</t>
        </r>
      </text>
    </comment>
    <comment ref="D28" authorId="1" shapeId="0" xr:uid="{00000000-0006-0000-0400-000001000000}">
      <text>
        <r>
          <rPr>
            <sz val="12"/>
            <color theme="1"/>
            <rFont val="ＭＳ 明朝"/>
            <family val="1"/>
            <charset val="128"/>
          </rPr>
          <t>別シートから自動転記</t>
        </r>
      </text>
    </comment>
    <comment ref="L28" authorId="1" shapeId="0" xr:uid="{00000000-0006-0000-0400-000002000000}">
      <text>
        <r>
          <rPr>
            <sz val="12"/>
            <color theme="1"/>
            <rFont val="ＭＳ 明朝"/>
            <family val="1"/>
            <charset val="128"/>
          </rPr>
          <t>別シートから自動転記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31" authorId="0" shapeId="0" xr:uid="{00000000-0006-0000-0B00-000001000000}">
      <text>
        <r>
          <rPr>
            <sz val="12"/>
            <color theme="1"/>
            <rFont val="ＭＳ 明朝"/>
            <family val="1"/>
            <charset val="128"/>
          </rPr>
          <t>別シートから自動転記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結希</author>
  </authors>
  <commentList>
    <comment ref="C8" authorId="0" shapeId="0" xr:uid="{00000000-0006-0000-0E00-000001000000}">
      <text>
        <r>
          <rPr>
            <sz val="9"/>
            <rFont val="ＭＳ ゴシック"/>
            <family val="3"/>
            <charset val="128"/>
          </rPr>
          <t>人材紹介事業者名を
記入</t>
        </r>
      </text>
    </comment>
    <comment ref="C27" authorId="0" shapeId="0" xr:uid="{00000000-0006-0000-0E00-000002000000}">
      <text>
        <r>
          <rPr>
            <sz val="9"/>
            <rFont val="ＭＳ ゴシック"/>
            <family val="3"/>
            <charset val="128"/>
          </rPr>
          <t>交通機関名
区間等を記入</t>
        </r>
      </text>
    </comment>
    <comment ref="C56" authorId="0" shapeId="0" xr:uid="{00000000-0006-0000-0E00-000003000000}">
      <text>
        <r>
          <rPr>
            <sz val="9"/>
            <rFont val="ＭＳ ゴシック"/>
            <family val="3"/>
            <charset val="128"/>
          </rPr>
          <t>宿泊施設名
泊数を記入</t>
        </r>
      </text>
    </comment>
    <comment ref="C85" authorId="0" shapeId="0" xr:uid="{18270D11-7303-4F1C-B2D3-BF52AF9542AE}">
      <text>
        <r>
          <rPr>
            <sz val="9"/>
            <rFont val="ＭＳ ゴシック"/>
            <family val="3"/>
            <charset val="128"/>
          </rPr>
          <t xml:space="preserve">報償費の支払い月を記入
</t>
        </r>
      </text>
    </comment>
  </commentList>
</comments>
</file>

<file path=xl/sharedStrings.xml><?xml version="1.0" encoding="utf-8"?>
<sst xmlns="http://schemas.openxmlformats.org/spreadsheetml/2006/main" count="1456" uniqueCount="393">
  <si>
    <t>令和　年　月　日付け</t>
    <rPh sb="0" eb="2">
      <t>れいわ</t>
    </rPh>
    <rPh sb="3" eb="4">
      <t>ねん</t>
    </rPh>
    <rPh sb="5" eb="6">
      <t>がつ</t>
    </rPh>
    <rPh sb="7" eb="8">
      <t>にち</t>
    </rPh>
    <rPh sb="8" eb="9">
      <t>づ</t>
    </rPh>
    <phoneticPr fontId="9" type="Hiragana"/>
  </si>
  <si>
    <t>１　補助金等の名称</t>
    <rPh sb="2" eb="5">
      <t>ほじょきん</t>
    </rPh>
    <rPh sb="5" eb="6">
      <t>とう</t>
    </rPh>
    <rPh sb="7" eb="9">
      <t>めいしょう</t>
    </rPh>
    <phoneticPr fontId="9" type="Hiragana"/>
  </si>
  <si>
    <t>補助金等交付申請書</t>
  </si>
  <si>
    <t>山王　花子</t>
    <rPh sb="0" eb="2">
      <t>さんのう</t>
    </rPh>
    <rPh sb="3" eb="5">
      <t>はなこ</t>
    </rPh>
    <phoneticPr fontId="9" type="Hiragana"/>
  </si>
  <si>
    <t>（宛先）秋田県知事　佐竹　敬久</t>
    <rPh sb="1" eb="3">
      <t>あてさき</t>
    </rPh>
    <phoneticPr fontId="9" type="Hiragana"/>
  </si>
  <si>
    <t>事業実施計画書</t>
    <rPh sb="0" eb="2">
      <t>じぎょう</t>
    </rPh>
    <rPh sb="2" eb="4">
      <t>じっし</t>
    </rPh>
    <rPh sb="4" eb="7">
      <t>けいかくしょ</t>
    </rPh>
    <phoneticPr fontId="9" type="Hiragana"/>
  </si>
  <si>
    <t>住所</t>
  </si>
  <si>
    <t>損害を加える目的をもって、暴力団又は暴力団員を利用している者</t>
  </si>
  <si>
    <t>備考
（積算内訳）</t>
    <rPh sb="0" eb="2">
      <t>びこう</t>
    </rPh>
    <rPh sb="4" eb="6">
      <t>せきさん</t>
    </rPh>
    <rPh sb="6" eb="8">
      <t>うちわけ</t>
    </rPh>
    <phoneticPr fontId="9" type="Hiragana"/>
  </si>
  <si>
    <t xml:space="preserve"> 企業名：</t>
  </si>
  <si>
    <t>隔地払の支払場所</t>
  </si>
  <si>
    <t>氏名</t>
    <rPh sb="0" eb="2">
      <t>しめい</t>
    </rPh>
    <phoneticPr fontId="9" type="Hiragana"/>
  </si>
  <si>
    <t>２　補助金等申請額</t>
    <rPh sb="2" eb="5">
      <t>ほじょきん</t>
    </rPh>
    <rPh sb="5" eb="6">
      <t>とう</t>
    </rPh>
    <rPh sb="6" eb="9">
      <t>しんせいがく</t>
    </rPh>
    <phoneticPr fontId="9" type="Hiragana"/>
  </si>
  <si>
    <t>様式第３号（交付要綱 様式第３号）</t>
    <rPh sb="0" eb="2">
      <t>ようしき</t>
    </rPh>
    <rPh sb="2" eb="3">
      <t>だい</t>
    </rPh>
    <rPh sb="4" eb="5">
      <t>ごう</t>
    </rPh>
    <phoneticPr fontId="9" type="Hiragana"/>
  </si>
  <si>
    <t>※宿泊費の上限超過部分1,637円は補助対象外</t>
    <rPh sb="1" eb="4">
      <t>シュクハクヒ</t>
    </rPh>
    <rPh sb="5" eb="7">
      <t>ジョウゲン</t>
    </rPh>
    <rPh sb="7" eb="9">
      <t>チョウカ</t>
    </rPh>
    <rPh sb="9" eb="11">
      <t>ブブン</t>
    </rPh>
    <rPh sb="16" eb="17">
      <t>エン</t>
    </rPh>
    <rPh sb="18" eb="20">
      <t>ホジョ</t>
    </rPh>
    <rPh sb="20" eb="23">
      <t>タイショウガイ</t>
    </rPh>
    <phoneticPr fontId="4"/>
  </si>
  <si>
    <t>円</t>
    <rPh sb="0" eb="1">
      <t>えん</t>
    </rPh>
    <phoneticPr fontId="9" type="Hiragana"/>
  </si>
  <si>
    <t>３　補助事業等の実施期間</t>
    <rPh sb="2" eb="4">
      <t>ほじょ</t>
    </rPh>
    <rPh sb="4" eb="6">
      <t>じぎょう</t>
    </rPh>
    <rPh sb="6" eb="7">
      <t>とう</t>
    </rPh>
    <rPh sb="8" eb="10">
      <t>じっし</t>
    </rPh>
    <rPh sb="10" eb="12">
      <t>きかん</t>
    </rPh>
    <phoneticPr fontId="9" type="Hiragana"/>
  </si>
  <si>
    <t>代表者</t>
    <rPh sb="0" eb="3">
      <t>だいひょうしゃ</t>
    </rPh>
    <phoneticPr fontId="9" type="Hiragana"/>
  </si>
  <si>
    <t>１．事業計画（詳細は別紙１－１「補助事業計画書」に記入。）</t>
    <rPh sb="2" eb="4">
      <t>じぎょう</t>
    </rPh>
    <rPh sb="4" eb="6">
      <t>けいかく</t>
    </rPh>
    <rPh sb="10" eb="12">
      <t>べっし</t>
    </rPh>
    <phoneticPr fontId="9" type="Hiragana"/>
  </si>
  <si>
    <t>設立年月日</t>
    <rPh sb="0" eb="2">
      <t>せつりつ</t>
    </rPh>
    <rPh sb="2" eb="5">
      <t>ねんがっぴ</t>
    </rPh>
    <phoneticPr fontId="9" type="Hiragana"/>
  </si>
  <si>
    <t>注　補助事業等の実施計画書及び収支予算書は、別紙により添付のこと。</t>
  </si>
  <si>
    <t>１．事業計画</t>
    <rPh sb="2" eb="4">
      <t>じぎょう</t>
    </rPh>
    <rPh sb="4" eb="6">
      <t>けいかく</t>
    </rPh>
    <phoneticPr fontId="9" type="Hiragana"/>
  </si>
  <si>
    <t>２ 発行済株式の総数又は出資価格の総額の２分の１以上を同一の大企業が所有または出資して</t>
  </si>
  <si>
    <t>別紙４</t>
  </si>
  <si>
    <t>交通費</t>
  </si>
  <si>
    <t>事業名</t>
    <rPh sb="0" eb="2">
      <t>じぎょう</t>
    </rPh>
    <rPh sb="2" eb="3">
      <t>めい</t>
    </rPh>
    <phoneticPr fontId="9" type="Hiragana"/>
  </si>
  <si>
    <t>　副業・兼業人材活用促進事業費補助金</t>
  </si>
  <si>
    <t>総事業費</t>
    <rPh sb="0" eb="1">
      <t>そう</t>
    </rPh>
    <rPh sb="1" eb="4">
      <t>じぎょうひ</t>
    </rPh>
    <phoneticPr fontId="9" type="Hiragana"/>
  </si>
  <si>
    <t>副業・兼業人材活用促進事業</t>
    <rPh sb="0" eb="2">
      <t>ふくぎょう</t>
    </rPh>
    <rPh sb="3" eb="5">
      <t>けんぎょう</t>
    </rPh>
    <rPh sb="5" eb="7">
      <t>じんざい</t>
    </rPh>
    <rPh sb="7" eb="9">
      <t>かつよう</t>
    </rPh>
    <rPh sb="9" eb="11">
      <t>そくしん</t>
    </rPh>
    <rPh sb="11" eb="13">
      <t>じぎょう</t>
    </rPh>
    <phoneticPr fontId="9" type="Hiragana"/>
  </si>
  <si>
    <t>事業期間</t>
    <rPh sb="0" eb="2">
      <t>じぎょう</t>
    </rPh>
    <rPh sb="2" eb="4">
      <t>きかん</t>
    </rPh>
    <phoneticPr fontId="9" type="Hiragana"/>
  </si>
  <si>
    <t>事業内容（具体的に）</t>
    <rPh sb="0" eb="2">
      <t>じぎょう</t>
    </rPh>
    <rPh sb="2" eb="4">
      <t>ないよう</t>
    </rPh>
    <rPh sb="5" eb="8">
      <t>ぐたいてき</t>
    </rPh>
    <phoneticPr fontId="9" type="Hiragana"/>
  </si>
  <si>
    <t>（単位：円）</t>
    <rPh sb="1" eb="3">
      <t>たんい</t>
    </rPh>
    <rPh sb="4" eb="5">
      <t>えん</t>
    </rPh>
    <phoneticPr fontId="9" type="Hiragana"/>
  </si>
  <si>
    <t>補助金等
申請額</t>
    <rPh sb="0" eb="3">
      <t>ほじょきん</t>
    </rPh>
    <rPh sb="3" eb="4">
      <t>とう</t>
    </rPh>
    <rPh sb="5" eb="8">
      <t>しんせいがく</t>
    </rPh>
    <phoneticPr fontId="9" type="Hiragana"/>
  </si>
  <si>
    <t>９ 本事業の対象となる副業・兼業人材の本業としての就業先が、補助事業者と資本関係を有す</t>
  </si>
  <si>
    <t>人材紹介手数料</t>
  </si>
  <si>
    <t>２．経費配分</t>
    <rPh sb="2" eb="4">
      <t>けいひ</t>
    </rPh>
    <rPh sb="4" eb="6">
      <t>はいぶん</t>
    </rPh>
    <phoneticPr fontId="9" type="Hiragana"/>
  </si>
  <si>
    <t>目・節</t>
    <rPh sb="0" eb="1">
      <t>もく</t>
    </rPh>
    <rPh sb="2" eb="3">
      <t>せつ</t>
    </rPh>
    <phoneticPr fontId="9" type="Hiragana"/>
  </si>
  <si>
    <t>計</t>
    <rPh sb="0" eb="1">
      <t>けい</t>
    </rPh>
    <phoneticPr fontId="9" type="Hiragana"/>
  </si>
  <si>
    <t>減</t>
    <rPh sb="0" eb="1">
      <t>げん</t>
    </rPh>
    <phoneticPr fontId="9" type="Hiragana"/>
  </si>
  <si>
    <t>実際に支払った金額ａ
（ａ＝ｂ＋ｃ）</t>
    <rPh sb="0" eb="2">
      <t>ジッサイ</t>
    </rPh>
    <rPh sb="3" eb="5">
      <t>シハラ</t>
    </rPh>
    <rPh sb="7" eb="8">
      <t>カネ</t>
    </rPh>
    <rPh sb="8" eb="9">
      <t>ガク</t>
    </rPh>
    <phoneticPr fontId="4"/>
  </si>
  <si>
    <t>手数料</t>
    <rPh sb="0" eb="3">
      <t>テスウリョウ</t>
    </rPh>
    <phoneticPr fontId="4"/>
  </si>
  <si>
    <t>:</t>
  </si>
  <si>
    <t>自己資金</t>
  </si>
  <si>
    <r>
      <t>補助対象外経費(b)</t>
    </r>
    <r>
      <rPr>
        <sz val="16"/>
        <color rgb="FFFF0000"/>
        <rFont val="ＭＳ 明朝"/>
        <family val="1"/>
        <charset val="128"/>
      </rPr>
      <t>※１</t>
    </r>
    <rPh sb="0" eb="2">
      <t>ほじょ</t>
    </rPh>
    <rPh sb="2" eb="5">
      <t>たいしょうがい</t>
    </rPh>
    <rPh sb="5" eb="7">
      <t>けいひ</t>
    </rPh>
    <phoneticPr fontId="9" type="Hiragana"/>
  </si>
  <si>
    <t>最初の1ヶ月で現場の視察と稼働状況等データの分析、2～3ヶ月で具体的な打ち手の検討、残りの期間で実際にシステムを導入しての改善状況の確認や書類の電子化等に取り組んだ。最終的な結果として、○％の業務効率化を実現できた。</t>
  </si>
  <si>
    <t>収支予算書</t>
    <rPh sb="0" eb="2">
      <t>しゅうし</t>
    </rPh>
    <rPh sb="2" eb="5">
      <t>よさんしょ</t>
    </rPh>
    <phoneticPr fontId="9" type="Hiragana"/>
  </si>
  <si>
    <t>副業・兼業人材活用促進事業</t>
  </si>
  <si>
    <t>別紙１－２「交付申請額の算定根拠及び補助金交付申請額算定表」のとおり</t>
  </si>
  <si>
    <t>２　副業・兼業人材の経歴等</t>
    <rPh sb="2" eb="4">
      <t>ふくぎょう</t>
    </rPh>
    <rPh sb="5" eb="7">
      <t>けんぎょう</t>
    </rPh>
    <rPh sb="7" eb="9">
      <t>じんざい</t>
    </rPh>
    <rPh sb="10" eb="12">
      <t>けいれき</t>
    </rPh>
    <rPh sb="12" eb="13">
      <t>とう</t>
    </rPh>
    <phoneticPr fontId="9" type="Hiragana"/>
  </si>
  <si>
    <t>収入の部</t>
    <rPh sb="0" eb="2">
      <t>しゅうにゅう</t>
    </rPh>
    <rPh sb="3" eb="4">
      <t>ぶ</t>
    </rPh>
    <phoneticPr fontId="9" type="Hiragana"/>
  </si>
  <si>
    <t>区分</t>
    <rPh sb="0" eb="2">
      <t>くぶん</t>
    </rPh>
    <phoneticPr fontId="9" type="Hiragana"/>
  </si>
  <si>
    <t>⇔</t>
  </si>
  <si>
    <t>差引増減</t>
    <rPh sb="0" eb="1">
      <t>さ</t>
    </rPh>
    <rPh sb="1" eb="2">
      <t>ひ</t>
    </rPh>
    <rPh sb="2" eb="4">
      <t>ぞうげん</t>
    </rPh>
    <phoneticPr fontId="9" type="Hiragana"/>
  </si>
  <si>
    <t>増</t>
    <rPh sb="0" eb="1">
      <t>ぞう</t>
    </rPh>
    <phoneticPr fontId="9" type="Hiragana"/>
  </si>
  <si>
    <t>(4)本業の所属等</t>
    <rPh sb="3" eb="5">
      <t>ほんぎょう</t>
    </rPh>
    <rPh sb="6" eb="8">
      <t>しょぞく</t>
    </rPh>
    <rPh sb="8" eb="9">
      <t>とう</t>
    </rPh>
    <phoneticPr fontId="9" type="Hiragana"/>
  </si>
  <si>
    <t>摘要</t>
    <rPh sb="0" eb="2">
      <t>てきよう</t>
    </rPh>
    <phoneticPr fontId="9" type="Hiragana"/>
  </si>
  <si>
    <t>支出の部</t>
    <rPh sb="0" eb="2">
      <t>ししゅつ</t>
    </rPh>
    <rPh sb="3" eb="4">
      <t>ぶ</t>
    </rPh>
    <phoneticPr fontId="9" type="Hiragana"/>
  </si>
  <si>
    <t>補助対象
事業費</t>
    <rPh sb="0" eb="2">
      <t>ほじょ</t>
    </rPh>
    <rPh sb="2" eb="4">
      <t>たいしょう</t>
    </rPh>
    <rPh sb="5" eb="8">
      <t>じぎょうひ</t>
    </rPh>
    <phoneticPr fontId="9" type="Hiragana"/>
  </si>
  <si>
    <t>本年度
予算額</t>
    <rPh sb="0" eb="3">
      <t>ほんねんど</t>
    </rPh>
    <rPh sb="4" eb="7">
      <t>よさんがく</t>
    </rPh>
    <phoneticPr fontId="9" type="Hiragana"/>
  </si>
  <si>
    <t>県補助金</t>
    <rPh sb="0" eb="1">
      <t>けん</t>
    </rPh>
    <phoneticPr fontId="9" type="Hiragana"/>
  </si>
  <si>
    <t>km</t>
  </si>
  <si>
    <t>令和　年　月　日</t>
    <rPh sb="0" eb="2">
      <t>れいわ</t>
    </rPh>
    <rPh sb="3" eb="4">
      <t>ねん</t>
    </rPh>
    <rPh sb="5" eb="6">
      <t>つき</t>
    </rPh>
    <rPh sb="7" eb="8">
      <t>にち</t>
    </rPh>
    <phoneticPr fontId="9" type="Hiragana"/>
  </si>
  <si>
    <t>前年度
予算額</t>
    <rPh sb="0" eb="3">
      <t>ぜんねんど</t>
    </rPh>
    <rPh sb="4" eb="7">
      <t>よさんがく</t>
    </rPh>
    <phoneticPr fontId="9" type="Hiragana"/>
  </si>
  <si>
    <t>商号または名称</t>
    <rPh sb="0" eb="2">
      <t>しょうごう</t>
    </rPh>
    <rPh sb="5" eb="7">
      <t>めいしょう</t>
    </rPh>
    <phoneticPr fontId="9" type="Hiragana"/>
  </si>
  <si>
    <t>で交付決定を受けた副業・兼業人材</t>
  </si>
  <si>
    <t>副業・兼業人材活用促進事業費補助金</t>
  </si>
  <si>
    <t>TEL</t>
  </si>
  <si>
    <t>宿泊費</t>
  </si>
  <si>
    <t>２　補助金等決定額</t>
    <rPh sb="2" eb="5">
      <t>ほじょきん</t>
    </rPh>
    <rPh sb="5" eb="6">
      <t>とう</t>
    </rPh>
    <rPh sb="6" eb="9">
      <t>けっていがく</t>
    </rPh>
    <phoneticPr fontId="9" type="Hiragana"/>
  </si>
  <si>
    <t>　</t>
  </si>
  <si>
    <t>様式第１２号</t>
    <rPh sb="0" eb="2">
      <t>ようしき</t>
    </rPh>
    <rPh sb="2" eb="3">
      <t>だい</t>
    </rPh>
    <rPh sb="5" eb="6">
      <t>ごう</t>
    </rPh>
    <phoneticPr fontId="9" type="Hiragana"/>
  </si>
  <si>
    <t>（　○○</t>
  </si>
  <si>
    <t>【鉄道賃】</t>
    <rPh sb="1" eb="3">
      <t>てつどう</t>
    </rPh>
    <rPh sb="3" eb="4">
      <t>ちん</t>
    </rPh>
    <phoneticPr fontId="9" type="Hiragana"/>
  </si>
  <si>
    <t>補助事業等実績報告書</t>
    <rPh sb="2" eb="4">
      <t>じぎょう</t>
    </rPh>
    <rPh sb="5" eb="7">
      <t>じっせき</t>
    </rPh>
    <rPh sb="7" eb="9">
      <t>ほうこく</t>
    </rPh>
    <phoneticPr fontId="9" type="Hiragana"/>
  </si>
  <si>
    <t>名</t>
    <rPh sb="0" eb="1">
      <t>めい</t>
    </rPh>
    <phoneticPr fontId="9" type="Hiragana"/>
  </si>
  <si>
    <t>注　補助事業等の事業実績書及び収支予算書は別紙により添付のこと。</t>
    <rPh sb="8" eb="10">
      <t>じぎょう</t>
    </rPh>
    <rPh sb="10" eb="12">
      <t>じっせき</t>
    </rPh>
    <rPh sb="12" eb="13">
      <t>しょ</t>
    </rPh>
    <phoneticPr fontId="9" type="Hiragana"/>
  </si>
  <si>
    <t>　補助事業等が終了したので、その実績を次のとおり報告します。</t>
    <rPh sb="1" eb="3">
      <t>ほじょ</t>
    </rPh>
    <rPh sb="3" eb="5">
      <t>じぎょう</t>
    </rPh>
    <rPh sb="5" eb="6">
      <t>とう</t>
    </rPh>
    <rPh sb="7" eb="9">
      <t>しゅうりょう</t>
    </rPh>
    <rPh sb="16" eb="18">
      <t>じっせき</t>
    </rPh>
    <rPh sb="19" eb="20">
      <t>つぎ</t>
    </rPh>
    <rPh sb="24" eb="26">
      <t>ほうこく</t>
    </rPh>
    <phoneticPr fontId="9" type="Hiragana"/>
  </si>
  <si>
    <t>６　交付決定通知書指令番号</t>
    <rPh sb="2" eb="4">
      <t>こうふ</t>
    </rPh>
    <rPh sb="4" eb="6">
      <t>けってい</t>
    </rPh>
    <rPh sb="6" eb="9">
      <t>つうちしょ</t>
    </rPh>
    <rPh sb="9" eb="11">
      <t>しれい</t>
    </rPh>
    <rPh sb="11" eb="13">
      <t>ばんごう</t>
    </rPh>
    <phoneticPr fontId="9" type="Hiragana"/>
  </si>
  <si>
    <t>３　補助金等実績額</t>
    <rPh sb="2" eb="5">
      <t>ほじょきん</t>
    </rPh>
    <rPh sb="5" eb="6">
      <t>とう</t>
    </rPh>
    <rPh sb="6" eb="8">
      <t>じっせき</t>
    </rPh>
    <rPh sb="8" eb="9">
      <t>がく</t>
    </rPh>
    <phoneticPr fontId="9" type="Hiragana"/>
  </si>
  <si>
    <t>４　差引増減額</t>
    <rPh sb="2" eb="3">
      <t>さ</t>
    </rPh>
    <rPh sb="3" eb="4">
      <t>ひ</t>
    </rPh>
    <rPh sb="4" eb="7">
      <t>ぞうげんがく</t>
    </rPh>
    <phoneticPr fontId="9" type="Hiragana"/>
  </si>
  <si>
    <t>平成×年×月×日</t>
    <rPh sb="0" eb="2">
      <t>へいせい</t>
    </rPh>
    <rPh sb="3" eb="4">
      <t>ねん</t>
    </rPh>
    <rPh sb="5" eb="6">
      <t>がつ</t>
    </rPh>
    <rPh sb="7" eb="8">
      <t>にち</t>
    </rPh>
    <phoneticPr fontId="9" type="Hiragana"/>
  </si>
  <si>
    <t>５　交付決定年月日</t>
    <rPh sb="2" eb="4">
      <t>こうふ</t>
    </rPh>
    <rPh sb="4" eb="6">
      <t>けってい</t>
    </rPh>
    <rPh sb="6" eb="9">
      <t>ねんがっぴ</t>
    </rPh>
    <phoneticPr fontId="9" type="Hiragana"/>
  </si>
  <si>
    <t>経費の内訳</t>
  </si>
  <si>
    <t xml:space="preserve"> </t>
  </si>
  <si>
    <t>別紙２</t>
  </si>
  <si>
    <t>７　補助事業等終了年月日</t>
    <rPh sb="2" eb="4">
      <t>ほじょ</t>
    </rPh>
    <rPh sb="4" eb="6">
      <t>じぎょう</t>
    </rPh>
    <rPh sb="6" eb="7">
      <t>とう</t>
    </rPh>
    <rPh sb="7" eb="9">
      <t>しゅうりょう</t>
    </rPh>
    <rPh sb="9" eb="12">
      <t>ねんがっぴ</t>
    </rPh>
    <phoneticPr fontId="9" type="Hiragana"/>
  </si>
  <si>
    <t>令和６年４月１日</t>
    <rPh sb="0" eb="2">
      <t>れいわ</t>
    </rPh>
    <rPh sb="3" eb="4">
      <t>ねん</t>
    </rPh>
    <rPh sb="5" eb="6">
      <t>つき</t>
    </rPh>
    <rPh sb="7" eb="8">
      <t>にち</t>
    </rPh>
    <phoneticPr fontId="9" type="Hiragana"/>
  </si>
  <si>
    <t>事業実績書</t>
    <rPh sb="0" eb="2">
      <t>じぎょう</t>
    </rPh>
    <rPh sb="2" eb="4">
      <t>じっせき</t>
    </rPh>
    <rPh sb="4" eb="5">
      <t>しょ</t>
    </rPh>
    <phoneticPr fontId="9" type="Hiragana"/>
  </si>
  <si>
    <t>補助金等
所要額</t>
    <rPh sb="0" eb="3">
      <t>ほじょきん</t>
    </rPh>
    <rPh sb="3" eb="4">
      <t>とう</t>
    </rPh>
    <rPh sb="5" eb="8">
      <t>しょようがく</t>
    </rPh>
    <phoneticPr fontId="9" type="Hiragana"/>
  </si>
  <si>
    <t>様式第１４号</t>
    <rPh sb="0" eb="2">
      <t>ようしき</t>
    </rPh>
    <rPh sb="2" eb="3">
      <t>だい</t>
    </rPh>
    <rPh sb="5" eb="6">
      <t>ごう</t>
    </rPh>
    <phoneticPr fontId="9" type="Hiragana"/>
  </si>
  <si>
    <t>１ 副業・兼業人材活用促進事業費補助金実施要領を誠実に遵守すること。</t>
  </si>
  <si>
    <t>☆☆株式会社
新規事業部</t>
    <rPh sb="2" eb="6">
      <t>かぶしきがいしゃ</t>
    </rPh>
    <rPh sb="7" eb="9">
      <t>しんき</t>
    </rPh>
    <rPh sb="9" eb="12">
      <t>じぎょうぶ</t>
    </rPh>
    <phoneticPr fontId="9" type="Hiragana"/>
  </si>
  <si>
    <t>収支精算書</t>
    <rPh sb="0" eb="2">
      <t>しゅうし</t>
    </rPh>
    <rPh sb="2" eb="4">
      <t>せいさん</t>
    </rPh>
    <rPh sb="4" eb="5">
      <t>しょ</t>
    </rPh>
    <phoneticPr fontId="9" type="Hiragana"/>
  </si>
  <si>
    <t>令和　年　月　日</t>
    <rPh sb="0" eb="2">
      <t>れいわ</t>
    </rPh>
    <rPh sb="3" eb="4">
      <t>ねん</t>
    </rPh>
    <rPh sb="5" eb="6">
      <t>がつ</t>
    </rPh>
    <rPh sb="7" eb="8">
      <t>にち</t>
    </rPh>
    <phoneticPr fontId="9" type="Hiragana"/>
  </si>
  <si>
    <t>本年度
予算額</t>
    <rPh sb="0" eb="2">
      <t>ほんねん</t>
    </rPh>
    <rPh sb="2" eb="3">
      <t>ど</t>
    </rPh>
    <rPh sb="4" eb="7">
      <t>よさんがく</t>
    </rPh>
    <phoneticPr fontId="9" type="Hiragana"/>
  </si>
  <si>
    <t>本年度
決算額</t>
    <rPh sb="0" eb="3">
      <t>ほんねんど</t>
    </rPh>
    <rPh sb="4" eb="6">
      <t>けっさん</t>
    </rPh>
    <rPh sb="6" eb="7">
      <t>がく</t>
    </rPh>
    <phoneticPr fontId="9" type="Hiragana"/>
  </si>
  <si>
    <t>支払方法
（振込等）</t>
    <rPh sb="0" eb="2">
      <t>シハラ</t>
    </rPh>
    <rPh sb="2" eb="4">
      <t>ホウホウ</t>
    </rPh>
    <rPh sb="6" eb="8">
      <t>フリコミ</t>
    </rPh>
    <rPh sb="8" eb="9">
      <t>トウ</t>
    </rPh>
    <phoneticPr fontId="4"/>
  </si>
  <si>
    <t>　（課名　地域産業振興課）</t>
    <rPh sb="2" eb="4">
      <t>かめい</t>
    </rPh>
    <rPh sb="5" eb="7">
      <t>ちいき</t>
    </rPh>
    <rPh sb="7" eb="9">
      <t>さんぎょう</t>
    </rPh>
    <rPh sb="9" eb="12">
      <t>しんこうか</t>
    </rPh>
    <phoneticPr fontId="9" type="Hiragana"/>
  </si>
  <si>
    <t>次のとおり請求します。</t>
    <rPh sb="0" eb="1">
      <t>つぎ</t>
    </rPh>
    <rPh sb="5" eb="7">
      <t>せいきゅう</t>
    </rPh>
    <phoneticPr fontId="9" type="Hiragana"/>
  </si>
  <si>
    <t>現在</t>
    <rPh sb="0" eb="2">
      <t>げんざい</t>
    </rPh>
    <phoneticPr fontId="9" type="Hiragana"/>
  </si>
  <si>
    <t>内訳</t>
    <rPh sb="0" eb="2">
      <t>うちわけ</t>
    </rPh>
    <phoneticPr fontId="9" type="Hiragana"/>
  </si>
  <si>
    <t>支払方法</t>
  </si>
  <si>
    <t>株式会社■■
営業部</t>
    <rPh sb="0" eb="4">
      <t>かぶしきがいしゃ</t>
    </rPh>
    <rPh sb="7" eb="10">
      <t>えいぎょうぶ</t>
    </rPh>
    <phoneticPr fontId="9" type="Hiragana"/>
  </si>
  <si>
    <t>口座振替払の
振込銀行及び
口座番号</t>
  </si>
  <si>
    <t>口座名義人
※カタカナで記載</t>
  </si>
  <si>
    <t>別紙１－１</t>
    <rPh sb="0" eb="2">
      <t>べっし</t>
    </rPh>
    <phoneticPr fontId="9" type="Hiragana"/>
  </si>
  <si>
    <t>摘要</t>
  </si>
  <si>
    <t>　本件の責任者及び担当者並びに連絡先</t>
  </si>
  <si>
    <t>(2)代表者職・氏名</t>
    <rPh sb="3" eb="6">
      <t>だいひょうしゃ</t>
    </rPh>
    <rPh sb="6" eb="7">
      <t>しょく</t>
    </rPh>
    <rPh sb="8" eb="10">
      <t>しめい</t>
    </rPh>
    <phoneticPr fontId="9" type="Hiragana"/>
  </si>
  <si>
    <t>　　所在地</t>
  </si>
  <si>
    <t>　　所属</t>
  </si>
  <si>
    <t>業務改善システムの企画・提案、クライアントのDX推進支援</t>
    <rPh sb="24" eb="26">
      <t>すいしん</t>
    </rPh>
    <phoneticPr fontId="9" type="Hiragana"/>
  </si>
  <si>
    <t>　　職氏名</t>
  </si>
  <si>
    <t>債権者</t>
    <rPh sb="0" eb="3">
      <t>さいけんしゃ</t>
    </rPh>
    <phoneticPr fontId="9" type="Hiragana"/>
  </si>
  <si>
    <t>契約(指令)金額</t>
  </si>
  <si>
    <t>前回までの受領額</t>
  </si>
  <si>
    <t>今回請求額</t>
  </si>
  <si>
    <t>今後請求予定額</t>
  </si>
  <si>
    <t>　口座振替払　・　隔地払　・　その他(　　）</t>
  </si>
  <si>
    <t>○○銀行　　○○支店</t>
  </si>
  <si>
    <t>銀行　　　　　　　　　　　　　支店</t>
  </si>
  <si>
    <t>住所</t>
    <rPh sb="0" eb="2">
      <t>じゅうしょ</t>
    </rPh>
    <phoneticPr fontId="9" type="Hiragana"/>
  </si>
  <si>
    <t>請求金額</t>
    <rPh sb="0" eb="2">
      <t>せいきゅう</t>
    </rPh>
    <rPh sb="2" eb="4">
      <t>きんがく</t>
    </rPh>
    <phoneticPr fontId="9" type="Hiragana"/>
  </si>
  <si>
    <t>￥</t>
  </si>
  <si>
    <t>令和　　年　　月　　日　</t>
    <rPh sb="0" eb="2">
      <t>れいわ</t>
    </rPh>
    <phoneticPr fontId="9" type="Hiragana"/>
  </si>
  <si>
    <t>③１回あたりの宿泊費</t>
    <rPh sb="2" eb="3">
      <t>かい</t>
    </rPh>
    <rPh sb="7" eb="10">
      <t>しゅくはくひ</t>
    </rPh>
    <phoneticPr fontId="9" type="Hiragana"/>
  </si>
  <si>
    <t>－</t>
  </si>
  <si>
    <t>当・普・別</t>
  </si>
  <si>
    <t>副業・兼業人材活用促進事業費補助金に係る事業実績書</t>
  </si>
  <si>
    <t>018-000-000</t>
  </si>
  <si>
    <t>（交通手段</t>
    <rPh sb="1" eb="3">
      <t>こうつう</t>
    </rPh>
    <rPh sb="3" eb="5">
      <t>しゅだん</t>
    </rPh>
    <phoneticPr fontId="9" type="Hiragana"/>
  </si>
  <si>
    <t>株式会社×××</t>
    <rPh sb="0" eb="4">
      <t>かぶしきがいしゃ</t>
    </rPh>
    <phoneticPr fontId="9" type="Hiragana"/>
  </si>
  <si>
    <t>下記のとおり報告します。</t>
  </si>
  <si>
    <t>東京都○○区××町～</t>
    <rPh sb="0" eb="3">
      <t>とうきょうと</t>
    </rPh>
    <rPh sb="5" eb="6">
      <t>く</t>
    </rPh>
    <rPh sb="8" eb="9">
      <t>まち</t>
    </rPh>
    <phoneticPr fontId="9" type="Hiragana"/>
  </si>
  <si>
    <t>記</t>
  </si>
  <si>
    <t>10 本事業の対象となる副業・兼業人材が、補助事業者や役員の３親等内の親族ではないこと。</t>
  </si>
  <si>
    <t>１　副業・兼業人材の概要</t>
  </si>
  <si>
    <t>(1)氏　名：</t>
  </si>
  <si>
    <t>(2)居住地：</t>
  </si>
  <si>
    <t>(3)就業期間：</t>
  </si>
  <si>
    <t>(4)人材を活用した目的</t>
  </si>
  <si>
    <t>歳)</t>
    <rPh sb="0" eb="1">
      <t>さい</t>
    </rPh>
    <phoneticPr fontId="9" type="Hiragana"/>
  </si>
  <si>
    <t>(5)人材を活用した成果</t>
  </si>
  <si>
    <t>らと同等の責任を有する者をいい、法人以外の団体である場合は代表者、理事その他これらと</t>
  </si>
  <si>
    <t>(5)担当者職・氏名</t>
    <rPh sb="3" eb="6">
      <t>たんとうしゃ</t>
    </rPh>
    <rPh sb="6" eb="7">
      <t>しょく</t>
    </rPh>
    <rPh sb="8" eb="10">
      <t>しめい</t>
    </rPh>
    <phoneticPr fontId="9" type="Hiragana"/>
  </si>
  <si>
    <t>様式第２号</t>
    <rPh sb="0" eb="2">
      <t>ようしき</t>
    </rPh>
    <rPh sb="2" eb="3">
      <t>だい</t>
    </rPh>
    <rPh sb="4" eb="5">
      <t>ごう</t>
    </rPh>
    <phoneticPr fontId="9" type="Hiragana"/>
  </si>
  <si>
    <t>又は請負による就労がないこと。</t>
  </si>
  <si>
    <t>～</t>
  </si>
  <si>
    <t>住所：</t>
  </si>
  <si>
    <t>記入例</t>
    <rPh sb="0" eb="2">
      <t>きにゅう</t>
    </rPh>
    <rPh sb="2" eb="3">
      <t>れい</t>
    </rPh>
    <phoneticPr fontId="9" type="Hiragana"/>
  </si>
  <si>
    <t>代表取締役</t>
    <rPh sb="0" eb="2">
      <t>だいひょう</t>
    </rPh>
    <rPh sb="2" eb="5">
      <t>とりしまりやく</t>
    </rPh>
    <phoneticPr fontId="9" type="Hiragana"/>
  </si>
  <si>
    <t>平成○年○月○日</t>
    <rPh sb="0" eb="2">
      <t>へいせい</t>
    </rPh>
    <rPh sb="3" eb="4">
      <t>ねん</t>
    </rPh>
    <rPh sb="5" eb="6">
      <t>がつ</t>
    </rPh>
    <rPh sb="7" eb="8">
      <t>にち</t>
    </rPh>
    <phoneticPr fontId="9" type="Hiragana"/>
  </si>
  <si>
    <t>(1)副業・兼業人材との契約期間</t>
    <rPh sb="3" eb="5">
      <t>ふくぎょう</t>
    </rPh>
    <rPh sb="6" eb="8">
      <t>けんぎょう</t>
    </rPh>
    <rPh sb="8" eb="10">
      <t>じんざい</t>
    </rPh>
    <rPh sb="12" eb="14">
      <t>けいやく</t>
    </rPh>
    <rPh sb="14" eb="16">
      <t>きかん</t>
    </rPh>
    <phoneticPr fontId="9" type="Hiragana"/>
  </si>
  <si>
    <t>指令地産－○○○</t>
    <rPh sb="0" eb="2">
      <t>しれい</t>
    </rPh>
    <rPh sb="2" eb="4">
      <t>ちさん</t>
    </rPh>
    <phoneticPr fontId="9" type="Hiragana"/>
  </si>
  <si>
    <t>１　申請者の概要</t>
    <rPh sb="2" eb="5">
      <t>しんせいしゃ</t>
    </rPh>
    <rPh sb="6" eb="8">
      <t>がいよう</t>
    </rPh>
    <phoneticPr fontId="9" type="Hiragana"/>
  </si>
  <si>
    <t>(株)○○</t>
    <rPh sb="0" eb="3">
      <t>カブ</t>
    </rPh>
    <phoneticPr fontId="4"/>
  </si>
  <si>
    <t>(1)企業名</t>
    <rPh sb="3" eb="6">
      <t>きぎょうめい</t>
    </rPh>
    <phoneticPr fontId="9" type="Hiragana"/>
  </si>
  <si>
    <t>(4)秋田県内で業務を行う予定回数等</t>
    <rPh sb="3" eb="5">
      <t>あきた</t>
    </rPh>
    <rPh sb="5" eb="7">
      <t>けんない</t>
    </rPh>
    <rPh sb="8" eb="10">
      <t>ぎょうむ</t>
    </rPh>
    <rPh sb="11" eb="12">
      <t>おこな</t>
    </rPh>
    <rPh sb="13" eb="15">
      <t>よてい</t>
    </rPh>
    <rPh sb="15" eb="17">
      <t>かいすう</t>
    </rPh>
    <rPh sb="17" eb="18">
      <t>とう</t>
    </rPh>
    <phoneticPr fontId="9" type="Hiragana"/>
  </si>
  <si>
    <t>(3)住所</t>
    <rPh sb="3" eb="5">
      <t>じゅうしょ</t>
    </rPh>
    <phoneticPr fontId="9" type="Hiragana"/>
  </si>
  <si>
    <t>(4)企業概要</t>
    <rPh sb="3" eb="5">
      <t>きぎょう</t>
    </rPh>
    <rPh sb="5" eb="7">
      <t>がいよう</t>
    </rPh>
    <phoneticPr fontId="9" type="Hiragana"/>
  </si>
  <si>
    <t>補助対象
事業費ｅ
（ｅ＝ｂ－ｄ）</t>
    <rPh sb="0" eb="2">
      <t>ホジョ</t>
    </rPh>
    <rPh sb="2" eb="4">
      <t>タイショウ</t>
    </rPh>
    <rPh sb="5" eb="8">
      <t>ジギョウヒ</t>
    </rPh>
    <phoneticPr fontId="4"/>
  </si>
  <si>
    <t>(1)氏名</t>
    <rPh sb="3" eb="5">
      <t>しめい</t>
    </rPh>
    <phoneticPr fontId="9" type="Hiragana"/>
  </si>
  <si>
    <t>(3)居住地</t>
    <rPh sb="3" eb="6">
      <t>きょじゅうち</t>
    </rPh>
    <phoneticPr fontId="9" type="Hiragana"/>
  </si>
  <si>
    <t>(5)経歴概要</t>
    <rPh sb="3" eb="5">
      <t>けいれき</t>
    </rPh>
    <rPh sb="5" eb="7">
      <t>がいよう</t>
    </rPh>
    <phoneticPr fontId="9" type="Hiragana"/>
  </si>
  <si>
    <t>(3)副業・兼業人材の配置部署
　（所在地）</t>
    <rPh sb="3" eb="5">
      <t>ふくぎょう</t>
    </rPh>
    <rPh sb="6" eb="8">
      <t>けんぎょう</t>
    </rPh>
    <rPh sb="8" eb="10">
      <t>じんざい</t>
    </rPh>
    <rPh sb="11" eb="13">
      <t>はいち</t>
    </rPh>
    <rPh sb="13" eb="15">
      <t>ぶしょ</t>
    </rPh>
    <rPh sb="18" eb="21">
      <t>しょざいち</t>
    </rPh>
    <phoneticPr fontId="9" type="Hiragana"/>
  </si>
  <si>
    <t>期間</t>
    <rPh sb="0" eb="2">
      <t>きかん</t>
    </rPh>
    <phoneticPr fontId="9" type="Hiragana"/>
  </si>
  <si>
    <t>対象日(帰)</t>
    <rPh sb="0" eb="2">
      <t>タイショウ</t>
    </rPh>
    <rPh sb="2" eb="3">
      <t>ビ</t>
    </rPh>
    <rPh sb="4" eb="5">
      <t>カエ</t>
    </rPh>
    <phoneticPr fontId="4"/>
  </si>
  <si>
    <t>３　副業・兼業人材を採用して行う事業の概要</t>
    <rPh sb="2" eb="4">
      <t>ふくぎょう</t>
    </rPh>
    <rPh sb="5" eb="7">
      <t>けんぎょう</t>
    </rPh>
    <rPh sb="7" eb="9">
      <t>じんざい</t>
    </rPh>
    <rPh sb="10" eb="12">
      <t>さいよう</t>
    </rPh>
    <rPh sb="14" eb="15">
      <t>おこな</t>
    </rPh>
    <rPh sb="16" eb="18">
      <t>じぎょう</t>
    </rPh>
    <rPh sb="19" eb="21">
      <t>がいよう</t>
    </rPh>
    <phoneticPr fontId="9" type="Hiragana"/>
  </si>
  <si>
    <t>デジタル技術の導入による、製造工程の見直し・書類のデータ化などを進め、生産性の向上と更なる事業拡大の実現を目指す。</t>
    <rPh sb="4" eb="6">
      <t>ぎじゅつ</t>
    </rPh>
    <rPh sb="7" eb="9">
      <t>どうにゅう</t>
    </rPh>
    <rPh sb="13" eb="15">
      <t>せいぞう</t>
    </rPh>
    <rPh sb="15" eb="17">
      <t>こうてい</t>
    </rPh>
    <rPh sb="18" eb="20">
      <t>みなお</t>
    </rPh>
    <rPh sb="22" eb="24">
      <t>しょるい</t>
    </rPh>
    <rPh sb="28" eb="29">
      <t>か</t>
    </rPh>
    <rPh sb="32" eb="33">
      <t>すす</t>
    </rPh>
    <rPh sb="35" eb="38">
      <t>せいさんせい</t>
    </rPh>
    <rPh sb="39" eb="41">
      <t>こうじょう</t>
    </rPh>
    <rPh sb="42" eb="43">
      <t>さら</t>
    </rPh>
    <rPh sb="45" eb="47">
      <t>じぎょう</t>
    </rPh>
    <rPh sb="47" eb="49">
      <t>かくだい</t>
    </rPh>
    <rPh sb="50" eb="52">
      <t>じつげん</t>
    </rPh>
    <rPh sb="53" eb="55">
      <t>めざ</t>
    </rPh>
    <phoneticPr fontId="9" type="Hiragana"/>
  </si>
  <si>
    <t>４　副業・兼業人材の紹介事業者</t>
    <rPh sb="2" eb="4">
      <t>ふくぎょう</t>
    </rPh>
    <rPh sb="5" eb="7">
      <t>けんぎょう</t>
    </rPh>
    <rPh sb="7" eb="9">
      <t>じんざい</t>
    </rPh>
    <rPh sb="10" eb="12">
      <t>しょうかい</t>
    </rPh>
    <rPh sb="12" eb="15">
      <t>じぎょうしゃ</t>
    </rPh>
    <phoneticPr fontId="9" type="Hiragana"/>
  </si>
  <si>
    <t>資本金</t>
    <rPh sb="0" eb="1">
      <t>し</t>
    </rPh>
    <rPh sb="1" eb="2">
      <t>ほん</t>
    </rPh>
    <rPh sb="2" eb="3">
      <t>かね</t>
    </rPh>
    <phoneticPr fontId="9" type="Hiragana"/>
  </si>
  <si>
    <t>※消費税額の１円未満の端数処理については、商品価格の１円未満を切り捨て、消費税額の１円未満を切り上げます。(理由：消費税は、補助金の交付対象ではないため)</t>
    <rPh sb="1" eb="4">
      <t>ショウヒゼイ</t>
    </rPh>
    <rPh sb="4" eb="5">
      <t>ガク</t>
    </rPh>
    <rPh sb="7" eb="8">
      <t>エン</t>
    </rPh>
    <rPh sb="8" eb="10">
      <t>ミマン</t>
    </rPh>
    <rPh sb="11" eb="13">
      <t>ハスウ</t>
    </rPh>
    <rPh sb="13" eb="15">
      <t>ショリ</t>
    </rPh>
    <rPh sb="21" eb="23">
      <t>ショウヒン</t>
    </rPh>
    <rPh sb="23" eb="25">
      <t>カカク</t>
    </rPh>
    <rPh sb="27" eb="28">
      <t>エン</t>
    </rPh>
    <rPh sb="28" eb="30">
      <t>ミマン</t>
    </rPh>
    <rPh sb="31" eb="32">
      <t>キ</t>
    </rPh>
    <rPh sb="33" eb="34">
      <t>ス</t>
    </rPh>
    <rPh sb="36" eb="39">
      <t>ショウヒゼイ</t>
    </rPh>
    <rPh sb="39" eb="40">
      <t>ガク</t>
    </rPh>
    <rPh sb="42" eb="43">
      <t>エン</t>
    </rPh>
    <rPh sb="43" eb="45">
      <t>ミマン</t>
    </rPh>
    <rPh sb="46" eb="47">
      <t>キ</t>
    </rPh>
    <rPh sb="48" eb="49">
      <t>ア</t>
    </rPh>
    <rPh sb="54" eb="56">
      <t>リユウ</t>
    </rPh>
    <rPh sb="57" eb="60">
      <t>ショウヒゼイ</t>
    </rPh>
    <rPh sb="62" eb="65">
      <t>ホジョキン</t>
    </rPh>
    <rPh sb="66" eb="68">
      <t>コウフ</t>
    </rPh>
    <rPh sb="68" eb="70">
      <t>タイショウ</t>
    </rPh>
    <phoneticPr fontId="4"/>
  </si>
  <si>
    <t>副業・兼業人材活用促進事業費補助金実施要領第１０条の規定に基づき交付申請をするにあたり、</t>
  </si>
  <si>
    <t>いる中小企業でないこと。</t>
  </si>
  <si>
    <t>例</t>
    <rPh sb="0" eb="1">
      <t>レイ</t>
    </rPh>
    <phoneticPr fontId="4"/>
  </si>
  <si>
    <t>職・氏名：</t>
  </si>
  <si>
    <t>担当業務等</t>
    <rPh sb="0" eb="2">
      <t>たんとう</t>
    </rPh>
    <rPh sb="2" eb="5">
      <t>ぎょうむとう</t>
    </rPh>
    <phoneticPr fontId="9" type="Hiragana"/>
  </si>
  <si>
    <t>５　事業経費</t>
    <rPh sb="2" eb="4">
      <t>じぎょう</t>
    </rPh>
    <rPh sb="4" eb="6">
      <t>けいひ</t>
    </rPh>
    <phoneticPr fontId="9" type="Hiragana"/>
  </si>
  <si>
    <t>(2)副業・兼業人材の就業予定期間</t>
    <rPh sb="3" eb="5">
      <t>ふくぎょう</t>
    </rPh>
    <rPh sb="6" eb="8">
      <t>けんぎょう</t>
    </rPh>
    <rPh sb="8" eb="10">
      <t>じんざい</t>
    </rPh>
    <rPh sb="11" eb="13">
      <t>しゅうぎょう</t>
    </rPh>
    <rPh sb="13" eb="15">
      <t>よてい</t>
    </rPh>
    <rPh sb="15" eb="17">
      <t>きかん</t>
    </rPh>
    <phoneticPr fontId="9" type="Hiragana"/>
  </si>
  <si>
    <t>①秋田県内で業務を行う予定回数</t>
    <rPh sb="1" eb="3">
      <t>あきた</t>
    </rPh>
    <rPh sb="3" eb="5">
      <t>けんない</t>
    </rPh>
    <rPh sb="6" eb="8">
      <t>ぎょうむ</t>
    </rPh>
    <rPh sb="9" eb="10">
      <t>おこな</t>
    </rPh>
    <rPh sb="11" eb="13">
      <t>よてい</t>
    </rPh>
    <rPh sb="13" eb="15">
      <t>かいすう</t>
    </rPh>
    <phoneticPr fontId="9" type="Hiragana"/>
  </si>
  <si>
    <t>回</t>
    <rPh sb="0" eb="1">
      <t>かい</t>
    </rPh>
    <phoneticPr fontId="9" type="Hiragana"/>
  </si>
  <si>
    <t>②１回あたりの往復交通費</t>
    <rPh sb="2" eb="3">
      <t>かい</t>
    </rPh>
    <rPh sb="7" eb="9">
      <t>おうふく</t>
    </rPh>
    <rPh sb="9" eb="12">
      <t>こうつうひ</t>
    </rPh>
    <phoneticPr fontId="9" type="Hiragana"/>
  </si>
  <si>
    <t>往復</t>
    <rPh sb="0" eb="2">
      <t>おうふく</t>
    </rPh>
    <phoneticPr fontId="9" type="Hiragana"/>
  </si>
  <si>
    <t>⑤人材紹介手数料</t>
    <rPh sb="1" eb="3">
      <t>じんざい</t>
    </rPh>
    <rPh sb="3" eb="5">
      <t>しょうかい</t>
    </rPh>
    <rPh sb="5" eb="8">
      <t>てすうりょう</t>
    </rPh>
    <phoneticPr fontId="9" type="Hiragana"/>
  </si>
  <si>
    <t>(5)補助事業に要した経費総額</t>
    <rPh sb="3" eb="5">
      <t>ほじょ</t>
    </rPh>
    <rPh sb="5" eb="7">
      <t>じぎょう</t>
    </rPh>
    <rPh sb="8" eb="9">
      <t>よう</t>
    </rPh>
    <rPh sb="11" eb="13">
      <t>けいひ</t>
    </rPh>
    <rPh sb="13" eb="15">
      <t>そうがく</t>
    </rPh>
    <phoneticPr fontId="9" type="Hiragana"/>
  </si>
  <si>
    <t>７ 性風俗関連営業、接待を伴う飲食店営業又はこれらの営業の一部を受託する営業を行う事業</t>
  </si>
  <si>
    <t>主たる事業</t>
    <rPh sb="0" eb="1">
      <t>しゅ</t>
    </rPh>
    <rPh sb="3" eb="5">
      <t>じぎょう</t>
    </rPh>
    <phoneticPr fontId="9" type="Hiragana"/>
  </si>
  <si>
    <t>税抜額
ｂ</t>
    <rPh sb="0" eb="2">
      <t>ゼイヌキ</t>
    </rPh>
    <rPh sb="2" eb="3">
      <t>ガク</t>
    </rPh>
    <phoneticPr fontId="4"/>
  </si>
  <si>
    <t>E-Mail</t>
  </si>
  <si>
    <t>1,000万</t>
    <rPh sb="5" eb="6">
      <t>まん</t>
    </rPh>
    <phoneticPr fontId="9" type="Hiragana"/>
  </si>
  <si>
    <t>(2)生年月日</t>
    <rPh sb="3" eb="5">
      <t>せいねん</t>
    </rPh>
    <rPh sb="5" eb="7">
      <t>がっぴ</t>
    </rPh>
    <phoneticPr fontId="9" type="Hiragana"/>
  </si>
  <si>
    <t>経費の内容</t>
    <rPh sb="0" eb="2">
      <t>けいひ</t>
    </rPh>
    <rPh sb="3" eb="5">
      <t>ないよう</t>
    </rPh>
    <phoneticPr fontId="9" type="Hiragana"/>
  </si>
  <si>
    <t>泊</t>
    <rPh sb="0" eb="1">
      <t>はく</t>
    </rPh>
    <phoneticPr fontId="9" type="Hiragana"/>
  </si>
  <si>
    <t>従業員数</t>
    <rPh sb="0" eb="3">
      <t>じゅうぎょういん</t>
    </rPh>
    <rPh sb="3" eb="4">
      <t>すう</t>
    </rPh>
    <phoneticPr fontId="9" type="Hiragana"/>
  </si>
  <si>
    <t>名称</t>
    <rPh sb="0" eb="2">
      <t>めいしょう</t>
    </rPh>
    <phoneticPr fontId="9" type="Hiragana"/>
  </si>
  <si>
    <t>所在地</t>
    <rPh sb="0" eb="3">
      <t>しょざいち</t>
    </rPh>
    <phoneticPr fontId="9" type="Hiragana"/>
  </si>
  <si>
    <t>回数</t>
    <rPh sb="0" eb="2">
      <t>カイスウ</t>
    </rPh>
    <phoneticPr fontId="4"/>
  </si>
  <si>
    <t>所属
(企業名及び部署等)</t>
    <rPh sb="0" eb="2">
      <t>しょぞく</t>
    </rPh>
    <rPh sb="4" eb="7">
      <t>きぎょうめい</t>
    </rPh>
    <rPh sb="7" eb="8">
      <t>およ</t>
    </rPh>
    <rPh sb="9" eb="11">
      <t>ぶしょ</t>
    </rPh>
    <rPh sb="11" eb="12">
      <t>とう</t>
    </rPh>
    <phoneticPr fontId="9" type="Hiragana"/>
  </si>
  <si>
    <t>④１回あたりの交通費及び宿泊費の計(②＋③)</t>
    <rPh sb="2" eb="3">
      <t>かい</t>
    </rPh>
    <rPh sb="7" eb="10">
      <t>こうつうひ</t>
    </rPh>
    <rPh sb="10" eb="11">
      <t>およ</t>
    </rPh>
    <rPh sb="12" eb="15">
      <t>しゅくはくひ</t>
    </rPh>
    <rPh sb="16" eb="17">
      <t>けい</t>
    </rPh>
    <phoneticPr fontId="9" type="Hiragana"/>
  </si>
  <si>
    <t>６ 破産、清算、民事再生手続き若しくは会社更生手続き開始の申立がなされていないこと。</t>
  </si>
  <si>
    <t>【人材を活用して解決したい経営課題】</t>
    <rPh sb="1" eb="3">
      <t>じんざい</t>
    </rPh>
    <rPh sb="4" eb="6">
      <t>かつよう</t>
    </rPh>
    <rPh sb="8" eb="10">
      <t>かいけつ</t>
    </rPh>
    <rPh sb="13" eb="15">
      <t>けいえい</t>
    </rPh>
    <rPh sb="15" eb="17">
      <t>かだい</t>
    </rPh>
    <phoneticPr fontId="9" type="Hiragana"/>
  </si>
  <si>
    <t>【事業を通じて目指す成果】</t>
    <rPh sb="1" eb="3">
      <t>じぎょう</t>
    </rPh>
    <rPh sb="4" eb="5">
      <t>つう</t>
    </rPh>
    <rPh sb="7" eb="9">
      <t>めざ</t>
    </rPh>
    <rPh sb="10" eb="12">
      <t>せいか</t>
    </rPh>
    <phoneticPr fontId="9" type="Hiragana"/>
  </si>
  <si>
    <t>積　算</t>
    <rPh sb="0" eb="1">
      <t>せき</t>
    </rPh>
    <rPh sb="2" eb="3">
      <t>さん</t>
    </rPh>
    <phoneticPr fontId="9" type="Hiragana"/>
  </si>
  <si>
    <t>補助事業計画書</t>
    <rPh sb="0" eb="2">
      <t>ほじょ</t>
    </rPh>
    <rPh sb="2" eb="4">
      <t>じぎょう</t>
    </rPh>
    <rPh sb="4" eb="7">
      <t>けいかくしょ</t>
    </rPh>
    <phoneticPr fontId="9" type="Hiragana"/>
  </si>
  <si>
    <t>請求日</t>
    <rPh sb="0" eb="3">
      <t>セイキュウビ</t>
    </rPh>
    <phoneticPr fontId="4"/>
  </si>
  <si>
    <t>請求書、領収書</t>
    <rPh sb="0" eb="3">
      <t>セイキュウショ</t>
    </rPh>
    <rPh sb="4" eb="7">
      <t>リョウシュウショ</t>
    </rPh>
    <phoneticPr fontId="4"/>
  </si>
  <si>
    <t>宿泊施設の請求書の写し、領収書、振込明細書</t>
    <rPh sb="0" eb="2">
      <t>シュクハク</t>
    </rPh>
    <rPh sb="2" eb="4">
      <t>シセツ</t>
    </rPh>
    <rPh sb="5" eb="8">
      <t>セイキュウショ</t>
    </rPh>
    <rPh sb="9" eb="10">
      <t>ウツ</t>
    </rPh>
    <rPh sb="12" eb="15">
      <t>リョウシュウショ</t>
    </rPh>
    <rPh sb="16" eb="18">
      <t>フリコミ</t>
    </rPh>
    <rPh sb="18" eb="21">
      <t>メイサイショ</t>
    </rPh>
    <phoneticPr fontId="4"/>
  </si>
  <si>
    <t>ホテル○○　1泊</t>
    <rPh sb="7" eb="8">
      <t>ハク</t>
    </rPh>
    <phoneticPr fontId="4"/>
  </si>
  <si>
    <t>交通費</t>
    <rPh sb="0" eb="3">
      <t>こうつうひ</t>
    </rPh>
    <phoneticPr fontId="9" type="Hiragana"/>
  </si>
  <si>
    <t>る者</t>
  </si>
  <si>
    <t>宿泊費</t>
    <rPh sb="0" eb="3">
      <t>シュクハクヒ</t>
    </rPh>
    <phoneticPr fontId="4"/>
  </si>
  <si>
    <t>【自家用車・タクシー利用車賃】</t>
    <rPh sb="1" eb="5">
      <t>じかようしゃ</t>
    </rPh>
    <rPh sb="10" eb="12">
      <t>りよう</t>
    </rPh>
    <rPh sb="12" eb="13">
      <t>くるま</t>
    </rPh>
    <rPh sb="13" eb="14">
      <t>ちん</t>
    </rPh>
    <phoneticPr fontId="9" type="Hiragana"/>
  </si>
  <si>
    <t>確認書類・備考</t>
    <rPh sb="0" eb="2">
      <t>カクニン</t>
    </rPh>
    <rPh sb="2" eb="4">
      <t>ショルイ</t>
    </rPh>
    <rPh sb="5" eb="7">
      <t>ビコウ</t>
    </rPh>
    <phoneticPr fontId="4"/>
  </si>
  <si>
    <t>（例：○○ホテル）</t>
    <rPh sb="1" eb="2">
      <t>れい</t>
    </rPh>
    <phoneticPr fontId="9" type="Hiragana"/>
  </si>
  <si>
    <t>上</t>
    <rPh sb="0" eb="1">
      <t>ウエ</t>
    </rPh>
    <phoneticPr fontId="4"/>
  </si>
  <si>
    <t>秋田　太郎</t>
    <rPh sb="0" eb="2">
      <t>あきた</t>
    </rPh>
    <rPh sb="3" eb="5">
      <t>たろう</t>
    </rPh>
    <phoneticPr fontId="9" type="Hiragana"/>
  </si>
  <si>
    <t>下</t>
    <rPh sb="0" eb="1">
      <t>シタ</t>
    </rPh>
    <phoneticPr fontId="4"/>
  </si>
  <si>
    <t>小計</t>
    <rPh sb="0" eb="2">
      <t>ショウケイ</t>
    </rPh>
    <phoneticPr fontId="4"/>
  </si>
  <si>
    <t>交通費</t>
    <rPh sb="0" eb="2">
      <t>コウツウ</t>
    </rPh>
    <rPh sb="2" eb="3">
      <t>ヒ</t>
    </rPh>
    <phoneticPr fontId="4"/>
  </si>
  <si>
    <t xml:space="preserve"> 経費区分：</t>
  </si>
  <si>
    <t>支払種別・名称</t>
    <rPh sb="0" eb="2">
      <t>シハラ</t>
    </rPh>
    <rPh sb="2" eb="4">
      <t>シュベツ</t>
    </rPh>
    <rPh sb="5" eb="7">
      <t>メイショウ</t>
    </rPh>
    <phoneticPr fontId="4"/>
  </si>
  <si>
    <t>規格・内容</t>
    <rPh sb="0" eb="2">
      <t>キカク</t>
    </rPh>
    <rPh sb="3" eb="5">
      <t>ナイヨウ</t>
    </rPh>
    <phoneticPr fontId="4"/>
  </si>
  <si>
    <t>人材紹介手数料</t>
    <rPh sb="0" eb="2">
      <t>ジンザイ</t>
    </rPh>
    <rPh sb="2" eb="4">
      <t>ショウカイ</t>
    </rPh>
    <rPh sb="4" eb="7">
      <t>テスウリョウ</t>
    </rPh>
    <phoneticPr fontId="4"/>
  </si>
  <si>
    <t>支払日</t>
    <rPh sb="0" eb="3">
      <t>シハライビ</t>
    </rPh>
    <phoneticPr fontId="4"/>
  </si>
  <si>
    <t>３ 発行済株式の総数又は出資価格の総額の３分の２以上を大企業が所有又は出資している中小</t>
  </si>
  <si>
    <t>補助事業に要する経費(a)</t>
    <rPh sb="0" eb="2">
      <t>ほじょ</t>
    </rPh>
    <rPh sb="2" eb="4">
      <t>じぎょう</t>
    </rPh>
    <rPh sb="5" eb="6">
      <t>よう</t>
    </rPh>
    <rPh sb="8" eb="10">
      <t>けいひ</t>
    </rPh>
    <phoneticPr fontId="9" type="Hiragana"/>
  </si>
  <si>
    <t>振込</t>
  </si>
  <si>
    <t>消費税額
ｃ</t>
    <rPh sb="0" eb="3">
      <t>ショウヒゼイ</t>
    </rPh>
    <rPh sb="3" eb="4">
      <t>ガク</t>
    </rPh>
    <phoneticPr fontId="4"/>
  </si>
  <si>
    <t>交通費</t>
    <rPh sb="0" eb="3">
      <t>コウツウヒ</t>
    </rPh>
    <phoneticPr fontId="4"/>
  </si>
  <si>
    <t>補助対象外の金額ｄ</t>
    <rPh sb="6" eb="7">
      <t>キン</t>
    </rPh>
    <phoneticPr fontId="4"/>
  </si>
  <si>
    <t>企業
支払日</t>
    <rPh sb="0" eb="2">
      <t>キギョウ</t>
    </rPh>
    <rPh sb="3" eb="6">
      <t>シハライビ</t>
    </rPh>
    <phoneticPr fontId="4"/>
  </si>
  <si>
    <t>切符、領収書、旅行者からの請求書、振込明細書</t>
    <rPh sb="0" eb="2">
      <t>キップ</t>
    </rPh>
    <rPh sb="3" eb="6">
      <t>リョウシュウショ</t>
    </rPh>
    <rPh sb="7" eb="10">
      <t>リョコウシャ</t>
    </rPh>
    <rPh sb="13" eb="16">
      <t>セイキュウショ</t>
    </rPh>
    <rPh sb="17" eb="19">
      <t>フリコミ</t>
    </rPh>
    <rPh sb="19" eb="22">
      <t>メイサイショ</t>
    </rPh>
    <phoneticPr fontId="4"/>
  </si>
  <si>
    <t>旅費規程</t>
    <rPh sb="0" eb="2">
      <t>リョヒ</t>
    </rPh>
    <rPh sb="2" eb="4">
      <t>キテイ</t>
    </rPh>
    <phoneticPr fontId="4"/>
  </si>
  <si>
    <t>宿泊地</t>
    <rPh sb="0" eb="3">
      <t>しゅくはくち</t>
    </rPh>
    <phoneticPr fontId="9" type="Hiragana"/>
  </si>
  <si>
    <t>中小企業のＤＸ支援やシステム開発に携わってきた経験を活かし、
・設備の稼働率などのデータ分析
・分析結果に基づく、具体的な改善策の提案・実行支援
・現在紙で管理している書類のデータ化
を担っていただく。</t>
    <rPh sb="0" eb="2">
      <t>ちゅうしょう</t>
    </rPh>
    <rPh sb="2" eb="4">
      <t>きぎょう</t>
    </rPh>
    <rPh sb="7" eb="9">
      <t>しえん</t>
    </rPh>
    <rPh sb="14" eb="16">
      <t>かいはつ</t>
    </rPh>
    <rPh sb="17" eb="18">
      <t>たずさ</t>
    </rPh>
    <rPh sb="23" eb="25">
      <t>けいけん</t>
    </rPh>
    <rPh sb="26" eb="27">
      <t>い</t>
    </rPh>
    <rPh sb="32" eb="34">
      <t>せつび</t>
    </rPh>
    <rPh sb="35" eb="38">
      <t>かどうりつ</t>
    </rPh>
    <rPh sb="44" eb="46">
      <t>ぶんせき</t>
    </rPh>
    <rPh sb="48" eb="50">
      <t>ぶんせき</t>
    </rPh>
    <rPh sb="50" eb="52">
      <t>けっか</t>
    </rPh>
    <rPh sb="53" eb="54">
      <t>もと</t>
    </rPh>
    <rPh sb="57" eb="60">
      <t>ぐたいてき</t>
    </rPh>
    <rPh sb="61" eb="64">
      <t>かいぜんさく</t>
    </rPh>
    <rPh sb="65" eb="67">
      <t>ていあん</t>
    </rPh>
    <rPh sb="68" eb="70">
      <t>じっこう</t>
    </rPh>
    <rPh sb="70" eb="72">
      <t>しえん</t>
    </rPh>
    <rPh sb="74" eb="76">
      <t>げんざい</t>
    </rPh>
    <rPh sb="76" eb="77">
      <t>かみ</t>
    </rPh>
    <rPh sb="78" eb="80">
      <t>かんり</t>
    </rPh>
    <rPh sb="84" eb="86">
      <t>しょるい</t>
    </rPh>
    <rPh sb="90" eb="91">
      <t>か</t>
    </rPh>
    <rPh sb="93" eb="94">
      <t>にな</t>
    </rPh>
    <phoneticPr fontId="9" type="Hiragana"/>
  </si>
  <si>
    <t>昭和○年○月○日</t>
    <rPh sb="0" eb="2">
      <t>しょうわ</t>
    </rPh>
    <rPh sb="3" eb="4">
      <t>ねん</t>
    </rPh>
    <rPh sb="5" eb="6">
      <t>がつ</t>
    </rPh>
    <rPh sb="7" eb="8">
      <t>にち</t>
    </rPh>
    <phoneticPr fontId="9" type="Hiragana"/>
  </si>
  <si>
    <t>●●部門の新規事業立ち上げ、新商品開発</t>
    <rPh sb="2" eb="4">
      <t>ぶもん</t>
    </rPh>
    <rPh sb="5" eb="7">
      <t>しんき</t>
    </rPh>
    <rPh sb="7" eb="9">
      <t>じぎょう</t>
    </rPh>
    <rPh sb="9" eb="10">
      <t>た</t>
    </rPh>
    <rPh sb="11" eb="12">
      <t>あ</t>
    </rPh>
    <rPh sb="14" eb="17">
      <t>しんしょうひん</t>
    </rPh>
    <rPh sb="17" eb="19">
      <t>かいはつ</t>
    </rPh>
    <phoneticPr fontId="9" type="Hiragana"/>
  </si>
  <si>
    <t>(4) 自己、その属する法人その他の団体若しくは第三者の不正の利益を図る目的又は第三者に</t>
  </si>
  <si>
    <t>別紙１－２　交付申請額の算定根拠及び補助金交付申請額算定表</t>
    <rPh sb="0" eb="2">
      <t>べっし</t>
    </rPh>
    <rPh sb="6" eb="8">
      <t>こうふ</t>
    </rPh>
    <rPh sb="8" eb="11">
      <t>しんせいがく</t>
    </rPh>
    <rPh sb="12" eb="14">
      <t>さんてい</t>
    </rPh>
    <rPh sb="14" eb="16">
      <t>こんきょ</t>
    </rPh>
    <rPh sb="16" eb="17">
      <t>およ</t>
    </rPh>
    <rPh sb="18" eb="21">
      <t>ほじょきん</t>
    </rPh>
    <rPh sb="21" eb="23">
      <t>こうふ</t>
    </rPh>
    <rPh sb="23" eb="26">
      <t>しんせいがく</t>
    </rPh>
    <rPh sb="26" eb="28">
      <t>さんてい</t>
    </rPh>
    <rPh sb="28" eb="29">
      <t>ひょう</t>
    </rPh>
    <phoneticPr fontId="9" type="Hiragana"/>
  </si>
  <si>
    <t>×</t>
  </si>
  <si>
    <t>＝</t>
  </si>
  <si>
    <t>駅</t>
    <rPh sb="0" eb="1">
      <t>えき</t>
    </rPh>
    <phoneticPr fontId="9" type="Hiragana"/>
  </si>
  <si>
    <t>【航空運賃】</t>
    <rPh sb="1" eb="3">
      <t>こうくう</t>
    </rPh>
    <rPh sb="3" eb="5">
      <t>うんちん</t>
    </rPh>
    <phoneticPr fontId="9" type="Hiragana"/>
  </si>
  <si>
    <t>空港</t>
    <rPh sb="0" eb="2">
      <t>くうこう</t>
    </rPh>
    <phoneticPr fontId="9" type="Hiragana"/>
  </si>
  <si>
    <t>【有料道路通行料金】</t>
    <rPh sb="1" eb="3">
      <t>ゆうりょう</t>
    </rPh>
    <rPh sb="3" eb="5">
      <t>どうろ</t>
    </rPh>
    <rPh sb="5" eb="7">
      <t>つうこう</t>
    </rPh>
    <rPh sb="7" eb="9">
      <t>りょうきん</t>
    </rPh>
    <phoneticPr fontId="9" type="Hiragana"/>
  </si>
  <si>
    <t>総務部（秋田県秋田市･･･）</t>
    <rPh sb="0" eb="3">
      <t>そうむぶ</t>
    </rPh>
    <rPh sb="4" eb="7">
      <t>あきたけん</t>
    </rPh>
    <rPh sb="7" eb="10">
      <t>あきたし</t>
    </rPh>
    <phoneticPr fontId="9" type="Hiragana"/>
  </si>
  <si>
    <t>（責任者の連絡先）</t>
  </si>
  <si>
    <t>IC</t>
  </si>
  <si>
    <t>【その他移動に要する旅費】</t>
    <rPh sb="3" eb="4">
      <t>た</t>
    </rPh>
    <rPh sb="4" eb="6">
      <t>いどう</t>
    </rPh>
    <rPh sb="7" eb="8">
      <t>よう</t>
    </rPh>
    <rPh sb="10" eb="12">
      <t>りょひ</t>
    </rPh>
    <phoneticPr fontId="9" type="Hiragana"/>
  </si>
  <si>
    <t>(3) 暴力団又は暴力団員がその経営又は運営に実質的に関与している者</t>
  </si>
  <si>
    <t>：</t>
  </si>
  <si>
    <t>）</t>
  </si>
  <si>
    <t>補助対象経費(a-b)</t>
    <rPh sb="0" eb="2">
      <t>ほじょ</t>
    </rPh>
    <rPh sb="2" eb="4">
      <t>たいしょう</t>
    </rPh>
    <rPh sb="4" eb="6">
      <t>けいひ</t>
    </rPh>
    <phoneticPr fontId="9" type="Hiragana"/>
  </si>
  <si>
    <t>合　計</t>
    <rPh sb="0" eb="1">
      <t>ごう</t>
    </rPh>
    <rPh sb="2" eb="3">
      <t>けい</t>
    </rPh>
    <phoneticPr fontId="9" type="Hiragana"/>
  </si>
  <si>
    <t>※１：消費税、宿泊費の補助上限超過額、食費など</t>
    <rPh sb="3" eb="6">
      <t>しょうひぜい</t>
    </rPh>
    <rPh sb="7" eb="10">
      <t>しゅくはくひ</t>
    </rPh>
    <rPh sb="11" eb="13">
      <t>ほじょ</t>
    </rPh>
    <rPh sb="13" eb="15">
      <t>じょうげん</t>
    </rPh>
    <rPh sb="15" eb="17">
      <t>ちょうか</t>
    </rPh>
    <rPh sb="17" eb="18">
      <t>がく</t>
    </rPh>
    <rPh sb="19" eb="21">
      <t>しょくひ</t>
    </rPh>
    <phoneticPr fontId="9" type="Hiragana"/>
  </si>
  <si>
    <t>宿泊費</t>
    <rPh sb="0" eb="3">
      <t>しゅくはくひ</t>
    </rPh>
    <phoneticPr fontId="9" type="Hiragana"/>
  </si>
  <si>
    <t>人材紹介手数料</t>
    <rPh sb="0" eb="2">
      <t>じんざい</t>
    </rPh>
    <rPh sb="2" eb="4">
      <t>しょうかい</t>
    </rPh>
    <rPh sb="4" eb="7">
      <t>てすうりょう</t>
    </rPh>
    <phoneticPr fontId="9" type="Hiragana"/>
  </si>
  <si>
    <t>人材事業者名</t>
    <rPh sb="0" eb="2">
      <t>じんざい</t>
    </rPh>
    <rPh sb="2" eb="5">
      <t>じぎょうしゃ</t>
    </rPh>
    <rPh sb="5" eb="6">
      <t>な</t>
    </rPh>
    <phoneticPr fontId="9" type="Hiragana"/>
  </si>
  <si>
    <t>◇</t>
  </si>
  <si>
    <t>(4)事業計画の内容</t>
    <rPh sb="3" eb="5">
      <t>じぎょう</t>
    </rPh>
    <rPh sb="5" eb="7">
      <t>けいかく</t>
    </rPh>
    <rPh sb="8" eb="10">
      <t>ないよう</t>
    </rPh>
    <phoneticPr fontId="9" type="Hiragana"/>
  </si>
  <si>
    <t>(5)事業計画における副業・兼業人材が担う業務(役割)</t>
    <rPh sb="3" eb="5">
      <t>じぎょう</t>
    </rPh>
    <rPh sb="5" eb="7">
      <t>けいかく</t>
    </rPh>
    <rPh sb="11" eb="13">
      <t>ふくぎょう</t>
    </rPh>
    <rPh sb="14" eb="16">
      <t>けんぎょう</t>
    </rPh>
    <rPh sb="16" eb="18">
      <t>じんざい</t>
    </rPh>
    <rPh sb="19" eb="20">
      <t>にな</t>
    </rPh>
    <rPh sb="21" eb="23">
      <t>ぎょうむ</t>
    </rPh>
    <rPh sb="24" eb="26">
      <t>やくわり</t>
    </rPh>
    <phoneticPr fontId="9" type="Hiragana"/>
  </si>
  <si>
    <t>対象日(行)</t>
    <rPh sb="0" eb="2">
      <t>タイショウ</t>
    </rPh>
    <rPh sb="2" eb="3">
      <t>ビ</t>
    </rPh>
    <rPh sb="4" eb="5">
      <t>イ</t>
    </rPh>
    <phoneticPr fontId="4"/>
  </si>
  <si>
    <t>別紙５－１</t>
  </si>
  <si>
    <t>秋田新幹線　秋田⇔東京往復</t>
    <rPh sb="0" eb="2">
      <t>アキタ</t>
    </rPh>
    <rPh sb="2" eb="5">
      <t>シンカンセン</t>
    </rPh>
    <rPh sb="6" eb="8">
      <t>アキタ</t>
    </rPh>
    <rPh sb="9" eb="11">
      <t>トウキョウ</t>
    </rPh>
    <rPh sb="11" eb="13">
      <t>オウフク</t>
    </rPh>
    <phoneticPr fontId="4"/>
  </si>
  <si>
    <t>代表取締役　××　××</t>
    <rPh sb="0" eb="2">
      <t>だいひょう</t>
    </rPh>
    <rPh sb="2" eb="5">
      <t>とりしまりやく</t>
    </rPh>
    <phoneticPr fontId="9" type="Hiragana"/>
  </si>
  <si>
    <t>12 本事業で補助対象とする経費が、国や県その他公的支援機関等が行う他の補助事業と重複し</t>
  </si>
  <si>
    <t>宿泊日(始)</t>
    <rPh sb="0" eb="2">
      <t>シュクハク</t>
    </rPh>
    <rPh sb="2" eb="3">
      <t>ビ</t>
    </rPh>
    <rPh sb="4" eb="5">
      <t>ハジ</t>
    </rPh>
    <phoneticPr fontId="4"/>
  </si>
  <si>
    <t>宿泊日(終)</t>
    <rPh sb="0" eb="2">
      <t>シュクハク</t>
    </rPh>
    <rPh sb="2" eb="3">
      <t>ビ</t>
    </rPh>
    <rPh sb="4" eb="5">
      <t>オ</t>
    </rPh>
    <phoneticPr fontId="4"/>
  </si>
  <si>
    <t>促進事業費補助金に係る事業実績について、当該補助金実施要領第１３条に基づき、</t>
  </si>
  <si>
    <t>電話番号：</t>
  </si>
  <si>
    <t>請求書</t>
  </si>
  <si>
    <t>別紙５－２「費用明細書」のとおり</t>
    <rPh sb="0" eb="2">
      <t>べっし</t>
    </rPh>
    <rPh sb="6" eb="8">
      <t>ひよう</t>
    </rPh>
    <rPh sb="8" eb="11">
      <t>めいさいしょ</t>
    </rPh>
    <phoneticPr fontId="9" type="Hiragana"/>
  </si>
  <si>
    <t>商号又は名称</t>
  </si>
  <si>
    <t>職氏名</t>
  </si>
  <si>
    <t>下記の事項について誓約します。</t>
  </si>
  <si>
    <t>企業でないこと。</t>
  </si>
  <si>
    <t>４ 役員の総数の２分の１以上を大企業の役員又は社員が兼務している中小企業でないこと。</t>
  </si>
  <si>
    <t>者ではないこと。</t>
  </si>
  <si>
    <t>８ 政治活動及び宗教活動を行う事業者でないこと。</t>
  </si>
  <si>
    <t>る事業者でないこと。</t>
  </si>
  <si>
    <t>11 本事業の対象となる副業・兼業人材が、過去に補助事業者のもとで、雇用関係、出向、派遣、</t>
  </si>
  <si>
    <t>ていないこと。</t>
  </si>
  <si>
    <t>13 自社又は自社の役員等（法人である場合は役員又は支店若しくは営業所の代表者その他これ</t>
  </si>
  <si>
    <t>同等の責任を有する者をいう。）は、次のいずれにも該当しないこと。</t>
  </si>
  <si>
    <t>(1) 暴力団（暴力団員による不当な行為の防止等に関する法律（平成３年法律第77 号。以下「法」</t>
  </si>
  <si>
    <t>という。）第２条第２号に規定する暴力団をいう。以下同じ。）</t>
  </si>
  <si>
    <t>(2) 暴力団員（法第２条第６号に規定する暴力団員をいう。以下同じ。）</t>
  </si>
  <si>
    <t>(5) 暴力団又は暴力団員に対して資金等を提供し、又は便宜を供与するなど直接的又は積極的</t>
  </si>
  <si>
    <t>に暴力団の維持運営に協力し、又は関与している者</t>
  </si>
  <si>
    <t>(6) 暴力団又は暴力団員であることを知りながらこれを不当に利用している者</t>
  </si>
  <si>
    <t>(7) (3)から(6)に掲げる者のほか、暴力団又は暴力団員と社会的に非難されるべき関係を有す</t>
  </si>
  <si>
    <t>所属：</t>
  </si>
  <si>
    <t>Ｅ-mail ：</t>
  </si>
  <si>
    <t>（担当者の連絡先）</t>
  </si>
  <si>
    <t>株式会社○○○</t>
    <rPh sb="0" eb="4">
      <t>かぶしきがいしゃ</t>
    </rPh>
    <phoneticPr fontId="9" type="Hiragana"/>
  </si>
  <si>
    <t>秋田県秋田市山王３－１－１</t>
    <rPh sb="0" eb="3">
      <t>あきたけん</t>
    </rPh>
    <rPh sb="3" eb="6">
      <t>あきたし</t>
    </rPh>
    <rPh sb="6" eb="8">
      <t>さんのう</t>
    </rPh>
    <phoneticPr fontId="9" type="Hiragana"/>
  </si>
  <si>
    <t>電子部品製造業</t>
    <rPh sb="0" eb="2">
      <t>でんし</t>
    </rPh>
    <rPh sb="2" eb="4">
      <t>ぶひん</t>
    </rPh>
    <rPh sb="4" eb="7">
      <t>せいぞうぎょう</t>
    </rPh>
    <phoneticPr fontId="9" type="Hiragana"/>
  </si>
  <si>
    <t>○○○.com</t>
  </si>
  <si>
    <t>東京都○○区●●町～</t>
    <rPh sb="0" eb="3">
      <t>とうきょうと</t>
    </rPh>
    <rPh sb="5" eb="6">
      <t>く</t>
    </rPh>
    <rPh sb="8" eb="9">
      <t>まち</t>
    </rPh>
    <phoneticPr fontId="9" type="Hiragana"/>
  </si>
  <si>
    <t>令和○年○月○日</t>
    <rPh sb="0" eb="2">
      <t>れいわ</t>
    </rPh>
    <rPh sb="3" eb="4">
      <t>ねん</t>
    </rPh>
    <rPh sb="5" eb="6">
      <t>がつ</t>
    </rPh>
    <rPh sb="7" eb="8">
      <t>にち</t>
    </rPh>
    <phoneticPr fontId="9" type="Hiragana"/>
  </si>
  <si>
    <t>株式会社×××
システム事業部</t>
    <rPh sb="0" eb="4">
      <t>かぶしきがいしゃ</t>
    </rPh>
    <rPh sb="12" eb="15">
      <t>じぎょうぶ</t>
    </rPh>
    <phoneticPr fontId="9" type="Hiragana"/>
  </si>
  <si>
    <t>■■システムの営業、導入支援</t>
    <rPh sb="7" eb="9">
      <t>えいぎょう</t>
    </rPh>
    <rPh sb="10" eb="12">
      <t>どうにゅう</t>
    </rPh>
    <rPh sb="12" eb="14">
      <t>しえん</t>
    </rPh>
    <phoneticPr fontId="9" type="Hiragana"/>
  </si>
  <si>
    <t>令和○年○月○日</t>
    <rPh sb="0" eb="2">
      <t>れいわ</t>
    </rPh>
    <rPh sb="3" eb="4">
      <t>ねん</t>
    </rPh>
    <rPh sb="5" eb="6">
      <t>つき</t>
    </rPh>
    <rPh sb="7" eb="8">
      <t>にち</t>
    </rPh>
    <phoneticPr fontId="9" type="Hiragana"/>
  </si>
  <si>
    <t>弊社は○○部品の製造を主に営んでおり、着実に業績を伸ばしている。更なる事業成長や人手不足への対応のため、製造工程のＤＸを進め、生産性向上を図りたいが、社内に専門知識を有する人材がおらず、思うように進められていない。</t>
    <rPh sb="0" eb="2">
      <t>へいしゃ</t>
    </rPh>
    <rPh sb="5" eb="7">
      <t>ぶひん</t>
    </rPh>
    <rPh sb="8" eb="10">
      <t>せいぞう</t>
    </rPh>
    <rPh sb="11" eb="12">
      <t>おも</t>
    </rPh>
    <rPh sb="13" eb="14">
      <t>いとな</t>
    </rPh>
    <rPh sb="19" eb="21">
      <t>ちゃくじつ</t>
    </rPh>
    <rPh sb="22" eb="24">
      <t>ぎょうせき</t>
    </rPh>
    <rPh sb="25" eb="26">
      <t>の</t>
    </rPh>
    <rPh sb="32" eb="33">
      <t>さら</t>
    </rPh>
    <rPh sb="35" eb="37">
      <t>じぎょう</t>
    </rPh>
    <rPh sb="37" eb="39">
      <t>せいちょう</t>
    </rPh>
    <rPh sb="40" eb="42">
      <t>ひとで</t>
    </rPh>
    <rPh sb="42" eb="44">
      <t>ぶそく</t>
    </rPh>
    <rPh sb="46" eb="48">
      <t>たいおう</t>
    </rPh>
    <rPh sb="52" eb="54">
      <t>せいぞう</t>
    </rPh>
    <rPh sb="54" eb="56">
      <t>こうてい</t>
    </rPh>
    <rPh sb="60" eb="61">
      <t>すす</t>
    </rPh>
    <rPh sb="63" eb="66">
      <t>せいさんせい</t>
    </rPh>
    <rPh sb="66" eb="68">
      <t>こうじょう</t>
    </rPh>
    <rPh sb="69" eb="70">
      <t>はか</t>
    </rPh>
    <rPh sb="75" eb="77">
      <t>しゃない</t>
    </rPh>
    <rPh sb="78" eb="80">
      <t>せんもん</t>
    </rPh>
    <rPh sb="80" eb="82">
      <t>ちしき</t>
    </rPh>
    <rPh sb="83" eb="84">
      <t>ゆう</t>
    </rPh>
    <rPh sb="86" eb="88">
      <t>じんざい</t>
    </rPh>
    <rPh sb="93" eb="94">
      <t>おも</t>
    </rPh>
    <rPh sb="98" eb="99">
      <t>すす</t>
    </rPh>
    <phoneticPr fontId="9" type="Hiragana"/>
  </si>
  <si>
    <t>▼プルダウンで選択</t>
    <rPh sb="7" eb="9">
      <t>センタク</t>
    </rPh>
    <phoneticPr fontId="4"/>
  </si>
  <si>
    <t>総務部長　</t>
    <rPh sb="0" eb="2">
      <t>そうむ</t>
    </rPh>
    <rPh sb="2" eb="4">
      <t>ぶちょう</t>
    </rPh>
    <phoneticPr fontId="9" type="Hiragana"/>
  </si>
  <si>
    <t>秋田　二郎</t>
    <rPh sb="0" eb="2">
      <t>あきた</t>
    </rPh>
    <rPh sb="3" eb="5">
      <t>じろう</t>
    </rPh>
    <phoneticPr fontId="9" type="Hiragana"/>
  </si>
  <si>
    <t>昭和　年　月　日</t>
    <rPh sb="0" eb="2">
      <t>しょうわ</t>
    </rPh>
    <rPh sb="3" eb="4">
      <t>ねん</t>
    </rPh>
    <rPh sb="5" eb="6">
      <t>つき</t>
    </rPh>
    <rPh sb="7" eb="8">
      <t>にち</t>
    </rPh>
    <phoneticPr fontId="9" type="Hiragana"/>
  </si>
  <si>
    <t>東京</t>
    <rPh sb="0" eb="2">
      <t>とうきょう</t>
    </rPh>
    <phoneticPr fontId="9" type="Hiragana"/>
  </si>
  <si>
    <t>秋田</t>
    <rPh sb="0" eb="2">
      <t>あきた</t>
    </rPh>
    <phoneticPr fontId="9" type="Hiragana"/>
  </si>
  <si>
    <t>○○ホテル</t>
  </si>
  <si>
    <t>別紙５－２ 費用明細書</t>
    <rPh sb="0" eb="2">
      <t>ベッシ</t>
    </rPh>
    <rPh sb="6" eb="8">
      <t>ヒヨウ</t>
    </rPh>
    <rPh sb="8" eb="11">
      <t>メイサイショ</t>
    </rPh>
    <phoneticPr fontId="4"/>
  </si>
  <si>
    <t>誓　約　書</t>
  </si>
  <si>
    <t>当社の生産性向上と事業拡大を実現するためには、デジタル技術を活用した生産工程の改善が必須であったが、なかなか手をつけられていなかった。
今回採用した山王氏の有する中小企業新の経歴やデジタル技術に関する知見・スキルに期待し、ＤＸを具体的に進めるため活用を決めた。</t>
    <rPh sb="0" eb="2">
      <t>とうしゃ</t>
    </rPh>
    <rPh sb="3" eb="6">
      <t>せいさんせい</t>
    </rPh>
    <rPh sb="6" eb="8">
      <t>こうじょう</t>
    </rPh>
    <rPh sb="9" eb="11">
      <t>じぎょう</t>
    </rPh>
    <rPh sb="11" eb="13">
      <t>かくだい</t>
    </rPh>
    <rPh sb="14" eb="16">
      <t>じつげん</t>
    </rPh>
    <rPh sb="27" eb="29">
      <t>ぎじゅつ</t>
    </rPh>
    <rPh sb="30" eb="32">
      <t>かつよう</t>
    </rPh>
    <rPh sb="34" eb="36">
      <t>せいさん</t>
    </rPh>
    <rPh sb="36" eb="38">
      <t>こうてい</t>
    </rPh>
    <rPh sb="39" eb="41">
      <t>かいぜん</t>
    </rPh>
    <rPh sb="42" eb="44">
      <t>ひっす</t>
    </rPh>
    <rPh sb="54" eb="55">
      <t>て</t>
    </rPh>
    <rPh sb="68" eb="70">
      <t>こんかい</t>
    </rPh>
    <rPh sb="70" eb="72">
      <t>さいよう</t>
    </rPh>
    <rPh sb="74" eb="76">
      <t>さんのう</t>
    </rPh>
    <rPh sb="76" eb="77">
      <t>し</t>
    </rPh>
    <rPh sb="78" eb="79">
      <t>ゆう</t>
    </rPh>
    <rPh sb="81" eb="83">
      <t>ちゅうしょう</t>
    </rPh>
    <rPh sb="83" eb="85">
      <t>きぎょう</t>
    </rPh>
    <rPh sb="85" eb="86">
      <t>しん</t>
    </rPh>
    <rPh sb="94" eb="96">
      <t>ぎじゅつ</t>
    </rPh>
    <rPh sb="97" eb="98">
      <t>かん</t>
    </rPh>
    <rPh sb="100" eb="102">
      <t>ちけん</t>
    </rPh>
    <rPh sb="107" eb="109">
      <t>きたい</t>
    </rPh>
    <rPh sb="114" eb="117">
      <t>ぐたいてき</t>
    </rPh>
    <rPh sb="118" eb="119">
      <t>すす</t>
    </rPh>
    <rPh sb="123" eb="124">
      <t>かつ</t>
    </rPh>
    <rPh sb="124" eb="125">
      <t>よう</t>
    </rPh>
    <rPh sb="126" eb="127">
      <t>き</t>
    </rPh>
    <phoneticPr fontId="9" type="Hiragana"/>
  </si>
  <si>
    <r>
      <t>　　連絡先
　　</t>
    </r>
    <r>
      <rPr>
        <sz val="10"/>
        <color theme="1"/>
        <rFont val="ＭＳ 明朝"/>
        <family val="1"/>
        <charset val="128"/>
      </rPr>
      <t>(電話/メール）</t>
    </r>
    <rPh sb="9" eb="11">
      <t>でんわ</t>
    </rPh>
    <phoneticPr fontId="9" type="Hiragana"/>
  </si>
  <si>
    <t>様式第１号</t>
    <rPh sb="0" eb="2">
      <t>ようしき</t>
    </rPh>
    <rPh sb="2" eb="3">
      <t>だい</t>
    </rPh>
    <rPh sb="4" eb="5">
      <t>ごう</t>
    </rPh>
    <phoneticPr fontId="9" type="Hiragana"/>
  </si>
  <si>
    <t>様式第１３号</t>
    <rPh sb="0" eb="2">
      <t>ようしき</t>
    </rPh>
    <rPh sb="2" eb="3">
      <t>だい</t>
    </rPh>
    <rPh sb="5" eb="6">
      <t>ごう</t>
    </rPh>
    <phoneticPr fontId="9" type="Hiragana"/>
  </si>
  <si>
    <t>アクティベイト株式会社</t>
  </si>
  <si>
    <t>アデコ株式会社</t>
  </si>
  <si>
    <t>パーソルキャリア株式会社</t>
  </si>
  <si>
    <t>ＮＰＯ法人国際社会貢献センター</t>
  </si>
  <si>
    <t>クックビズ株式会社</t>
  </si>
  <si>
    <t>ランスタッド株式会社</t>
  </si>
  <si>
    <t>株式会社パソナマスターズ</t>
  </si>
  <si>
    <t>株式会社みらいワークス</t>
  </si>
  <si>
    <t>株式会社アクロスタッフ</t>
  </si>
  <si>
    <t>ヒューレックス株式会社</t>
  </si>
  <si>
    <t>株式会社ジャパンコミュニティ</t>
  </si>
  <si>
    <t>株式会社ワークポート</t>
  </si>
  <si>
    <t>株式会社キャリアビジョン</t>
  </si>
  <si>
    <t>レイノス株式会社</t>
  </si>
  <si>
    <t>株式会社キャリアマネジメント</t>
  </si>
  <si>
    <t>マンパワーグループ株式会社</t>
  </si>
  <si>
    <t>株式会社インターワークス</t>
  </si>
  <si>
    <t>株式会社イノベーション</t>
  </si>
  <si>
    <t>株式会社パソナパソナ・秋田</t>
  </si>
  <si>
    <t>株式会社リクルートキャリアコンサルティング</t>
  </si>
  <si>
    <t>株式会社社会人材コミュニケーションズ</t>
  </si>
  <si>
    <t>株式会社ベストパートナーズ</t>
  </si>
  <si>
    <t>株式会社オープンループパートナーズ</t>
  </si>
  <si>
    <t>株式会社サーキュレーション</t>
  </si>
  <si>
    <t>株式会社フェローシップ</t>
  </si>
  <si>
    <t>ＪＯＩＮＳ株式会社</t>
  </si>
  <si>
    <t>株式会社マイナビ</t>
  </si>
  <si>
    <t>テクノブレーン株式会社</t>
  </si>
  <si>
    <t>有限会社三浦印刷（じょぶる秋田）</t>
  </si>
  <si>
    <t>株式会社フーディソン</t>
  </si>
  <si>
    <t>株式会社テクノマッチング企画</t>
  </si>
  <si>
    <t>株式会社顧問名鑑</t>
  </si>
  <si>
    <t>株式会社スポーツフィールド</t>
  </si>
  <si>
    <t>株式会社RDサポート</t>
  </si>
  <si>
    <t>株式会社ALL-A</t>
  </si>
  <si>
    <t>株式会社クラウドワークス</t>
  </si>
  <si>
    <t>株式会社プロフェッショナルバンク</t>
  </si>
  <si>
    <t>○○の課題を解決するために、○○や○○の経験を持つ副業・兼業人材を活用し、○○を実施する。</t>
    <rPh sb="3" eb="5">
      <t>かだい</t>
    </rPh>
    <rPh sb="6" eb="8">
      <t>かいけつ</t>
    </rPh>
    <rPh sb="20" eb="22">
      <t>けいけん</t>
    </rPh>
    <rPh sb="23" eb="24">
      <t>も</t>
    </rPh>
    <rPh sb="25" eb="27">
      <t>ふくぎょう</t>
    </rPh>
    <rPh sb="28" eb="30">
      <t>けんぎょう</t>
    </rPh>
    <rPh sb="30" eb="32">
      <t>じんざい</t>
    </rPh>
    <rPh sb="33" eb="35">
      <t>かつよう</t>
    </rPh>
    <rPh sb="40" eb="42">
      <t>じっし</t>
    </rPh>
    <phoneticPr fontId="9" type="Hiragana"/>
  </si>
  <si>
    <t>損益情報</t>
    <rPh sb="0" eb="2">
      <t>そんえき</t>
    </rPh>
    <rPh sb="2" eb="4">
      <t>じょうほう</t>
    </rPh>
    <phoneticPr fontId="9" type="Hiragana"/>
  </si>
  <si>
    <t>R6</t>
    <phoneticPr fontId="9" type="Hiragana"/>
  </si>
  <si>
    <t>R5</t>
    <phoneticPr fontId="9" type="Hiragana"/>
  </si>
  <si>
    <t>R4</t>
    <phoneticPr fontId="9" type="Hiragana"/>
  </si>
  <si>
    <t>売上高</t>
    <rPh sb="0" eb="3">
      <t>うりあげだか</t>
    </rPh>
    <phoneticPr fontId="9" type="Hiragana"/>
  </si>
  <si>
    <t>粗利益</t>
    <rPh sb="0" eb="3">
      <t>あらりえき</t>
    </rPh>
    <phoneticPr fontId="9" type="Hiragana"/>
  </si>
  <si>
    <t>営業利益</t>
    <rPh sb="0" eb="2">
      <t>えいぎょう</t>
    </rPh>
    <rPh sb="2" eb="4">
      <t>りえき</t>
    </rPh>
    <phoneticPr fontId="9" type="Hiragana"/>
  </si>
  <si>
    <t>経常利益</t>
    <rPh sb="0" eb="2">
      <t>けいじょう</t>
    </rPh>
    <rPh sb="2" eb="4">
      <t>りえき</t>
    </rPh>
    <phoneticPr fontId="9" type="Hiragana"/>
  </si>
  <si>
    <t>当期利益</t>
    <rPh sb="0" eb="2">
      <t>とうき</t>
    </rPh>
    <rPh sb="2" eb="4">
      <t>りえき</t>
    </rPh>
    <phoneticPr fontId="9" type="Hiragana"/>
  </si>
  <si>
    <t>年</t>
    <rPh sb="0" eb="1">
      <t>ねん</t>
    </rPh>
    <phoneticPr fontId="9" type="Hiragana"/>
  </si>
  <si>
    <t>（単位：千円）</t>
    <rPh sb="1" eb="3">
      <t>たんい</t>
    </rPh>
    <rPh sb="4" eb="6">
      <t>せんえん</t>
    </rPh>
    <phoneticPr fontId="9" type="Hiragana"/>
  </si>
  <si>
    <t>（例：○○ホテル）</t>
    <phoneticPr fontId="9" type="Hiragana"/>
  </si>
  <si>
    <t>指令地産－</t>
    <rPh sb="0" eb="2">
      <t>しれい</t>
    </rPh>
    <rPh sb="2" eb="4">
      <t>ちさん</t>
    </rPh>
    <phoneticPr fontId="9" type="Hiragana"/>
  </si>
  <si>
    <t>○○の課題を解決するために、○○や○○の経験を持つ副業・兼業人材を活用し、○○を実施した。</t>
    <phoneticPr fontId="9" type="Hiragana"/>
  </si>
  <si>
    <t>（宛先）秋田県知事　    　宛</t>
    <rPh sb="1" eb="3">
      <t>あてさき</t>
    </rPh>
    <phoneticPr fontId="9" type="Hiragana"/>
  </si>
  <si>
    <t>か月</t>
    <rPh sb="1" eb="2">
      <t>げつ</t>
    </rPh>
    <phoneticPr fontId="9" type="Hiragana"/>
  </si>
  <si>
    <t>報償費</t>
    <rPh sb="0" eb="3">
      <t>ほうしょうひ</t>
    </rPh>
    <phoneticPr fontId="9" type="Hiragana"/>
  </si>
  <si>
    <t>14 これまでに秋田県プロフェッショナル人材戦略拠点を通じて副業・兼業人材と契約実績が</t>
    <rPh sb="8" eb="11">
      <t>あきたけん</t>
    </rPh>
    <rPh sb="20" eb="22">
      <t>じんざい</t>
    </rPh>
    <rPh sb="22" eb="24">
      <t>せんりゃく</t>
    </rPh>
    <rPh sb="24" eb="26">
      <t>きょてん</t>
    </rPh>
    <rPh sb="27" eb="28">
      <t>つう</t>
    </rPh>
    <rPh sb="30" eb="32">
      <t>ふくぎょう</t>
    </rPh>
    <rPh sb="33" eb="35">
      <t>けんぎょう</t>
    </rPh>
    <rPh sb="35" eb="37">
      <t>じんざい</t>
    </rPh>
    <rPh sb="38" eb="40">
      <t>けいやく</t>
    </rPh>
    <rPh sb="40" eb="42">
      <t>じっせき</t>
    </rPh>
    <phoneticPr fontId="9" type="Hiragana"/>
  </si>
  <si>
    <t>ないこと。</t>
    <phoneticPr fontId="9" type="Hiragana"/>
  </si>
  <si>
    <t>報償費</t>
    <rPh sb="0" eb="2">
      <t>ほうしょう</t>
    </rPh>
    <rPh sb="2" eb="3">
      <t>ひ</t>
    </rPh>
    <phoneticPr fontId="9" type="Hiragana"/>
  </si>
  <si>
    <t>（新規利用枠）</t>
    <rPh sb="1" eb="3">
      <t>しんき</t>
    </rPh>
    <rPh sb="3" eb="5">
      <t>りよう</t>
    </rPh>
    <rPh sb="5" eb="6">
      <t>わく</t>
    </rPh>
    <phoneticPr fontId="9" type="Hiragana"/>
  </si>
  <si>
    <t>報償費</t>
    <rPh sb="0" eb="3">
      <t>ホウショウヒ</t>
    </rPh>
    <phoneticPr fontId="4"/>
  </si>
  <si>
    <t>○月分</t>
    <rPh sb="1" eb="2">
      <t>ガツ</t>
    </rPh>
    <rPh sb="2" eb="3">
      <t>ブン</t>
    </rPh>
    <phoneticPr fontId="4"/>
  </si>
  <si>
    <t xml:space="preserve">支払日
</t>
    <rPh sb="0" eb="3">
      <t>シハライビ</t>
    </rPh>
    <phoneticPr fontId="4"/>
  </si>
  <si>
    <t>人材との契約書、振込明細書</t>
    <rPh sb="0" eb="2">
      <t>ジンザイ</t>
    </rPh>
    <rPh sb="4" eb="7">
      <t>ケイヤクショ</t>
    </rPh>
    <rPh sb="8" eb="10">
      <t>フリコミ</t>
    </rPh>
    <rPh sb="10" eb="12">
      <t>メイサイ</t>
    </rPh>
    <rPh sb="12" eb="13">
      <t>ショ</t>
    </rPh>
    <phoneticPr fontId="4"/>
  </si>
  <si>
    <t>５ 国税及び地方税に滞納がないこと。</t>
    <rPh sb="10" eb="12">
      <t>たいのう</t>
    </rPh>
    <phoneticPr fontId="9" type="Hiragana"/>
  </si>
  <si>
    <t>　令和７年度において、次のとおり補助金等を交付されるよう申請します。</t>
    <rPh sb="1" eb="3">
      <t>れいわ</t>
    </rPh>
    <rPh sb="4" eb="6">
      <t>ねんど</t>
    </rPh>
    <rPh sb="11" eb="12">
      <t>つぎ</t>
    </rPh>
    <rPh sb="16" eb="19">
      <t>ほじょきん</t>
    </rPh>
    <rPh sb="19" eb="20">
      <t>とう</t>
    </rPh>
    <rPh sb="21" eb="23">
      <t>こうふ</t>
    </rPh>
    <rPh sb="28" eb="30">
      <t>しんせい</t>
    </rPh>
    <phoneticPr fontId="9" type="Hiragana"/>
  </si>
  <si>
    <t>　秋田県知事　鈴木　健太　様</t>
    <rPh sb="7" eb="9">
      <t>すずき</t>
    </rPh>
    <rPh sb="10" eb="12">
      <t>けんた</t>
    </rPh>
    <rPh sb="13" eb="14">
      <t>さま</t>
    </rPh>
    <phoneticPr fontId="9" type="Hiragana"/>
  </si>
  <si>
    <t>秋田県知事　鈴木　健太　様</t>
    <rPh sb="6" eb="8">
      <t>すずき</t>
    </rPh>
    <rPh sb="9" eb="11">
      <t>けんた</t>
    </rPh>
    <rPh sb="12" eb="13">
      <t>さま</t>
    </rPh>
    <phoneticPr fontId="9" type="Hiragana"/>
  </si>
  <si>
    <t>　秋田県知事　鈴木　健太　様</t>
    <rPh sb="1" eb="3">
      <t>あきた</t>
    </rPh>
    <rPh sb="7" eb="9">
      <t>すずき</t>
    </rPh>
    <rPh sb="10" eb="12">
      <t>けんた</t>
    </rPh>
    <rPh sb="13" eb="14">
      <t>さま</t>
    </rPh>
    <phoneticPr fontId="9" type="Hiragana"/>
  </si>
  <si>
    <t>　秋田県知事　鈴木　健太　様</t>
    <rPh sb="1" eb="3">
      <t>あきた</t>
    </rPh>
    <rPh sb="3" eb="6">
      <t>けんちじ</t>
    </rPh>
    <rPh sb="7" eb="9">
      <t>すずき</t>
    </rPh>
    <rPh sb="10" eb="12">
      <t>けんた</t>
    </rPh>
    <rPh sb="13" eb="14">
      <t>さま</t>
    </rPh>
    <phoneticPr fontId="9" type="Hiragana"/>
  </si>
  <si>
    <t>　秋田県知事　鈴木　健太　様</t>
    <rPh sb="1" eb="4">
      <t>あきたけん</t>
    </rPh>
    <rPh sb="4" eb="6">
      <t>ちじ</t>
    </rPh>
    <rPh sb="7" eb="9">
      <t>すずき</t>
    </rPh>
    <rPh sb="10" eb="12">
      <t>けんた</t>
    </rPh>
    <rPh sb="13" eb="14">
      <t>さま</t>
    </rPh>
    <phoneticPr fontId="9" type="Hiragana"/>
  </si>
  <si>
    <r>
      <t>秋田県プロフェッショナル人材戦略拠点　登録民間人材ビジネス事業者（</t>
    </r>
    <r>
      <rPr>
        <sz val="11"/>
        <rFont val="ＭＳ Ｐ明朝"/>
        <family val="1"/>
        <charset val="128"/>
      </rPr>
      <t>令和７年４月１日時点）</t>
    </r>
    <rPh sb="0" eb="3">
      <t>アキタケン</t>
    </rPh>
    <rPh sb="12" eb="14">
      <t>ジンザイ</t>
    </rPh>
    <rPh sb="14" eb="16">
      <t>センリャク</t>
    </rPh>
    <rPh sb="16" eb="18">
      <t>キョテン</t>
    </rPh>
    <rPh sb="19" eb="21">
      <t>トウロク</t>
    </rPh>
    <rPh sb="21" eb="23">
      <t>ミンカン</t>
    </rPh>
    <rPh sb="23" eb="25">
      <t>ジンザイ</t>
    </rPh>
    <rPh sb="29" eb="32">
      <t>ジギョウシャ</t>
    </rPh>
    <rPh sb="33" eb="35">
      <t>レイワ</t>
    </rPh>
    <rPh sb="36" eb="37">
      <t>トシ</t>
    </rPh>
    <rPh sb="38" eb="39">
      <t>ツキ</t>
    </rPh>
    <rPh sb="40" eb="41">
      <t>ニチ</t>
    </rPh>
    <rPh sb="41" eb="43">
      <t>ジテン</t>
    </rPh>
    <phoneticPr fontId="4"/>
  </si>
  <si>
    <t>株式会社インディードリクルートパートナーズ（サンカク）</t>
    <phoneticPr fontId="4"/>
  </si>
  <si>
    <t>リージョンズ株式会社</t>
    <phoneticPr fontId="4"/>
  </si>
  <si>
    <t>株式会社BNGパートナーズ</t>
    <phoneticPr fontId="4"/>
  </si>
  <si>
    <t>株式会社One Terrace</t>
    <phoneticPr fontId="4"/>
  </si>
  <si>
    <t>スーパーセカンズ株式会社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</si>
</sst>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DBNum3][$-411]#,##0"/>
  </numFmts>
  <fonts count="39" x14ac:knownFonts="1">
    <font>
      <sz val="12"/>
      <color theme="1"/>
      <name val="ＭＳ 明朝"/>
      <family val="1"/>
    </font>
    <font>
      <sz val="11"/>
      <color theme="1"/>
      <name val="游ゴシック"/>
      <family val="3"/>
      <charset val="128"/>
    </font>
    <font>
      <sz val="9"/>
      <name val="ＭＳ ゴシック"/>
      <family val="3"/>
    </font>
    <font>
      <sz val="11"/>
      <color theme="1"/>
      <name val="ＭＳ Ｐゴシック"/>
      <family val="3"/>
    </font>
    <font>
      <sz val="6"/>
      <name val="ＭＳ Ｐゴシック"/>
      <family val="3"/>
    </font>
    <font>
      <sz val="11"/>
      <color theme="1"/>
      <name val="ＭＳ Ｐ明朝"/>
      <family val="1"/>
    </font>
    <font>
      <sz val="11"/>
      <name val="ＭＳ Ｐ明朝"/>
      <family val="1"/>
    </font>
    <font>
      <sz val="10"/>
      <color theme="1"/>
      <name val="ＭＳ Ｐ明朝"/>
      <family val="1"/>
    </font>
    <font>
      <sz val="10"/>
      <name val="ＭＳ Ｐ明朝"/>
      <family val="1"/>
    </font>
    <font>
      <sz val="6"/>
      <name val="游ゴシック"/>
      <family val="3"/>
    </font>
    <font>
      <sz val="18"/>
      <color theme="1"/>
      <name val="ＭＳ ゴシック"/>
      <family val="3"/>
    </font>
    <font>
      <sz val="12"/>
      <color theme="1"/>
      <name val="ＭＳ ゴシック"/>
      <family val="3"/>
    </font>
    <font>
      <sz val="12"/>
      <color rgb="FFFF0000"/>
      <name val="ＭＳ 明朝"/>
      <family val="1"/>
    </font>
    <font>
      <sz val="22"/>
      <color theme="1"/>
      <name val="ＭＳ ゴシック"/>
      <family val="3"/>
    </font>
    <font>
      <sz val="14"/>
      <color theme="1"/>
      <name val="ＭＳ 明朝"/>
      <family val="1"/>
    </font>
    <font>
      <sz val="16"/>
      <color theme="1"/>
      <name val="ＭＳ 明朝"/>
      <family val="1"/>
    </font>
    <font>
      <sz val="20"/>
      <color theme="1"/>
      <name val="ＭＳ ゴシック"/>
      <family val="3"/>
    </font>
    <font>
      <sz val="18"/>
      <color theme="1"/>
      <name val="ＭＳ 明朝"/>
      <family val="1"/>
    </font>
    <font>
      <sz val="18"/>
      <color rgb="FFFF0000"/>
      <name val="ＭＳ 明朝"/>
      <family val="1"/>
    </font>
    <font>
      <sz val="14"/>
      <color rgb="FFFF0000"/>
      <name val="ＭＳ ゴシック"/>
      <family val="3"/>
    </font>
    <font>
      <b/>
      <sz val="30"/>
      <color theme="1"/>
      <name val="ＭＳ ゴシック"/>
      <family val="3"/>
    </font>
    <font>
      <sz val="26"/>
      <color theme="1"/>
      <name val="ＭＳ ゴシック"/>
      <family val="3"/>
    </font>
    <font>
      <b/>
      <sz val="12"/>
      <color rgb="FFFF0000"/>
      <name val="ＭＳ 明朝"/>
      <family val="1"/>
    </font>
    <font>
      <b/>
      <sz val="16"/>
      <color theme="1"/>
      <name val="ＭＳ ゴシック"/>
      <family val="3"/>
    </font>
    <font>
      <sz val="12"/>
      <color rgb="FFFF0000"/>
      <name val="ＭＳ ゴシック"/>
      <family val="3"/>
    </font>
    <font>
      <sz val="24"/>
      <color theme="1"/>
      <name val="ＭＳ ゴシック"/>
      <family val="3"/>
    </font>
    <font>
      <sz val="10"/>
      <name val="ＭＳ ゴシック"/>
      <family val="3"/>
    </font>
    <font>
      <sz val="14"/>
      <name val="ＭＳ ゴシック"/>
      <family val="3"/>
    </font>
    <font>
      <sz val="12"/>
      <name val="ＭＳ ゴシック"/>
      <family val="3"/>
    </font>
    <font>
      <sz val="10"/>
      <color rgb="FFFF0000"/>
      <name val="ＭＳ ゴシック"/>
      <family val="3"/>
    </font>
    <font>
      <b/>
      <sz val="14"/>
      <name val="ＭＳ ゴシック"/>
      <family val="3"/>
    </font>
    <font>
      <sz val="10"/>
      <color theme="1"/>
      <name val="ＭＳ 明朝"/>
      <family val="1"/>
    </font>
    <font>
      <sz val="16"/>
      <color rgb="FFFF0000"/>
      <name val="ＭＳ 明朝"/>
      <family val="1"/>
      <charset val="128"/>
    </font>
    <font>
      <sz val="11"/>
      <name val="ＭＳ Ｐ明朝"/>
      <family val="1"/>
      <charset val="128"/>
    </font>
    <font>
      <sz val="10"/>
      <color theme="1"/>
      <name val="ＭＳ 明朝"/>
      <family val="1"/>
      <charset val="128"/>
    </font>
    <font>
      <sz val="12"/>
      <color theme="1"/>
      <name val="ＭＳ 明朝"/>
      <family val="1"/>
      <charset val="128"/>
    </font>
    <font>
      <sz val="9"/>
      <name val="ＭＳ ゴシック"/>
      <family val="3"/>
      <charset val="128"/>
    </font>
    <font>
      <sz val="12"/>
      <name val="ＭＳ 明朝"/>
      <family val="1"/>
    </font>
    <font>
      <sz val="10"/>
      <color theme="1"/>
      <name val="ＭＳ Ｐ明朝"/>
      <family val="1"/>
      <charset val="128"/>
    </font>
  </fonts>
  <fills count="12">
    <fill>
      <patternFill patternType="none"/>
    </fill>
    <fill>
      <patternFill patternType="gray125"/>
    </fill>
    <fill>
      <patternFill patternType="solid">
        <fgColor theme="2" tint="-9.9978637043366805E-2"/>
        <bgColor indexed="64"/>
      </patternFill>
    </fill>
    <fill>
      <patternFill patternType="solid">
        <fgColor rgb="FFFFFFBE"/>
        <bgColor indexed="64"/>
      </patternFill>
    </fill>
    <fill>
      <patternFill patternType="solid">
        <fgColor theme="8" tint="0.79998168889431442"/>
        <bgColor indexed="64"/>
      </patternFill>
    </fill>
    <fill>
      <patternFill patternType="solid">
        <fgColor rgb="FFD4F3B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3998840296639911"/>
        <bgColor indexed="64"/>
      </patternFill>
    </fill>
    <fill>
      <patternFill patternType="solid">
        <fgColor rgb="FFFFE9E9"/>
        <bgColor indexed="64"/>
      </patternFill>
    </fill>
    <fill>
      <patternFill patternType="solid">
        <fgColor rgb="FFFFFFCC"/>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hair">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hair">
        <color indexed="64"/>
      </top>
      <bottom/>
      <diagonal/>
    </border>
    <border>
      <left/>
      <right/>
      <top/>
      <bottom style="hair">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ck">
        <color indexed="64"/>
      </left>
      <right style="hair">
        <color indexed="64"/>
      </right>
      <top style="thick">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ck">
        <color indexed="64"/>
      </right>
      <top style="thick">
        <color indexed="64"/>
      </top>
      <bottom style="thick">
        <color indexed="64"/>
      </bottom>
      <diagonal/>
    </border>
    <border>
      <left style="hair">
        <color indexed="64"/>
      </left>
      <right/>
      <top/>
      <bottom style="thin">
        <color indexed="64"/>
      </bottom>
      <diagonal/>
    </border>
    <border diagonalDown="1">
      <left style="thin">
        <color indexed="64"/>
      </left>
      <right style="thin">
        <color indexed="64"/>
      </right>
      <top style="hair">
        <color indexed="64"/>
      </top>
      <bottom style="thin">
        <color indexed="64"/>
      </bottom>
      <diagonal style="dashed">
        <color indexed="64"/>
      </diagonal>
    </border>
    <border diagonalDown="1">
      <left style="thin">
        <color indexed="64"/>
      </left>
      <right style="thin">
        <color indexed="64"/>
      </right>
      <top style="hair">
        <color indexed="64"/>
      </top>
      <bottom/>
      <diagonal style="dashed">
        <color indexed="64"/>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hair">
        <color indexed="64"/>
      </right>
      <top/>
      <bottom/>
      <diagonal/>
    </border>
    <border>
      <left style="hair">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698">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7" fillId="0" borderId="1" xfId="3" applyFont="1" applyFill="1" applyBorder="1" applyAlignment="1">
      <alignment vertical="center" wrapText="1"/>
    </xf>
    <xf numFmtId="0" fontId="8" fillId="0" borderId="1" xfId="3" applyFont="1" applyFill="1" applyBorder="1" applyAlignment="1">
      <alignment vertical="center" shrinkToFit="1"/>
    </xf>
    <xf numFmtId="0" fontId="7" fillId="0" borderId="0" xfId="3" applyFont="1" applyFill="1" applyBorder="1" applyAlignment="1">
      <alignment vertical="center"/>
    </xf>
    <xf numFmtId="0" fontId="11" fillId="2" borderId="3" xfId="0" applyFont="1" applyFill="1" applyBorder="1">
      <alignment vertical="center"/>
    </xf>
    <xf numFmtId="0" fontId="0" fillId="0" borderId="3" xfId="0" applyBorder="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lignment vertical="center"/>
    </xf>
    <xf numFmtId="0" fontId="0" fillId="0" borderId="5" xfId="0" applyBorder="1" applyAlignment="1">
      <alignment horizontal="right" vertical="center" indent="1"/>
    </xf>
    <xf numFmtId="0" fontId="0" fillId="0" borderId="6" xfId="0" applyBorder="1" applyAlignment="1">
      <alignment horizontal="right" vertical="center" indent="1"/>
    </xf>
    <xf numFmtId="176" fontId="12" fillId="0" borderId="5" xfId="0" applyNumberFormat="1" applyFont="1" applyBorder="1">
      <alignment vertical="center"/>
    </xf>
    <xf numFmtId="176" fontId="12" fillId="0" borderId="7" xfId="0" applyNumberFormat="1" applyFont="1" applyBorder="1">
      <alignment vertical="center"/>
    </xf>
    <xf numFmtId="176" fontId="12" fillId="0" borderId="6" xfId="0" applyNumberFormat="1" applyFont="1" applyBorder="1">
      <alignment vertical="center"/>
    </xf>
    <xf numFmtId="0" fontId="0" fillId="0" borderId="5" xfId="0" applyBorder="1">
      <alignment vertical="center"/>
    </xf>
    <xf numFmtId="0" fontId="0" fillId="0" borderId="5" xfId="0" applyFont="1" applyBorder="1" applyAlignment="1">
      <alignment vertical="center" wrapText="1"/>
    </xf>
    <xf numFmtId="0" fontId="12" fillId="0" borderId="3" xfId="0" applyFont="1" applyFill="1" applyBorder="1">
      <alignment vertical="center"/>
    </xf>
    <xf numFmtId="0" fontId="0" fillId="0" borderId="6"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9" xfId="0" applyBorder="1">
      <alignment vertical="center"/>
    </xf>
    <xf numFmtId="0" fontId="0" fillId="2" borderId="8" xfId="0" applyFill="1" applyBorder="1">
      <alignment vertical="center"/>
    </xf>
    <xf numFmtId="0" fontId="0" fillId="0" borderId="10" xfId="0" applyBorder="1">
      <alignment vertical="center"/>
    </xf>
    <xf numFmtId="0" fontId="0" fillId="0" borderId="0" xfId="0" applyFont="1" applyBorder="1" applyAlignment="1">
      <alignment vertical="center" wrapText="1"/>
    </xf>
    <xf numFmtId="0" fontId="12" fillId="0" borderId="8" xfId="0" applyFont="1" applyBorder="1">
      <alignment vertical="center"/>
    </xf>
    <xf numFmtId="176"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2" xfId="0" applyNumberFormat="1" applyFont="1" applyBorder="1" applyAlignment="1">
      <alignment horizontal="right" vertical="center"/>
    </xf>
    <xf numFmtId="0" fontId="12" fillId="0" borderId="9" xfId="0" applyFont="1" applyBorder="1">
      <alignment vertical="center"/>
    </xf>
    <xf numFmtId="0" fontId="12" fillId="0" borderId="0" xfId="0" applyFont="1">
      <alignment vertical="center"/>
    </xf>
    <xf numFmtId="0" fontId="12" fillId="0" borderId="2" xfId="0" applyFont="1" applyBorder="1">
      <alignment vertical="center"/>
    </xf>
    <xf numFmtId="176" fontId="12" fillId="0" borderId="10" xfId="0" applyNumberFormat="1" applyFont="1" applyBorder="1">
      <alignment vertical="center"/>
    </xf>
    <xf numFmtId="176" fontId="12" fillId="0" borderId="0" xfId="0" applyNumberFormat="1" applyFont="1">
      <alignment vertical="center"/>
    </xf>
    <xf numFmtId="176" fontId="12" fillId="0" borderId="2" xfId="0" applyNumberFormat="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3" xfId="0" applyFont="1" applyBorder="1" applyAlignment="1">
      <alignment horizontal="left" vertical="center"/>
    </xf>
    <xf numFmtId="176" fontId="12" fillId="0" borderId="3" xfId="0" applyNumberFormat="1" applyFont="1" applyBorder="1">
      <alignment vertical="center"/>
    </xf>
    <xf numFmtId="0" fontId="12" fillId="0" borderId="3"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76" fontId="12" fillId="0" borderId="8" xfId="0" applyNumberFormat="1" applyFont="1" applyBorder="1" applyAlignment="1">
      <alignment horizontal="left" vertical="center"/>
    </xf>
    <xf numFmtId="177" fontId="0" fillId="0" borderId="22" xfId="0" applyNumberFormat="1" applyBorder="1">
      <alignment vertical="center"/>
    </xf>
    <xf numFmtId="0" fontId="0" fillId="0" borderId="24"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2" borderId="11" xfId="0" applyFill="1" applyBorder="1">
      <alignment vertical="center"/>
    </xf>
    <xf numFmtId="0" fontId="0" fillId="0" borderId="13" xfId="0" applyFont="1" applyBorder="1" applyAlignment="1">
      <alignment horizontal="left" vertical="center" wrapText="1" indent="1"/>
    </xf>
    <xf numFmtId="0" fontId="0" fillId="0" borderId="13" xfId="0" applyBorder="1" applyAlignment="1">
      <alignment vertical="center" wrapText="1"/>
    </xf>
    <xf numFmtId="0" fontId="0" fillId="0" borderId="14" xfId="0" applyNumberFormat="1" applyFont="1" applyBorder="1" applyAlignment="1">
      <alignment horizontal="left" vertical="center" wrapText="1"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4" borderId="3" xfId="0" applyFont="1" applyFill="1" applyBorder="1" applyProtection="1">
      <alignment vertical="center"/>
      <protection locked="0"/>
    </xf>
    <xf numFmtId="176"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2" xfId="0" applyNumberFormat="1" applyFont="1" applyFill="1" applyBorder="1" applyAlignment="1" applyProtection="1">
      <alignment horizontal="right" vertical="center"/>
      <protection locked="0"/>
    </xf>
    <xf numFmtId="176" fontId="0" fillId="3" borderId="3" xfId="0" applyNumberFormat="1" applyFont="1" applyFill="1" applyBorder="1" applyProtection="1">
      <alignment vertical="center"/>
      <protection locked="0"/>
    </xf>
    <xf numFmtId="176" fontId="0" fillId="3" borderId="8" xfId="0" applyNumberFormat="1" applyFont="1" applyFill="1" applyBorder="1" applyAlignment="1" applyProtection="1">
      <alignment horizontal="left" vertical="center"/>
      <protection locked="0"/>
    </xf>
    <xf numFmtId="0" fontId="0" fillId="5" borderId="8" xfId="0" applyFont="1" applyFill="1" applyBorder="1">
      <alignment vertical="center"/>
    </xf>
    <xf numFmtId="38" fontId="14" fillId="0" borderId="0" xfId="4" applyFont="1">
      <alignment vertical="center"/>
    </xf>
    <xf numFmtId="0" fontId="15" fillId="0" borderId="0" xfId="0" applyFont="1">
      <alignment vertical="center"/>
    </xf>
    <xf numFmtId="38" fontId="16" fillId="0" borderId="0" xfId="4" applyFont="1" applyFill="1">
      <alignment vertical="center"/>
    </xf>
    <xf numFmtId="38" fontId="15" fillId="0" borderId="0" xfId="4" applyFont="1">
      <alignment vertical="center"/>
    </xf>
    <xf numFmtId="38" fontId="15" fillId="0" borderId="38" xfId="4" applyFont="1" applyFill="1" applyBorder="1" applyAlignment="1">
      <alignment horizontal="center" vertical="center" shrinkToFit="1"/>
    </xf>
    <xf numFmtId="38" fontId="17" fillId="0" borderId="0" xfId="4" applyFont="1" applyBorder="1" applyAlignment="1">
      <alignment horizontal="center" vertical="top" wrapText="1"/>
    </xf>
    <xf numFmtId="38" fontId="17" fillId="0" borderId="4" xfId="4" applyFont="1" applyFill="1" applyBorder="1" applyAlignment="1">
      <alignment horizontal="center" vertical="center"/>
    </xf>
    <xf numFmtId="38" fontId="17" fillId="0" borderId="5" xfId="4" applyFont="1" applyFill="1" applyBorder="1" applyAlignment="1">
      <alignment horizontal="center" vertical="center"/>
    </xf>
    <xf numFmtId="38" fontId="17" fillId="0" borderId="4" xfId="4" applyFont="1" applyFill="1" applyBorder="1">
      <alignment vertical="center"/>
    </xf>
    <xf numFmtId="38" fontId="17" fillId="0" borderId="5" xfId="4" applyFont="1" applyFill="1" applyBorder="1">
      <alignment vertical="center"/>
    </xf>
    <xf numFmtId="38" fontId="17" fillId="0" borderId="42" xfId="4" applyFont="1" applyFill="1" applyBorder="1">
      <alignment vertical="center"/>
    </xf>
    <xf numFmtId="38" fontId="17" fillId="0" borderId="43" xfId="4" applyFont="1" applyFill="1" applyBorder="1">
      <alignment vertical="center"/>
    </xf>
    <xf numFmtId="38" fontId="17" fillId="0" borderId="6" xfId="4" applyFont="1" applyFill="1" applyBorder="1">
      <alignment vertical="center"/>
    </xf>
    <xf numFmtId="38" fontId="18" fillId="0" borderId="0" xfId="4" applyFont="1" applyFill="1" applyBorder="1">
      <alignment vertical="center"/>
    </xf>
    <xf numFmtId="38" fontId="17" fillId="0" borderId="9" xfId="4" applyFont="1" applyFill="1" applyBorder="1">
      <alignment vertical="center"/>
    </xf>
    <xf numFmtId="38" fontId="17" fillId="0" borderId="0" xfId="4" applyFont="1" applyFill="1">
      <alignment vertical="center"/>
    </xf>
    <xf numFmtId="38" fontId="17" fillId="0" borderId="47" xfId="4" applyFont="1" applyFill="1" applyBorder="1">
      <alignment vertical="center"/>
    </xf>
    <xf numFmtId="38" fontId="17" fillId="0" borderId="48" xfId="4" applyFont="1" applyFill="1" applyBorder="1">
      <alignment vertical="center"/>
    </xf>
    <xf numFmtId="38" fontId="17" fillId="0" borderId="2" xfId="4" applyFont="1" applyFill="1" applyBorder="1">
      <alignment vertical="center"/>
    </xf>
    <xf numFmtId="38" fontId="18" fillId="0" borderId="9" xfId="4" applyFont="1" applyFill="1" applyBorder="1">
      <alignment vertical="center"/>
    </xf>
    <xf numFmtId="38" fontId="19" fillId="0" borderId="2" xfId="4" applyFont="1" applyFill="1" applyBorder="1">
      <alignment vertical="center"/>
    </xf>
    <xf numFmtId="38" fontId="17" fillId="0" borderId="0" xfId="4" applyFont="1" applyFill="1" applyBorder="1" applyAlignment="1">
      <alignment horizontal="right" vertical="center"/>
    </xf>
    <xf numFmtId="38" fontId="17" fillId="0" borderId="9" xfId="4" applyFont="1" applyFill="1" applyBorder="1" applyAlignment="1">
      <alignment horizontal="center" vertical="center"/>
    </xf>
    <xf numFmtId="38" fontId="17" fillId="0" borderId="0" xfId="4" applyFont="1" applyFill="1" applyBorder="1" applyAlignment="1">
      <alignment horizontal="center" vertical="center"/>
    </xf>
    <xf numFmtId="38" fontId="17" fillId="0" borderId="48" xfId="4" applyFont="1" applyFill="1" applyBorder="1" applyAlignment="1">
      <alignment horizontal="center" vertical="center"/>
    </xf>
    <xf numFmtId="38" fontId="17" fillId="0" borderId="2" xfId="4" applyFont="1" applyFill="1" applyBorder="1" applyAlignment="1">
      <alignment horizontal="center" vertical="center"/>
    </xf>
    <xf numFmtId="38" fontId="18" fillId="0" borderId="0" xfId="4" applyFont="1" applyFill="1" applyBorder="1" applyAlignment="1">
      <alignment horizontal="left" vertical="center"/>
    </xf>
    <xf numFmtId="38" fontId="17" fillId="0" borderId="9" xfId="4" applyFont="1" applyFill="1" applyBorder="1" applyAlignment="1">
      <alignment vertical="center" shrinkToFit="1"/>
    </xf>
    <xf numFmtId="38" fontId="17" fillId="0" borderId="47" xfId="4" applyFont="1" applyFill="1" applyBorder="1" applyAlignment="1">
      <alignment horizontal="center" vertical="center"/>
    </xf>
    <xf numFmtId="38" fontId="17" fillId="0" borderId="2" xfId="4" applyFont="1" applyFill="1" applyBorder="1" applyAlignment="1">
      <alignment horizontal="right" vertical="center"/>
    </xf>
    <xf numFmtId="38" fontId="17" fillId="0" borderId="12" xfId="4" applyFont="1" applyFill="1" applyBorder="1" applyAlignment="1">
      <alignment horizontal="center" vertical="center"/>
    </xf>
    <xf numFmtId="38" fontId="17" fillId="0" borderId="13" xfId="4" applyFont="1" applyFill="1" applyBorder="1" applyAlignment="1">
      <alignment horizontal="center" vertical="center"/>
    </xf>
    <xf numFmtId="38" fontId="17" fillId="0" borderId="12" xfId="4" applyFont="1" applyFill="1" applyBorder="1">
      <alignment vertical="center"/>
    </xf>
    <xf numFmtId="38" fontId="17" fillId="0" borderId="13" xfId="4" applyFont="1" applyFill="1" applyBorder="1">
      <alignment vertical="center"/>
    </xf>
    <xf numFmtId="38" fontId="17" fillId="0" borderId="5"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4" xfId="4" applyFont="1" applyFill="1" applyBorder="1" applyAlignment="1">
      <alignment horizontal="right" vertical="center"/>
    </xf>
    <xf numFmtId="38" fontId="17" fillId="0" borderId="55" xfId="4" applyFont="1" applyFill="1" applyBorder="1" applyAlignment="1">
      <alignment horizontal="right" vertical="center"/>
    </xf>
    <xf numFmtId="38" fontId="18" fillId="0" borderId="9" xfId="4" applyFont="1" applyFill="1" applyBorder="1" applyAlignment="1">
      <alignment vertical="center"/>
    </xf>
    <xf numFmtId="38" fontId="18" fillId="0" borderId="56" xfId="4" applyFont="1" applyFill="1" applyBorder="1">
      <alignment vertical="center"/>
    </xf>
    <xf numFmtId="38" fontId="17" fillId="0" borderId="12" xfId="4" applyFont="1" applyFill="1" applyBorder="1" applyAlignment="1">
      <alignment horizontal="left" vertical="center"/>
    </xf>
    <xf numFmtId="38" fontId="17" fillId="0" borderId="57" xfId="4" applyFont="1" applyFill="1" applyBorder="1">
      <alignment vertical="center"/>
    </xf>
    <xf numFmtId="38" fontId="17" fillId="0" borderId="58" xfId="4" applyFont="1" applyFill="1" applyBorder="1">
      <alignment vertical="center"/>
    </xf>
    <xf numFmtId="38" fontId="17" fillId="0" borderId="14" xfId="4" applyFont="1" applyFill="1" applyBorder="1">
      <alignment vertical="center"/>
    </xf>
    <xf numFmtId="38" fontId="17" fillId="0" borderId="59" xfId="4" applyFont="1" applyFill="1" applyBorder="1">
      <alignment vertical="center"/>
    </xf>
    <xf numFmtId="38" fontId="19" fillId="0" borderId="2" xfId="4" applyFont="1" applyFill="1" applyBorder="1" applyAlignment="1">
      <alignment vertical="center"/>
    </xf>
    <xf numFmtId="38" fontId="18" fillId="0" borderId="4" xfId="4" applyFont="1" applyFill="1" applyBorder="1" applyAlignment="1">
      <alignment vertical="center"/>
    </xf>
    <xf numFmtId="38" fontId="18" fillId="0" borderId="5" xfId="4" applyFont="1" applyFill="1" applyBorder="1">
      <alignment vertical="center"/>
    </xf>
    <xf numFmtId="38" fontId="18" fillId="0" borderId="4" xfId="4" applyFont="1" applyFill="1" applyBorder="1">
      <alignment vertical="center"/>
    </xf>
    <xf numFmtId="38" fontId="18" fillId="0" borderId="8" xfId="4" applyFont="1" applyFill="1" applyBorder="1">
      <alignment vertical="center"/>
    </xf>
    <xf numFmtId="38" fontId="15" fillId="0" borderId="2" xfId="4" applyFont="1" applyFill="1" applyBorder="1" applyAlignment="1">
      <alignment vertical="center"/>
    </xf>
    <xf numFmtId="38" fontId="17" fillId="0" borderId="8" xfId="4" applyFont="1" applyFill="1" applyBorder="1">
      <alignment vertical="center"/>
    </xf>
    <xf numFmtId="38" fontId="17" fillId="6" borderId="0" xfId="4" applyFont="1" applyFill="1" applyBorder="1" applyProtection="1">
      <alignment vertical="center"/>
      <protection locked="0"/>
    </xf>
    <xf numFmtId="38" fontId="17" fillId="6" borderId="9" xfId="4" applyFont="1" applyFill="1" applyBorder="1" applyProtection="1">
      <alignment vertical="center"/>
      <protection locked="0"/>
    </xf>
    <xf numFmtId="38" fontId="17" fillId="5" borderId="0" xfId="4" applyFont="1" applyFill="1" applyBorder="1" applyAlignment="1">
      <alignment horizontal="left" vertical="center"/>
    </xf>
    <xf numFmtId="38" fontId="17" fillId="7" borderId="0" xfId="4" applyFont="1" applyFill="1" applyBorder="1">
      <alignment vertical="center"/>
    </xf>
    <xf numFmtId="38" fontId="17" fillId="7" borderId="9" xfId="4" applyFont="1" applyFill="1" applyBorder="1">
      <alignment vertical="center"/>
    </xf>
    <xf numFmtId="38" fontId="17" fillId="7" borderId="9" xfId="4" applyFont="1" applyFill="1" applyBorder="1" applyAlignment="1">
      <alignment vertical="center"/>
    </xf>
    <xf numFmtId="38" fontId="17" fillId="7" borderId="56" xfId="4" applyFont="1" applyFill="1" applyBorder="1">
      <alignment vertical="center"/>
    </xf>
    <xf numFmtId="38" fontId="17" fillId="6" borderId="4" xfId="4" applyFont="1" applyFill="1" applyBorder="1" applyAlignment="1" applyProtection="1">
      <alignment vertical="center"/>
      <protection locked="0"/>
    </xf>
    <xf numFmtId="38" fontId="17" fillId="6" borderId="5" xfId="4" applyFont="1" applyFill="1" applyBorder="1" applyProtection="1">
      <alignment vertical="center"/>
      <protection locked="0"/>
    </xf>
    <xf numFmtId="38" fontId="17" fillId="6" borderId="4" xfId="4" applyFont="1" applyFill="1" applyBorder="1" applyProtection="1">
      <alignment vertical="center"/>
      <protection locked="0"/>
    </xf>
    <xf numFmtId="38" fontId="17" fillId="7" borderId="8" xfId="4" applyFont="1" applyFill="1" applyBorder="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ont="1" applyBorder="1" applyAlignment="1">
      <alignment horizontal="right" vertical="center"/>
    </xf>
    <xf numFmtId="38" fontId="12" fillId="0" borderId="0" xfId="4" applyFont="1" applyFill="1" applyBorder="1">
      <alignment vertical="center"/>
    </xf>
    <xf numFmtId="176" fontId="0" fillId="0" borderId="0" xfId="0" applyNumberFormat="1" applyFont="1" applyFill="1" applyBorder="1" applyAlignment="1">
      <alignment horizontal="right" vertical="center"/>
    </xf>
    <xf numFmtId="176" fontId="0" fillId="0" borderId="0" xfId="0" quotePrefix="1"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17" fillId="0" borderId="13" xfId="0" applyFont="1" applyFill="1" applyBorder="1" applyAlignment="1">
      <alignment horizontal="center" vertical="center"/>
    </xf>
    <xf numFmtId="176" fontId="12" fillId="0" borderId="13" xfId="0" quotePrefix="1" applyNumberFormat="1" applyFont="1" applyFill="1" applyBorder="1" applyAlignment="1">
      <alignment horizontal="right" vertical="center"/>
    </xf>
    <xf numFmtId="0" fontId="12" fillId="0" borderId="13" xfId="0" applyFont="1" applyBorder="1">
      <alignment vertical="center"/>
    </xf>
    <xf numFmtId="0" fontId="0" fillId="0" borderId="0" xfId="0" applyFont="1" applyFill="1" applyBorder="1" applyAlignment="1">
      <alignment horizontal="left" vertical="center"/>
    </xf>
    <xf numFmtId="0" fontId="0" fillId="4" borderId="0" xfId="0" applyFont="1" applyFill="1" applyBorder="1" applyProtection="1">
      <alignment vertical="center"/>
      <protection locked="0"/>
    </xf>
    <xf numFmtId="38" fontId="0" fillId="5" borderId="0" xfId="4" applyFont="1" applyFill="1" applyBorder="1">
      <alignment vertical="center"/>
    </xf>
    <xf numFmtId="0" fontId="0" fillId="5" borderId="0" xfId="0" applyFont="1" applyFill="1" applyBorder="1">
      <alignment vertical="center"/>
    </xf>
    <xf numFmtId="176" fontId="0" fillId="3" borderId="0" xfId="0" applyNumberFormat="1" applyFont="1" applyFill="1" applyBorder="1" applyAlignment="1" applyProtection="1">
      <alignment horizontal="left" vertical="center"/>
      <protection locked="0"/>
    </xf>
    <xf numFmtId="176" fontId="0" fillId="3" borderId="13" xfId="0" quotePrefix="1" applyNumberFormat="1" applyFont="1" applyFill="1" applyBorder="1" applyAlignment="1" applyProtection="1">
      <alignment horizontal="right" vertical="center"/>
      <protection locked="0"/>
    </xf>
    <xf numFmtId="0" fontId="0" fillId="5" borderId="13" xfId="0" applyFont="1" applyFill="1" applyBorder="1">
      <alignment vertical="center"/>
    </xf>
    <xf numFmtId="0" fontId="0" fillId="3" borderId="0" xfId="0" applyFill="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8" xfId="0" applyFont="1" applyBorder="1" applyAlignment="1">
      <alignment horizontal="left" vertical="center" wrapText="1"/>
    </xf>
    <xf numFmtId="0" fontId="0" fillId="0" borderId="6" xfId="0" applyFont="1" applyBorder="1" applyAlignment="1">
      <alignment horizontal="center" vertical="center"/>
    </xf>
    <xf numFmtId="0" fontId="0" fillId="0" borderId="38" xfId="0" applyFont="1" applyFill="1" applyBorder="1" applyAlignment="1">
      <alignment vertical="center" wrapText="1"/>
    </xf>
    <xf numFmtId="0" fontId="0" fillId="0" borderId="64" xfId="0" applyFont="1" applyFill="1" applyBorder="1" applyAlignment="1">
      <alignment vertical="center" wrapText="1"/>
    </xf>
    <xf numFmtId="38" fontId="12" fillId="0" borderId="38" xfId="4" applyFont="1" applyFill="1" applyBorder="1">
      <alignment vertical="center"/>
    </xf>
    <xf numFmtId="38" fontId="12" fillId="0" borderId="64" xfId="4" applyFont="1" applyFill="1" applyBorder="1">
      <alignment vertical="center"/>
    </xf>
    <xf numFmtId="38" fontId="12" fillId="0" borderId="41" xfId="4" applyFont="1" applyBorder="1">
      <alignment vertical="center"/>
    </xf>
    <xf numFmtId="38" fontId="0" fillId="0" borderId="65" xfId="4" applyFont="1" applyFill="1" applyBorder="1">
      <alignment vertical="center"/>
    </xf>
    <xf numFmtId="38" fontId="0" fillId="0" borderId="66" xfId="4" applyFont="1" applyFill="1" applyBorder="1">
      <alignment vertical="center"/>
    </xf>
    <xf numFmtId="0" fontId="12" fillId="0" borderId="13" xfId="0" applyFont="1" applyFill="1" applyBorder="1" applyAlignment="1">
      <alignment horizontal="left" vertical="center" wrapText="1"/>
    </xf>
    <xf numFmtId="0" fontId="0" fillId="0" borderId="41" xfId="0" applyBorder="1">
      <alignment vertical="center"/>
    </xf>
    <xf numFmtId="0" fontId="13" fillId="0" borderId="0" xfId="0" applyFont="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0" fillId="0" borderId="13" xfId="0" applyFont="1" applyFill="1" applyBorder="1" applyAlignment="1">
      <alignment horizontal="center" vertical="center" wrapText="1"/>
    </xf>
    <xf numFmtId="0" fontId="0" fillId="0" borderId="13" xfId="0" applyFont="1" applyBorder="1" applyAlignment="1">
      <alignment horizontal="left" vertical="center" wrapText="1"/>
    </xf>
    <xf numFmtId="38" fontId="0" fillId="5" borderId="38" xfId="4" applyFont="1" applyFill="1" applyBorder="1">
      <alignment vertical="center"/>
    </xf>
    <xf numFmtId="38" fontId="0" fillId="5" borderId="64" xfId="4" applyFont="1" applyFill="1" applyBorder="1">
      <alignment vertical="center"/>
    </xf>
    <xf numFmtId="38" fontId="0" fillId="7" borderId="41" xfId="4" applyFont="1" applyFill="1" applyBorder="1">
      <alignment vertical="center"/>
    </xf>
    <xf numFmtId="0" fontId="22" fillId="0" borderId="0" xfId="0" applyFont="1">
      <alignment vertical="center"/>
    </xf>
    <xf numFmtId="0" fontId="22" fillId="0" borderId="0" xfId="0" applyFont="1" applyAlignment="1">
      <alignment horizontal="center" vertical="center"/>
    </xf>
    <xf numFmtId="0" fontId="0" fillId="0" borderId="38" xfId="0" applyBorder="1">
      <alignment vertical="center"/>
    </xf>
    <xf numFmtId="0" fontId="0" fillId="0" borderId="41" xfId="0" applyFont="1" applyBorder="1" applyAlignment="1">
      <alignment horizontal="right" vertical="center"/>
    </xf>
    <xf numFmtId="0" fontId="22" fillId="0" borderId="0" xfId="0" applyFont="1" applyBorder="1">
      <alignment vertical="center"/>
    </xf>
    <xf numFmtId="38" fontId="0" fillId="0" borderId="38" xfId="4" applyFont="1" applyFill="1" applyBorder="1">
      <alignment vertical="center"/>
    </xf>
    <xf numFmtId="38" fontId="0" fillId="0" borderId="41" xfId="4" applyFont="1" applyBorder="1">
      <alignment vertical="center"/>
    </xf>
    <xf numFmtId="38" fontId="0" fillId="0" borderId="38" xfId="4"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right" vertical="center"/>
    </xf>
    <xf numFmtId="0" fontId="11" fillId="5" borderId="0" xfId="0" applyFont="1" applyFill="1">
      <alignment vertical="center"/>
    </xf>
    <xf numFmtId="0" fontId="11" fillId="0" borderId="4" xfId="0" applyFont="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11" fillId="0" borderId="6" xfId="0" applyFont="1" applyBorder="1" applyAlignment="1">
      <alignment horizontal="right" vertical="center"/>
    </xf>
    <xf numFmtId="0" fontId="11" fillId="0" borderId="9" xfId="0" applyFont="1" applyBorder="1">
      <alignment vertical="center"/>
    </xf>
    <xf numFmtId="0" fontId="11" fillId="0" borderId="0" xfId="0" applyFont="1" applyProtection="1">
      <alignment vertical="center"/>
      <protection locked="0"/>
    </xf>
    <xf numFmtId="0" fontId="11" fillId="0" borderId="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6" xfId="0" applyNumberFormat="1" applyBorder="1">
      <alignment vertical="center"/>
    </xf>
    <xf numFmtId="0" fontId="0" fillId="0" borderId="2" xfId="0" applyNumberFormat="1" applyFont="1" applyBorder="1" applyAlignment="1">
      <alignment horizontal="right" vertical="center"/>
    </xf>
    <xf numFmtId="176" fontId="0" fillId="0" borderId="10" xfId="0" applyNumberFormat="1" applyBorder="1">
      <alignment vertical="center"/>
    </xf>
    <xf numFmtId="176" fontId="0" fillId="0" borderId="0" xfId="0" applyNumberFormat="1">
      <alignment vertical="center"/>
    </xf>
    <xf numFmtId="176" fontId="0" fillId="0" borderId="2" xfId="0" applyNumberFormat="1" applyFont="1" applyBorder="1">
      <alignment vertical="center"/>
    </xf>
    <xf numFmtId="176" fontId="0" fillId="0" borderId="3" xfId="0" applyNumberFormat="1" applyBorder="1">
      <alignment vertical="center"/>
    </xf>
    <xf numFmtId="0" fontId="0" fillId="0" borderId="3" xfId="0" applyBorder="1" applyAlignment="1">
      <alignment horizontal="left" vertical="center" indent="1"/>
    </xf>
    <xf numFmtId="176" fontId="0" fillId="0" borderId="8" xfId="0" applyNumberFormat="1" applyBorder="1" applyAlignment="1">
      <alignment horizontal="left" vertical="center"/>
    </xf>
    <xf numFmtId="0" fontId="14" fillId="0" borderId="0" xfId="0" applyFont="1">
      <alignment vertical="center"/>
    </xf>
    <xf numFmtId="0" fontId="16" fillId="0" borderId="0" xfId="0" applyFont="1" applyFill="1">
      <alignment vertical="center"/>
    </xf>
    <xf numFmtId="0" fontId="15" fillId="0" borderId="38" xfId="0" applyFont="1" applyFill="1" applyBorder="1" applyAlignment="1">
      <alignment horizontal="center" vertical="center" shrinkToFit="1"/>
    </xf>
    <xf numFmtId="0" fontId="17" fillId="0" borderId="0" xfId="0" applyFont="1" applyBorder="1" applyAlignment="1">
      <alignment horizontal="center" vertical="top" wrapText="1"/>
    </xf>
    <xf numFmtId="0" fontId="17" fillId="0" borderId="4" xfId="0" applyFont="1" applyFill="1" applyBorder="1" applyAlignment="1">
      <alignment horizontal="center" vertical="center"/>
    </xf>
    <xf numFmtId="0" fontId="17" fillId="0" borderId="4" xfId="0" applyFont="1" applyFill="1" applyBorder="1">
      <alignment vertical="center"/>
    </xf>
    <xf numFmtId="0" fontId="17" fillId="0" borderId="5" xfId="0" applyFont="1" applyFill="1" applyBorder="1">
      <alignment vertical="center"/>
    </xf>
    <xf numFmtId="0" fontId="17" fillId="0" borderId="42" xfId="0" applyFont="1" applyFill="1" applyBorder="1">
      <alignment vertical="center"/>
    </xf>
    <xf numFmtId="0" fontId="17" fillId="0" borderId="43" xfId="0" applyFont="1" applyFill="1" applyBorder="1">
      <alignment vertical="center"/>
    </xf>
    <xf numFmtId="0" fontId="17" fillId="0" borderId="6" xfId="0" applyFont="1" applyFill="1" applyBorder="1">
      <alignment vertical="center"/>
    </xf>
    <xf numFmtId="177" fontId="17" fillId="0" borderId="0" xfId="0" applyNumberFormat="1" applyFont="1" applyFill="1" applyBorder="1">
      <alignment vertical="center"/>
    </xf>
    <xf numFmtId="0" fontId="17" fillId="0" borderId="9"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0" borderId="47" xfId="0" applyFont="1" applyFill="1" applyBorder="1">
      <alignment vertical="center"/>
    </xf>
    <xf numFmtId="0" fontId="17" fillId="0" borderId="48" xfId="0" applyFont="1" applyFill="1" applyBorder="1">
      <alignment vertical="center"/>
    </xf>
    <xf numFmtId="0" fontId="17" fillId="0" borderId="2" xfId="0" applyFont="1" applyFill="1" applyBorder="1">
      <alignment vertical="center"/>
    </xf>
    <xf numFmtId="177" fontId="17" fillId="0" borderId="9" xfId="0" applyNumberFormat="1" applyFont="1" applyFill="1" applyBorder="1">
      <alignment vertical="center"/>
    </xf>
    <xf numFmtId="0" fontId="19" fillId="0" borderId="2" xfId="0" applyFont="1" applyFill="1" applyBorder="1">
      <alignment vertical="center"/>
    </xf>
    <xf numFmtId="0" fontId="17" fillId="0" borderId="0" xfId="0" applyFont="1" applyFill="1" applyBorder="1" applyAlignment="1">
      <alignment horizontal="right" vertical="center"/>
    </xf>
    <xf numFmtId="0" fontId="17" fillId="0" borderId="9"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vertical="center" shrinkToFit="1"/>
    </xf>
    <xf numFmtId="0" fontId="17" fillId="0" borderId="47" xfId="0" applyFont="1" applyFill="1" applyBorder="1" applyAlignment="1">
      <alignment horizontal="center" vertical="center"/>
    </xf>
    <xf numFmtId="0" fontId="17" fillId="0" borderId="2" xfId="0" applyFont="1" applyFill="1" applyBorder="1" applyAlignment="1">
      <alignment horizontal="right" vertical="center"/>
    </xf>
    <xf numFmtId="0" fontId="17" fillId="0" borderId="12" xfId="0" applyFont="1" applyFill="1" applyBorder="1" applyAlignment="1">
      <alignment horizontal="center" vertical="center"/>
    </xf>
    <xf numFmtId="0" fontId="17" fillId="0" borderId="12" xfId="0" applyFont="1" applyFill="1" applyBorder="1">
      <alignment vertical="center"/>
    </xf>
    <xf numFmtId="0" fontId="17" fillId="0" borderId="13" xfId="0" applyFont="1" applyFill="1" applyBorder="1">
      <alignment vertical="center"/>
    </xf>
    <xf numFmtId="0" fontId="17" fillId="0" borderId="5" xfId="0" applyFont="1" applyFill="1" applyBorder="1" applyAlignment="1">
      <alignment horizontal="right" vertical="center"/>
    </xf>
    <xf numFmtId="0" fontId="17" fillId="0" borderId="5" xfId="0" applyFont="1" applyFill="1" applyBorder="1" applyAlignment="1">
      <alignment horizontal="left" vertical="center"/>
    </xf>
    <xf numFmtId="0" fontId="17" fillId="0" borderId="4" xfId="0" applyFont="1" applyFill="1" applyBorder="1" applyAlignment="1">
      <alignment horizontal="right" vertical="center"/>
    </xf>
    <xf numFmtId="49" fontId="17" fillId="0" borderId="55" xfId="0" applyNumberFormat="1" applyFont="1" applyFill="1" applyBorder="1" applyAlignment="1">
      <alignment horizontal="right" vertical="center"/>
    </xf>
    <xf numFmtId="177" fontId="17" fillId="0" borderId="9" xfId="0" applyNumberFormat="1" applyFont="1" applyFill="1" applyBorder="1" applyAlignment="1">
      <alignment vertical="center"/>
    </xf>
    <xf numFmtId="177" fontId="17" fillId="0" borderId="0" xfId="0" applyNumberFormat="1" applyFont="1" applyFill="1">
      <alignment vertical="center"/>
    </xf>
    <xf numFmtId="0" fontId="17" fillId="0" borderId="56" xfId="0" applyNumberFormat="1" applyFont="1" applyFill="1" applyBorder="1">
      <alignment vertical="center"/>
    </xf>
    <xf numFmtId="0" fontId="17" fillId="0" borderId="12" xfId="0" applyFont="1" applyFill="1" applyBorder="1" applyAlignment="1">
      <alignment horizontal="left" vertical="center"/>
    </xf>
    <xf numFmtId="0" fontId="17" fillId="0" borderId="57" xfId="0" applyFont="1" applyFill="1" applyBorder="1">
      <alignment vertical="center"/>
    </xf>
    <xf numFmtId="0" fontId="17" fillId="0" borderId="58" xfId="0" applyFont="1" applyFill="1" applyBorder="1">
      <alignment vertical="center"/>
    </xf>
    <xf numFmtId="0" fontId="17" fillId="0" borderId="14" xfId="0" applyFont="1" applyFill="1" applyBorder="1">
      <alignment vertical="center"/>
    </xf>
    <xf numFmtId="0" fontId="17" fillId="0" borderId="59" xfId="0" applyFont="1" applyFill="1" applyBorder="1">
      <alignment vertical="center"/>
    </xf>
    <xf numFmtId="0" fontId="19" fillId="0" borderId="2"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lignment vertical="center"/>
    </xf>
    <xf numFmtId="0" fontId="15" fillId="0" borderId="2" xfId="0" applyFont="1" applyFill="1" applyBorder="1" applyAlignment="1">
      <alignment vertical="center"/>
    </xf>
    <xf numFmtId="0" fontId="17" fillId="0" borderId="9" xfId="0" applyFont="1" applyFill="1" applyBorder="1" applyAlignment="1">
      <alignment vertical="center"/>
    </xf>
    <xf numFmtId="38" fontId="0" fillId="7" borderId="0" xfId="4" applyFont="1" applyFill="1" applyBorder="1">
      <alignment vertical="center"/>
    </xf>
    <xf numFmtId="177" fontId="0" fillId="3" borderId="0" xfId="0" applyNumberFormat="1" applyFont="1" applyFill="1" applyBorder="1" applyAlignment="1" applyProtection="1">
      <alignment horizontal="left" vertical="center"/>
      <protection locked="0"/>
    </xf>
    <xf numFmtId="0" fontId="0" fillId="0" borderId="0" xfId="0" applyFill="1">
      <alignment vertical="center"/>
    </xf>
    <xf numFmtId="0" fontId="12" fillId="0" borderId="38" xfId="0" applyFont="1" applyFill="1" applyBorder="1" applyAlignment="1">
      <alignment horizontal="center" vertical="center" wrapText="1"/>
    </xf>
    <xf numFmtId="0" fontId="0" fillId="0" borderId="38" xfId="0" applyFont="1" applyFill="1" applyBorder="1">
      <alignment vertical="center"/>
    </xf>
    <xf numFmtId="0" fontId="0" fillId="0" borderId="64" xfId="0" applyFont="1" applyFill="1" applyBorder="1">
      <alignment vertical="center"/>
    </xf>
    <xf numFmtId="38" fontId="12" fillId="7" borderId="41" xfId="4" applyFont="1" applyFill="1" applyBorder="1">
      <alignment vertical="center"/>
    </xf>
    <xf numFmtId="0" fontId="21" fillId="0" borderId="0" xfId="0" applyFont="1" applyAlignment="1">
      <alignment horizontal="center" vertical="center"/>
    </xf>
    <xf numFmtId="0" fontId="0" fillId="5" borderId="38"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3" xfId="0" applyFont="1" applyBorder="1">
      <alignment vertical="center"/>
    </xf>
    <xf numFmtId="0" fontId="11" fillId="0" borderId="4" xfId="0" applyFont="1" applyBorder="1" applyAlignment="1">
      <alignment vertical="top"/>
    </xf>
    <xf numFmtId="0" fontId="24" fillId="0" borderId="0" xfId="0" applyFont="1" applyFill="1" applyBorder="1" applyAlignment="1">
      <alignment horizontal="left" vertical="center"/>
    </xf>
    <xf numFmtId="0" fontId="11" fillId="0" borderId="8" xfId="0" applyFont="1" applyBorder="1">
      <alignment vertical="center"/>
    </xf>
    <xf numFmtId="176" fontId="24" fillId="0" borderId="8" xfId="0" applyNumberFormat="1"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8" xfId="0" applyFont="1" applyFill="1" applyBorder="1" applyAlignment="1">
      <alignment horizontal="center" vertical="center"/>
    </xf>
    <xf numFmtId="176" fontId="24" fillId="0" borderId="0" xfId="0" quotePrefix="1" applyNumberFormat="1" applyFont="1" applyFill="1" applyAlignment="1">
      <alignment horizontal="right" vertical="center"/>
    </xf>
    <xf numFmtId="0" fontId="24" fillId="0" borderId="0" xfId="0" applyFont="1" applyFill="1">
      <alignment vertical="center"/>
    </xf>
    <xf numFmtId="176" fontId="24" fillId="0" borderId="11" xfId="0" applyNumberFormat="1" applyFont="1" applyFill="1" applyBorder="1" applyAlignment="1">
      <alignment horizontal="left" vertical="center"/>
    </xf>
    <xf numFmtId="0" fontId="11" fillId="0" borderId="12" xfId="0" applyFont="1" applyFill="1" applyBorder="1" applyAlignment="1">
      <alignment horizontal="left" vertical="center" wrapText="1"/>
    </xf>
    <xf numFmtId="0" fontId="11" fillId="5" borderId="0" xfId="0" applyFont="1" applyFill="1" applyBorder="1" applyAlignment="1" applyProtection="1">
      <alignment horizontal="lef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quotePrefix="1" applyNumberFormat="1" applyFont="1" applyFill="1" applyAlignment="1" applyProtection="1">
      <alignment horizontal="right" vertical="center"/>
      <protection locked="0"/>
    </xf>
    <xf numFmtId="0" fontId="11" fillId="5" borderId="0" xfId="0" applyFont="1" applyFill="1" applyProtection="1">
      <alignment vertical="center"/>
      <protection locked="0"/>
    </xf>
    <xf numFmtId="176" fontId="11" fillId="5" borderId="11" xfId="0" applyNumberFormat="1" applyFont="1" applyFill="1" applyBorder="1" applyAlignment="1" applyProtection="1">
      <alignment horizontal="left" vertical="center"/>
      <protection locked="0"/>
    </xf>
    <xf numFmtId="0" fontId="26" fillId="0" borderId="0" xfId="2" applyFont="1">
      <alignment vertical="center"/>
    </xf>
    <xf numFmtId="178" fontId="26" fillId="0" borderId="0" xfId="2" applyNumberFormat="1" applyFont="1">
      <alignment vertical="center"/>
    </xf>
    <xf numFmtId="0" fontId="27" fillId="0" borderId="0" xfId="0" applyNumberFormat="1" applyFont="1">
      <alignment vertical="center"/>
    </xf>
    <xf numFmtId="0" fontId="28" fillId="0" borderId="0" xfId="2" applyFont="1" applyFill="1" applyAlignment="1">
      <alignment horizontal="left" vertical="center"/>
    </xf>
    <xf numFmtId="0" fontId="26" fillId="0" borderId="3" xfId="2" applyFont="1" applyBorder="1">
      <alignment vertical="center"/>
    </xf>
    <xf numFmtId="0" fontId="26" fillId="0" borderId="8" xfId="2" applyFont="1" applyBorder="1">
      <alignment vertical="center"/>
    </xf>
    <xf numFmtId="0" fontId="27" fillId="0" borderId="3" xfId="2" applyFont="1" applyBorder="1">
      <alignment vertical="center"/>
    </xf>
    <xf numFmtId="0" fontId="26" fillId="0" borderId="8" xfId="2" applyFont="1" applyBorder="1" applyAlignment="1">
      <alignment horizontal="right" vertical="center"/>
    </xf>
    <xf numFmtId="0" fontId="26" fillId="0" borderId="2" xfId="2" applyFont="1" applyBorder="1" applyAlignment="1">
      <alignment horizontal="right" vertical="center"/>
    </xf>
    <xf numFmtId="0" fontId="27" fillId="0" borderId="8" xfId="2" applyFont="1" applyBorder="1" applyAlignment="1">
      <alignment horizontal="right" vertical="center"/>
    </xf>
    <xf numFmtId="0" fontId="26" fillId="8" borderId="68" xfId="2" applyFont="1" applyFill="1" applyBorder="1" applyAlignment="1">
      <alignment horizontal="center" vertical="center"/>
    </xf>
    <xf numFmtId="0" fontId="26" fillId="8" borderId="41" xfId="2" applyFont="1" applyFill="1" applyBorder="1" applyAlignment="1">
      <alignment horizontal="center" vertical="center"/>
    </xf>
    <xf numFmtId="0" fontId="29" fillId="3" borderId="68" xfId="2" applyFont="1" applyFill="1" applyBorder="1" applyAlignment="1">
      <alignment vertical="center" wrapText="1"/>
    </xf>
    <xf numFmtId="0" fontId="29" fillId="3" borderId="41" xfId="2" applyFont="1" applyFill="1" applyBorder="1" applyAlignment="1">
      <alignment horizontal="left" vertical="center" wrapText="1"/>
    </xf>
    <xf numFmtId="0" fontId="26" fillId="3" borderId="68" xfId="2" applyFont="1" applyFill="1" applyBorder="1" applyAlignment="1" applyProtection="1">
      <alignment vertical="center" wrapText="1"/>
      <protection locked="0"/>
    </xf>
    <xf numFmtId="0" fontId="26" fillId="3" borderId="41" xfId="2" applyFont="1" applyFill="1" applyBorder="1" applyAlignment="1" applyProtection="1">
      <alignment horizontal="left" vertical="center" wrapText="1"/>
      <protection locked="0"/>
    </xf>
    <xf numFmtId="0" fontId="26" fillId="3" borderId="68" xfId="2" applyFont="1" applyFill="1" applyBorder="1" applyAlignment="1">
      <alignment vertical="center" wrapText="1"/>
    </xf>
    <xf numFmtId="0" fontId="26" fillId="3" borderId="41" xfId="2" applyFont="1" applyFill="1" applyBorder="1" applyAlignment="1">
      <alignment horizontal="left" vertical="center" wrapText="1"/>
    </xf>
    <xf numFmtId="0" fontId="26" fillId="0" borderId="4" xfId="2" applyFont="1" applyFill="1" applyBorder="1" applyAlignment="1">
      <alignment vertical="center"/>
    </xf>
    <xf numFmtId="0" fontId="26" fillId="0" borderId="6" xfId="2" applyFont="1" applyFill="1" applyBorder="1" applyAlignment="1">
      <alignment horizontal="distributed" vertical="center" indent="5"/>
    </xf>
    <xf numFmtId="0" fontId="26" fillId="0" borderId="9" xfId="2" applyFont="1" applyFill="1" applyBorder="1" applyAlignment="1">
      <alignment horizontal="left" vertical="center"/>
    </xf>
    <xf numFmtId="0" fontId="26" fillId="8" borderId="68" xfId="2" applyFont="1" applyFill="1" applyBorder="1" applyAlignment="1">
      <alignment horizontal="center" vertical="center" wrapText="1"/>
    </xf>
    <xf numFmtId="0" fontId="26" fillId="8" borderId="41" xfId="2" applyFont="1" applyFill="1" applyBorder="1" applyAlignment="1">
      <alignment horizontal="center" vertical="center" wrapText="1"/>
    </xf>
    <xf numFmtId="14" fontId="29" fillId="3" borderId="68" xfId="2" applyNumberFormat="1" applyFont="1" applyFill="1" applyBorder="1" applyAlignment="1">
      <alignment horizontal="center" vertical="center"/>
    </xf>
    <xf numFmtId="14" fontId="29" fillId="3" borderId="41" xfId="2" applyNumberFormat="1" applyFont="1" applyFill="1" applyBorder="1" applyAlignment="1">
      <alignment horizontal="center" vertical="center"/>
    </xf>
    <xf numFmtId="14" fontId="26" fillId="3" borderId="68" xfId="2" applyNumberFormat="1" applyFont="1" applyFill="1" applyBorder="1" applyAlignment="1" applyProtection="1">
      <alignment horizontal="center" vertical="center"/>
      <protection locked="0"/>
    </xf>
    <xf numFmtId="14" fontId="26" fillId="3" borderId="41" xfId="2" applyNumberFormat="1" applyFont="1" applyFill="1" applyBorder="1" applyAlignment="1" applyProtection="1">
      <alignment horizontal="center" vertical="center"/>
      <protection locked="0"/>
    </xf>
    <xf numFmtId="14" fontId="26" fillId="3" borderId="68" xfId="2" applyNumberFormat="1" applyFont="1" applyFill="1" applyBorder="1" applyAlignment="1">
      <alignment horizontal="center" vertical="center"/>
    </xf>
    <xf numFmtId="14" fontId="26" fillId="3" borderId="41" xfId="2" applyNumberFormat="1" applyFont="1" applyFill="1" applyBorder="1" applyAlignment="1">
      <alignment horizontal="center" vertical="center"/>
    </xf>
    <xf numFmtId="0" fontId="26" fillId="0" borderId="9" xfId="2" applyFont="1" applyFill="1" applyBorder="1" applyAlignment="1">
      <alignment horizontal="center" vertical="center"/>
    </xf>
    <xf numFmtId="178" fontId="26" fillId="0" borderId="2" xfId="2" applyNumberFormat="1" applyFont="1" applyFill="1" applyBorder="1" applyAlignment="1">
      <alignment horizontal="center" vertical="center"/>
    </xf>
    <xf numFmtId="0" fontId="26" fillId="8" borderId="69" xfId="2" applyFont="1" applyFill="1" applyBorder="1" applyAlignment="1">
      <alignment horizontal="center" vertical="center" wrapText="1"/>
    </xf>
    <xf numFmtId="14" fontId="29" fillId="3" borderId="69" xfId="2" applyNumberFormat="1" applyFont="1" applyFill="1" applyBorder="1" applyAlignment="1">
      <alignment horizontal="center" vertical="center"/>
    </xf>
    <xf numFmtId="0" fontId="29" fillId="3" borderId="6" xfId="2" applyFont="1" applyFill="1" applyBorder="1" applyAlignment="1">
      <alignment horizontal="center" vertical="center"/>
    </xf>
    <xf numFmtId="14" fontId="26" fillId="3" borderId="69" xfId="2" applyNumberFormat="1"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14" fontId="26" fillId="3" borderId="69" xfId="2" applyNumberFormat="1" applyFont="1" applyFill="1" applyBorder="1" applyAlignment="1">
      <alignment horizontal="center" vertical="center"/>
    </xf>
    <xf numFmtId="0" fontId="26" fillId="3" borderId="6" xfId="2" applyFont="1" applyFill="1" applyBorder="1" applyAlignment="1">
      <alignment horizontal="center" vertical="center"/>
    </xf>
    <xf numFmtId="178" fontId="26" fillId="8" borderId="71" xfId="2" applyNumberFormat="1" applyFont="1" applyFill="1" applyBorder="1" applyAlignment="1">
      <alignment horizontal="center" vertical="center" wrapText="1"/>
    </xf>
    <xf numFmtId="38" fontId="29" fillId="5" borderId="71" xfId="1" applyFont="1" applyFill="1" applyBorder="1" applyAlignment="1">
      <alignment vertical="center"/>
    </xf>
    <xf numFmtId="38" fontId="26" fillId="5" borderId="71" xfId="1" applyFont="1" applyFill="1" applyBorder="1" applyAlignment="1" applyProtection="1">
      <alignment vertical="center"/>
      <protection locked="0"/>
    </xf>
    <xf numFmtId="38" fontId="26" fillId="5" borderId="71" xfId="1" applyFont="1" applyFill="1" applyBorder="1" applyAlignment="1">
      <alignment vertical="center"/>
    </xf>
    <xf numFmtId="38" fontId="26" fillId="5" borderId="72" xfId="1" applyFont="1" applyFill="1" applyBorder="1" applyAlignment="1">
      <alignment vertical="center"/>
    </xf>
    <xf numFmtId="178" fontId="26" fillId="0" borderId="74" xfId="2" applyNumberFormat="1" applyFont="1" applyFill="1" applyBorder="1" applyAlignment="1">
      <alignment vertical="center"/>
    </xf>
    <xf numFmtId="38" fontId="26" fillId="5" borderId="72" xfId="1" applyFont="1" applyFill="1" applyBorder="1" applyAlignment="1" applyProtection="1">
      <alignment vertical="center"/>
      <protection locked="0"/>
    </xf>
    <xf numFmtId="178" fontId="26" fillId="8" borderId="76" xfId="2" applyNumberFormat="1" applyFont="1" applyFill="1" applyBorder="1" applyAlignment="1">
      <alignment horizontal="center" vertical="center" wrapText="1"/>
    </xf>
    <xf numFmtId="178" fontId="29" fillId="5" borderId="78" xfId="2" applyNumberFormat="1" applyFont="1" applyFill="1" applyBorder="1" applyAlignment="1">
      <alignment vertical="center"/>
    </xf>
    <xf numFmtId="178" fontId="26" fillId="5" borderId="78" xfId="2" applyNumberFormat="1" applyFont="1" applyFill="1" applyBorder="1" applyAlignment="1" applyProtection="1">
      <alignment vertical="center"/>
      <protection locked="0"/>
    </xf>
    <xf numFmtId="178" fontId="26" fillId="5" borderId="78" xfId="2" applyNumberFormat="1" applyFont="1" applyFill="1" applyBorder="1" applyAlignment="1">
      <alignment vertical="center"/>
    </xf>
    <xf numFmtId="178" fontId="26" fillId="5" borderId="79" xfId="2" applyNumberFormat="1" applyFont="1" applyFill="1" applyBorder="1" applyAlignment="1">
      <alignment vertical="center"/>
    </xf>
    <xf numFmtId="178" fontId="26" fillId="0" borderId="81" xfId="2" applyNumberFormat="1" applyFont="1" applyFill="1" applyBorder="1" applyAlignment="1">
      <alignment vertical="center"/>
    </xf>
    <xf numFmtId="178" fontId="26" fillId="5" borderId="79" xfId="2" applyNumberFormat="1" applyFont="1" applyFill="1" applyBorder="1" applyAlignment="1" applyProtection="1">
      <alignment vertical="center"/>
      <protection locked="0"/>
    </xf>
    <xf numFmtId="0" fontId="26" fillId="0" borderId="2" xfId="2" applyFont="1" applyBorder="1">
      <alignment vertical="center"/>
    </xf>
    <xf numFmtId="0" fontId="19" fillId="0" borderId="8" xfId="2" applyFont="1" applyBorder="1">
      <alignment vertical="center"/>
    </xf>
    <xf numFmtId="38" fontId="29" fillId="3" borderId="68" xfId="1" applyFont="1" applyFill="1" applyBorder="1" applyAlignment="1">
      <alignment horizontal="right" vertical="center"/>
    </xf>
    <xf numFmtId="178" fontId="29" fillId="0" borderId="82" xfId="2" applyNumberFormat="1" applyFont="1" applyBorder="1" applyAlignment="1">
      <alignment vertical="center"/>
    </xf>
    <xf numFmtId="38" fontId="26" fillId="3" borderId="68" xfId="1" applyFont="1" applyFill="1" applyBorder="1" applyAlignment="1" applyProtection="1">
      <alignment horizontal="right" vertical="center"/>
      <protection locked="0"/>
    </xf>
    <xf numFmtId="178" fontId="26" fillId="0" borderId="82" xfId="2" applyNumberFormat="1" applyFont="1" applyBorder="1" applyAlignment="1">
      <alignment vertical="center"/>
    </xf>
    <xf numFmtId="38" fontId="26" fillId="3" borderId="68" xfId="1" applyFont="1" applyFill="1" applyBorder="1" applyAlignment="1">
      <alignment horizontal="right" vertical="center"/>
    </xf>
    <xf numFmtId="0" fontId="26" fillId="0" borderId="9" xfId="2" applyFont="1" applyFill="1" applyBorder="1" applyAlignment="1">
      <alignment vertical="center"/>
    </xf>
    <xf numFmtId="0" fontId="26" fillId="0" borderId="41" xfId="2" applyFont="1" applyFill="1" applyBorder="1" applyAlignment="1">
      <alignment vertical="center"/>
    </xf>
    <xf numFmtId="0" fontId="27" fillId="0" borderId="8" xfId="2" applyFont="1" applyBorder="1">
      <alignment vertical="center"/>
    </xf>
    <xf numFmtId="38" fontId="29" fillId="7" borderId="68" xfId="1" applyFont="1" applyFill="1" applyBorder="1" applyAlignment="1">
      <alignment vertical="center"/>
    </xf>
    <xf numFmtId="38" fontId="26" fillId="7" borderId="68" xfId="1" applyFont="1" applyFill="1" applyBorder="1" applyAlignment="1">
      <alignment vertical="center"/>
    </xf>
    <xf numFmtId="38" fontId="26" fillId="9" borderId="68" xfId="1" applyFont="1" applyFill="1" applyBorder="1" applyAlignment="1">
      <alignment vertical="center"/>
    </xf>
    <xf numFmtId="178" fontId="26" fillId="0" borderId="83" xfId="2" applyNumberFormat="1" applyFont="1" applyBorder="1" applyAlignment="1">
      <alignment vertical="center"/>
    </xf>
    <xf numFmtId="178" fontId="26" fillId="0" borderId="84" xfId="2" applyNumberFormat="1" applyFont="1" applyBorder="1" applyAlignment="1">
      <alignment vertical="center"/>
    </xf>
    <xf numFmtId="178" fontId="26" fillId="0" borderId="41" xfId="2" applyNumberFormat="1" applyFont="1" applyFill="1" applyBorder="1" applyAlignment="1">
      <alignment vertical="center"/>
    </xf>
    <xf numFmtId="0" fontId="26" fillId="0" borderId="11" xfId="2" applyFont="1" applyBorder="1">
      <alignment vertical="center"/>
    </xf>
    <xf numFmtId="0" fontId="27" fillId="0" borderId="11" xfId="2" applyFont="1" applyBorder="1">
      <alignment vertical="center"/>
    </xf>
    <xf numFmtId="0" fontId="29" fillId="3" borderId="68" xfId="2" applyFont="1" applyFill="1" applyBorder="1" applyAlignment="1">
      <alignment horizontal="left" vertical="center"/>
    </xf>
    <xf numFmtId="0" fontId="29" fillId="3" borderId="41" xfId="2" applyFont="1" applyFill="1" applyBorder="1" applyAlignment="1">
      <alignment horizontal="left" vertical="center"/>
    </xf>
    <xf numFmtId="0" fontId="26" fillId="3" borderId="68" xfId="2" applyFont="1" applyFill="1" applyBorder="1" applyAlignment="1" applyProtection="1">
      <alignment horizontal="left" vertical="center"/>
      <protection locked="0"/>
    </xf>
    <xf numFmtId="0" fontId="26" fillId="3" borderId="41" xfId="2" applyFont="1" applyFill="1" applyBorder="1" applyAlignment="1" applyProtection="1">
      <alignment horizontal="left" vertical="center"/>
      <protection locked="0"/>
    </xf>
    <xf numFmtId="0" fontId="26" fillId="3" borderId="68" xfId="2" applyFont="1" applyFill="1" applyBorder="1" applyAlignment="1">
      <alignment horizontal="left" vertical="center"/>
    </xf>
    <xf numFmtId="0" fontId="26" fillId="3" borderId="41" xfId="2" applyFont="1" applyFill="1" applyBorder="1" applyAlignment="1">
      <alignment horizontal="left" vertical="center"/>
    </xf>
    <xf numFmtId="0" fontId="26" fillId="0" borderId="12" xfId="2" applyFont="1" applyFill="1" applyBorder="1" applyAlignment="1">
      <alignment horizontal="left" vertical="center"/>
    </xf>
    <xf numFmtId="0" fontId="26" fillId="0" borderId="41" xfId="2" applyFont="1" applyFill="1" applyBorder="1" applyAlignment="1">
      <alignment horizontal="left" vertical="center"/>
    </xf>
    <xf numFmtId="0" fontId="29" fillId="3" borderId="68" xfId="2" applyFont="1" applyFill="1" applyBorder="1" applyAlignment="1">
      <alignment horizontal="left" vertical="center" wrapText="1"/>
    </xf>
    <xf numFmtId="0" fontId="0" fillId="0" borderId="64" xfId="0" applyBorder="1">
      <alignment vertical="center"/>
    </xf>
    <xf numFmtId="38" fontId="0" fillId="0" borderId="64" xfId="4" applyFont="1" applyFill="1" applyBorder="1">
      <alignment vertical="center"/>
    </xf>
    <xf numFmtId="0" fontId="11" fillId="0" borderId="3" xfId="0" applyFont="1" applyBorder="1" applyAlignment="1">
      <alignment vertical="top"/>
    </xf>
    <xf numFmtId="176" fontId="11" fillId="0" borderId="8" xfId="0" applyNumberFormat="1" applyFont="1" applyFill="1" applyBorder="1" applyAlignment="1">
      <alignment horizontal="left" vertical="center"/>
    </xf>
    <xf numFmtId="176" fontId="11" fillId="0" borderId="0" xfId="0" quotePrefix="1" applyNumberFormat="1" applyFont="1" applyFill="1" applyAlignment="1">
      <alignment horizontal="right" vertical="center"/>
    </xf>
    <xf numFmtId="176" fontId="11" fillId="0" borderId="11" xfId="0" applyNumberFormat="1" applyFont="1" applyFill="1" applyBorder="1" applyAlignment="1">
      <alignment horizontal="left" vertical="center"/>
    </xf>
    <xf numFmtId="0" fontId="0" fillId="0" borderId="39" xfId="0" applyFont="1" applyBorder="1" applyAlignment="1">
      <alignment horizontal="right" vertical="center"/>
    </xf>
    <xf numFmtId="0" fontId="0" fillId="0" borderId="40" xfId="0" applyBorder="1">
      <alignment vertical="center"/>
    </xf>
    <xf numFmtId="0" fontId="0" fillId="5" borderId="6" xfId="0" applyFont="1" applyFill="1" applyBorder="1">
      <alignment vertical="center"/>
    </xf>
    <xf numFmtId="0" fontId="31" fillId="0" borderId="6" xfId="0" applyFont="1" applyBorder="1" applyAlignment="1">
      <alignment vertical="center" wrapText="1"/>
    </xf>
    <xf numFmtId="0" fontId="0" fillId="0" borderId="2" xfId="0" applyFont="1" applyFill="1" applyBorder="1">
      <alignment vertical="center"/>
    </xf>
    <xf numFmtId="0" fontId="0" fillId="3" borderId="38" xfId="0" applyFont="1" applyFill="1" applyBorder="1" applyProtection="1">
      <alignment vertical="center"/>
      <protection locked="0"/>
    </xf>
    <xf numFmtId="179" fontId="0" fillId="0" borderId="0" xfId="4" applyNumberFormat="1" applyFont="1" applyBorder="1" applyAlignment="1">
      <alignment horizontal="right" vertical="center"/>
    </xf>
    <xf numFmtId="38" fontId="17" fillId="3" borderId="0" xfId="4" applyFont="1" applyFill="1" applyBorder="1" applyAlignment="1" applyProtection="1">
      <alignment vertical="center" shrinkToFit="1"/>
      <protection locked="0"/>
    </xf>
    <xf numFmtId="38" fontId="17" fillId="3" borderId="48" xfId="4" applyFont="1" applyFill="1" applyBorder="1" applyAlignment="1" applyProtection="1">
      <alignment vertical="center" shrinkToFit="1"/>
      <protection locked="0"/>
    </xf>
    <xf numFmtId="38" fontId="17" fillId="0" borderId="0" xfId="4" applyFont="1" applyFill="1">
      <alignment vertical="center"/>
    </xf>
    <xf numFmtId="38" fontId="17" fillId="0" borderId="2" xfId="4" applyFont="1" applyFill="1" applyBorder="1">
      <alignment vertical="center"/>
    </xf>
    <xf numFmtId="0" fontId="26" fillId="0" borderId="0" xfId="2" applyFont="1">
      <alignment vertical="center"/>
    </xf>
    <xf numFmtId="0" fontId="26" fillId="8" borderId="41" xfId="2" applyFont="1" applyFill="1" applyBorder="1" applyAlignment="1">
      <alignment horizontal="center" vertical="center" wrapText="1"/>
    </xf>
    <xf numFmtId="0" fontId="26" fillId="8" borderId="41" xfId="2" applyFont="1" applyFill="1" applyBorder="1" applyAlignment="1">
      <alignment horizontal="center" vertical="center"/>
    </xf>
    <xf numFmtId="0" fontId="0" fillId="0" borderId="5" xfId="0" applyFill="1" applyBorder="1" applyAlignment="1">
      <alignment horizontal="left" vertical="center" indent="1"/>
    </xf>
    <xf numFmtId="0" fontId="0" fillId="0" borderId="13" xfId="0" applyBorder="1" applyAlignment="1">
      <alignment horizontal="center" vertical="center"/>
    </xf>
    <xf numFmtId="0" fontId="0" fillId="0" borderId="38" xfId="0" applyFill="1" applyBorder="1">
      <alignment vertical="center"/>
    </xf>
    <xf numFmtId="0" fontId="0" fillId="0" borderId="38"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37" fillId="10" borderId="38" xfId="0" applyNumberFormat="1" applyFont="1" applyFill="1" applyBorder="1" applyAlignment="1" applyProtection="1">
      <alignment horizontal="right" vertical="center"/>
      <protection locked="0"/>
    </xf>
    <xf numFmtId="0" fontId="37" fillId="10" borderId="38" xfId="0" applyFont="1" applyFill="1" applyBorder="1" applyAlignment="1">
      <alignment horizontal="right" vertical="center"/>
    </xf>
    <xf numFmtId="0" fontId="11" fillId="5" borderId="0" xfId="0" applyFont="1" applyFill="1" applyAlignment="1">
      <alignment horizontal="left" vertical="center"/>
    </xf>
    <xf numFmtId="0" fontId="0" fillId="0" borderId="0" xfId="0" applyBorder="1" applyAlignment="1">
      <alignment horizontal="left" vertical="center"/>
    </xf>
    <xf numFmtId="38" fontId="0" fillId="3" borderId="0" xfId="4" applyFont="1" applyFill="1" applyBorder="1" applyProtection="1">
      <alignment vertical="center"/>
      <protection locked="0"/>
    </xf>
    <xf numFmtId="0" fontId="0" fillId="3" borderId="8" xfId="0" applyNumberFormat="1" applyFont="1" applyFill="1" applyBorder="1" applyAlignment="1" applyProtection="1">
      <alignment horizontal="left" vertical="center"/>
      <protection locked="0"/>
    </xf>
    <xf numFmtId="176" fontId="0" fillId="3" borderId="5" xfId="0" applyNumberFormat="1" applyFont="1" applyFill="1" applyBorder="1" applyAlignment="1" applyProtection="1">
      <alignment horizontal="left" vertical="center"/>
      <protection locked="0"/>
    </xf>
    <xf numFmtId="176" fontId="0" fillId="3" borderId="7" xfId="0" applyNumberFormat="1" applyFont="1" applyFill="1" applyBorder="1" applyAlignment="1" applyProtection="1">
      <alignment horizontal="left" vertical="center"/>
      <protection locked="0"/>
    </xf>
    <xf numFmtId="176" fontId="0" fillId="3" borderId="6" xfId="0" applyNumberFormat="1" applyFont="1" applyFill="1" applyBorder="1" applyAlignment="1" applyProtection="1">
      <alignment horizontal="left" vertical="center"/>
      <protection locked="0"/>
    </xf>
    <xf numFmtId="176" fontId="0" fillId="3" borderId="0" xfId="0" applyNumberFormat="1" applyFont="1" applyFill="1" applyAlignment="1" applyProtection="1">
      <alignment horizontal="left" vertical="center"/>
      <protection locked="0"/>
    </xf>
    <xf numFmtId="176" fontId="0" fillId="3" borderId="10" xfId="0" applyNumberFormat="1" applyFont="1" applyFill="1" applyBorder="1" applyAlignment="1" applyProtection="1">
      <alignment horizontal="left" vertical="center"/>
      <protection locked="0"/>
    </xf>
    <xf numFmtId="176" fontId="0" fillId="3" borderId="2" xfId="0" applyNumberFormat="1" applyFont="1" applyFill="1" applyBorder="1" applyAlignment="1" applyProtection="1">
      <alignment horizontal="left" vertical="center"/>
      <protection locked="0"/>
    </xf>
    <xf numFmtId="0" fontId="0" fillId="0" borderId="39" xfId="0" applyFont="1" applyFill="1" applyBorder="1" applyAlignment="1">
      <alignment vertical="center" wrapText="1"/>
    </xf>
    <xf numFmtId="38" fontId="12" fillId="0" borderId="39" xfId="4" applyFont="1" applyFill="1" applyBorder="1">
      <alignment vertical="center"/>
    </xf>
    <xf numFmtId="38" fontId="0" fillId="0" borderId="85" xfId="4" applyFont="1" applyFill="1" applyBorder="1">
      <alignment vertical="center"/>
    </xf>
    <xf numFmtId="38" fontId="0" fillId="5" borderId="39" xfId="4" applyFont="1" applyFill="1" applyBorder="1">
      <alignment vertical="center"/>
    </xf>
    <xf numFmtId="176" fontId="0" fillId="0" borderId="0" xfId="0" applyNumberFormat="1" applyFont="1" applyBorder="1" applyAlignment="1" applyProtection="1">
      <alignment vertical="center" wrapText="1"/>
      <protection locked="0"/>
    </xf>
    <xf numFmtId="177" fontId="0" fillId="0" borderId="0" xfId="0" applyNumberFormat="1" applyFont="1" applyBorder="1" applyProtection="1">
      <alignment vertical="center"/>
      <protection locked="0"/>
    </xf>
    <xf numFmtId="38" fontId="0" fillId="5" borderId="67" xfId="4" applyFont="1" applyFill="1" applyBorder="1">
      <alignment vertical="center"/>
    </xf>
    <xf numFmtId="0" fontId="0" fillId="0" borderId="41" xfId="0" applyFont="1" applyFill="1" applyBorder="1" applyAlignment="1">
      <alignment horizontal="center" vertical="center"/>
    </xf>
    <xf numFmtId="0" fontId="0" fillId="0" borderId="39" xfId="0" applyFont="1" applyFill="1" applyBorder="1">
      <alignment vertical="center"/>
    </xf>
    <xf numFmtId="0" fontId="0" fillId="0" borderId="67" xfId="0" applyFont="1" applyFill="1" applyBorder="1">
      <alignment vertical="center"/>
    </xf>
    <xf numFmtId="38" fontId="12" fillId="0" borderId="67" xfId="4" applyFont="1" applyFill="1" applyBorder="1">
      <alignment vertical="center"/>
    </xf>
    <xf numFmtId="38" fontId="0" fillId="0" borderId="0" xfId="4" applyFont="1" applyFill="1" applyBorder="1">
      <alignment vertical="center"/>
    </xf>
    <xf numFmtId="0" fontId="22" fillId="0" borderId="0" xfId="0" applyFont="1" applyBorder="1" applyAlignment="1">
      <alignment horizontal="center" vertical="center"/>
    </xf>
    <xf numFmtId="0" fontId="0" fillId="0" borderId="0" xfId="0" applyBorder="1" applyAlignment="1">
      <alignment vertical="center" wrapText="1"/>
    </xf>
    <xf numFmtId="177" fontId="0" fillId="0" borderId="0" xfId="0" applyNumberFormat="1" applyBorder="1">
      <alignment vertical="center"/>
    </xf>
    <xf numFmtId="0" fontId="26" fillId="3" borderId="40" xfId="2" applyFont="1" applyFill="1" applyBorder="1" applyAlignment="1">
      <alignment horizontal="left" vertical="center" wrapText="1"/>
    </xf>
    <xf numFmtId="14" fontId="26" fillId="3" borderId="40" xfId="2" applyNumberFormat="1" applyFont="1" applyFill="1" applyBorder="1" applyAlignment="1">
      <alignment horizontal="center" vertical="center"/>
    </xf>
    <xf numFmtId="0" fontId="26" fillId="3" borderId="5" xfId="2" applyFont="1" applyFill="1" applyBorder="1" applyAlignment="1">
      <alignment horizontal="center" vertical="center"/>
    </xf>
    <xf numFmtId="38" fontId="26" fillId="5" borderId="86" xfId="1" applyFont="1" applyFill="1" applyBorder="1" applyAlignment="1">
      <alignment vertical="center"/>
    </xf>
    <xf numFmtId="178" fontId="26" fillId="5" borderId="87" xfId="2" applyNumberFormat="1" applyFont="1" applyFill="1" applyBorder="1" applyAlignment="1">
      <alignment vertical="center"/>
    </xf>
    <xf numFmtId="178" fontId="26" fillId="0" borderId="40" xfId="2" applyNumberFormat="1" applyFont="1" applyBorder="1" applyAlignment="1">
      <alignment vertical="center"/>
    </xf>
    <xf numFmtId="0" fontId="26" fillId="3" borderId="40" xfId="2" applyFont="1" applyFill="1" applyBorder="1" applyAlignment="1">
      <alignment horizontal="left" vertical="center"/>
    </xf>
    <xf numFmtId="0" fontId="0" fillId="0" borderId="8" xfId="0" applyNumberFormat="1" applyFont="1" applyFill="1" applyBorder="1" applyAlignment="1" applyProtection="1">
      <alignment vertical="center"/>
      <protection locked="0"/>
    </xf>
    <xf numFmtId="0" fontId="0" fillId="3" borderId="2" xfId="0" applyFont="1" applyFill="1" applyBorder="1" applyAlignment="1" applyProtection="1">
      <alignment horizontal="left" vertical="center"/>
      <protection locked="0"/>
    </xf>
    <xf numFmtId="0" fontId="0" fillId="3" borderId="8" xfId="0" applyNumberFormat="1" applyFont="1" applyFill="1" applyBorder="1" applyAlignment="1" applyProtection="1">
      <alignment horizontal="left" vertical="center"/>
      <protection locked="0"/>
    </xf>
    <xf numFmtId="0" fontId="0" fillId="0" borderId="38" xfId="0" applyFont="1" applyFill="1" applyBorder="1" applyAlignment="1">
      <alignment horizontal="center" vertical="center"/>
    </xf>
    <xf numFmtId="0" fontId="0" fillId="0" borderId="67" xfId="0" applyBorder="1">
      <alignment vertical="center"/>
    </xf>
    <xf numFmtId="38" fontId="0" fillId="0" borderId="67" xfId="4" applyFont="1" applyFill="1" applyBorder="1" applyAlignment="1">
      <alignment horizontal="right" vertical="center" wrapText="1"/>
    </xf>
    <xf numFmtId="38" fontId="0" fillId="0" borderId="67" xfId="4" applyFont="1" applyFill="1" applyBorder="1">
      <alignment vertical="center"/>
    </xf>
    <xf numFmtId="0" fontId="0" fillId="0" borderId="67" xfId="0" applyFont="1" applyFill="1" applyBorder="1" applyAlignment="1">
      <alignment horizontal="center" vertical="center"/>
    </xf>
    <xf numFmtId="0" fontId="6" fillId="0" borderId="0" xfId="3" applyFont="1">
      <alignment vertical="center"/>
    </xf>
    <xf numFmtId="0" fontId="5" fillId="0" borderId="0" xfId="3" applyFont="1">
      <alignment vertical="center"/>
    </xf>
    <xf numFmtId="0" fontId="7" fillId="0" borderId="38" xfId="3" applyFont="1" applyBorder="1" applyAlignment="1">
      <alignment vertical="center" wrapText="1"/>
    </xf>
    <xf numFmtId="0" fontId="7" fillId="0" borderId="38" xfId="3" applyFont="1" applyBorder="1" applyAlignment="1">
      <alignment vertical="center" shrinkToFit="1"/>
    </xf>
    <xf numFmtId="0" fontId="8" fillId="0" borderId="38" xfId="3" applyFont="1" applyBorder="1" applyAlignment="1">
      <alignment vertical="center" shrinkToFit="1"/>
    </xf>
    <xf numFmtId="0" fontId="8" fillId="0" borderId="38" xfId="3" applyFont="1" applyBorder="1" applyAlignment="1">
      <alignment vertical="center" wrapText="1"/>
    </xf>
    <xf numFmtId="0" fontId="7" fillId="0" borderId="38" xfId="3" applyFont="1" applyBorder="1">
      <alignment vertical="center"/>
    </xf>
    <xf numFmtId="0" fontId="38" fillId="0" borderId="38" xfId="3" applyFont="1" applyBorder="1">
      <alignment vertical="center"/>
    </xf>
    <xf numFmtId="38" fontId="37" fillId="10" borderId="38" xfId="4" applyFont="1" applyFill="1" applyBorder="1" applyAlignment="1" applyProtection="1">
      <alignment horizontal="right" vertical="center"/>
      <protection locked="0"/>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2" fillId="0" borderId="5" xfId="0" applyFont="1" applyBorder="1" applyAlignment="1">
      <alignment horizontal="left" vertical="top" wrapText="1" indent="1"/>
    </xf>
    <xf numFmtId="0" fontId="12" fillId="0" borderId="0" xfId="0" applyFont="1" applyBorder="1" applyAlignment="1">
      <alignment horizontal="left" vertical="top" wrapText="1" indent="1"/>
    </xf>
    <xf numFmtId="0" fontId="0" fillId="3" borderId="5" xfId="0" applyFont="1" applyFill="1" applyBorder="1" applyAlignment="1" applyProtection="1">
      <alignment horizontal="left" vertical="top" wrapText="1" indent="1"/>
      <protection locked="0"/>
    </xf>
    <xf numFmtId="0" fontId="0" fillId="3" borderId="0" xfId="0" applyFont="1" applyFill="1" applyBorder="1" applyAlignment="1" applyProtection="1">
      <alignment horizontal="left" vertical="top" wrapText="1" indent="1"/>
      <protection locked="0"/>
    </xf>
    <xf numFmtId="0" fontId="12" fillId="0" borderId="7" xfId="0" applyFont="1" applyBorder="1" applyAlignment="1">
      <alignment vertical="center" wrapText="1"/>
    </xf>
    <xf numFmtId="0" fontId="12" fillId="0" borderId="20" xfId="0" applyFont="1" applyBorder="1" applyAlignment="1">
      <alignment vertical="center" wrapText="1"/>
    </xf>
    <xf numFmtId="0" fontId="12" fillId="0" borderId="10" xfId="0" applyFont="1" applyBorder="1" applyAlignment="1">
      <alignment vertical="center" wrapText="1"/>
    </xf>
    <xf numFmtId="0" fontId="0" fillId="3" borderId="7"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26" xfId="0" applyFont="1" applyBorder="1" applyAlignment="1">
      <alignment vertical="center" wrapText="1"/>
    </xf>
    <xf numFmtId="0" fontId="12" fillId="0" borderId="29" xfId="0" applyFont="1" applyBorder="1" applyAlignment="1">
      <alignment vertical="center" wrapText="1"/>
    </xf>
    <xf numFmtId="0" fontId="12" fillId="0" borderId="32" xfId="0" applyFont="1" applyBorder="1" applyAlignment="1">
      <alignment vertical="center" wrapText="1"/>
    </xf>
    <xf numFmtId="0" fontId="0" fillId="3" borderId="6"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26"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2" fillId="0" borderId="5" xfId="0" applyFont="1" applyBorder="1" applyAlignment="1">
      <alignment vertical="center" wrapText="1"/>
    </xf>
    <xf numFmtId="0" fontId="12" fillId="0" borderId="13" xfId="0" applyFont="1" applyBorder="1" applyAlignment="1">
      <alignment vertical="center" wrapText="1"/>
    </xf>
    <xf numFmtId="0" fontId="12" fillId="0" borderId="6" xfId="0" applyNumberFormat="1" applyFont="1" applyBorder="1" applyAlignment="1">
      <alignment horizontal="left" vertical="top" wrapText="1" indent="1"/>
    </xf>
    <xf numFmtId="0" fontId="12" fillId="0" borderId="2" xfId="0" applyNumberFormat="1" applyFont="1" applyBorder="1" applyAlignment="1">
      <alignment horizontal="left" vertical="top" wrapText="1" indent="1"/>
    </xf>
    <xf numFmtId="0" fontId="0" fillId="3" borderId="6" xfId="0" applyNumberFormat="1" applyFont="1" applyFill="1" applyBorder="1" applyAlignment="1" applyProtection="1">
      <alignment horizontal="left" vertical="top" wrapText="1" indent="1"/>
      <protection locked="0"/>
    </xf>
    <xf numFmtId="0" fontId="0" fillId="3" borderId="2" xfId="0" applyNumberFormat="1" applyFont="1" applyFill="1" applyBorder="1" applyAlignment="1" applyProtection="1">
      <alignment horizontal="left" vertical="top" wrapText="1" indent="1"/>
      <protection locked="0"/>
    </xf>
    <xf numFmtId="0" fontId="0" fillId="0" borderId="3" xfId="0" applyBorder="1">
      <alignment vertical="center"/>
    </xf>
    <xf numFmtId="0" fontId="0" fillId="0" borderId="8" xfId="0" applyBorder="1">
      <alignment vertical="center"/>
    </xf>
    <xf numFmtId="0" fontId="0" fillId="0" borderId="11" xfId="0" applyBorder="1">
      <alignment vertical="center"/>
    </xf>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3" borderId="3"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12" fillId="0" borderId="0" xfId="0" applyFont="1" applyBorder="1" applyAlignment="1">
      <alignment vertical="center" wrapText="1"/>
    </xf>
    <xf numFmtId="0" fontId="0" fillId="3" borderId="5" xfId="0" applyFont="1" applyFill="1" applyBorder="1" applyAlignment="1" applyProtection="1">
      <alignment vertical="center" wrapText="1"/>
      <protection locked="0"/>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0" borderId="4" xfId="0" applyBorder="1">
      <alignment vertical="center"/>
    </xf>
    <xf numFmtId="0" fontId="0" fillId="0" borderId="9" xfId="0" applyBorder="1">
      <alignment vertical="center"/>
    </xf>
    <xf numFmtId="0" fontId="0" fillId="3" borderId="0" xfId="0" applyFont="1" applyFill="1" applyAlignment="1" applyProtection="1">
      <alignment horizontal="left" vertical="center"/>
      <protection locked="0"/>
    </xf>
    <xf numFmtId="0" fontId="10" fillId="0" borderId="2" xfId="0" applyFont="1" applyBorder="1" applyAlignment="1">
      <alignment horizontal="center" vertical="center"/>
    </xf>
    <xf numFmtId="0" fontId="11" fillId="2" borderId="3" xfId="0" applyFont="1" applyFill="1" applyBorder="1">
      <alignment vertical="center"/>
    </xf>
    <xf numFmtId="0" fontId="11" fillId="2" borderId="8" xfId="0" applyFont="1" applyFill="1" applyBorder="1">
      <alignment vertical="center"/>
    </xf>
    <xf numFmtId="0" fontId="11" fillId="2" borderId="11" xfId="0" applyFont="1" applyFill="1" applyBorder="1">
      <alignment vertical="center"/>
    </xf>
    <xf numFmtId="0" fontId="0" fillId="3" borderId="8" xfId="0" applyNumberFormat="1" applyFont="1" applyFill="1" applyBorder="1" applyAlignment="1" applyProtection="1">
      <alignment horizontal="left" vertical="center"/>
      <protection locked="0"/>
    </xf>
    <xf numFmtId="0" fontId="0" fillId="3" borderId="0"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3" borderId="9" xfId="0" applyFont="1" applyFill="1" applyBorder="1" applyAlignment="1" applyProtection="1">
      <alignment horizontal="left" vertical="center"/>
      <protection locked="0"/>
    </xf>
    <xf numFmtId="0" fontId="0" fillId="0" borderId="3" xfId="0" applyFill="1" applyBorder="1" applyAlignment="1">
      <alignment horizontal="center" vertical="center"/>
    </xf>
    <xf numFmtId="0" fontId="0" fillId="0" borderId="11" xfId="0" applyFill="1" applyBorder="1" applyAlignment="1">
      <alignment horizontal="center" vertical="center"/>
    </xf>
    <xf numFmtId="38" fontId="37" fillId="10" borderId="3" xfId="4" applyFont="1" applyFill="1" applyBorder="1" applyAlignment="1" applyProtection="1">
      <alignment horizontal="right" vertical="center"/>
      <protection locked="0"/>
    </xf>
    <xf numFmtId="38" fontId="37" fillId="10" borderId="11" xfId="4" applyFont="1" applyFill="1" applyBorder="1" applyAlignment="1" applyProtection="1">
      <alignment horizontal="right" vertical="center"/>
      <protection locked="0"/>
    </xf>
    <xf numFmtId="0" fontId="37" fillId="10" borderId="3" xfId="0" applyFont="1" applyFill="1" applyBorder="1" applyAlignment="1">
      <alignment horizontal="center" vertical="center"/>
    </xf>
    <xf numFmtId="0" fontId="37" fillId="10" borderId="11" xfId="0" applyFont="1" applyFill="1" applyBorder="1" applyAlignment="1">
      <alignment horizontal="center" vertical="center"/>
    </xf>
    <xf numFmtId="38" fontId="17" fillId="0" borderId="3" xfId="4" applyFont="1" applyFill="1" applyBorder="1" applyAlignment="1">
      <alignment horizontal="center" vertical="top" wrapText="1"/>
    </xf>
    <xf numFmtId="38" fontId="17" fillId="0" borderId="8" xfId="4" applyFont="1" applyFill="1" applyBorder="1" applyAlignment="1">
      <alignment horizontal="center" vertical="top" wrapText="1"/>
    </xf>
    <xf numFmtId="38" fontId="20" fillId="0" borderId="27" xfId="4" applyFont="1" applyFill="1" applyBorder="1" applyAlignment="1">
      <alignment horizontal="center" vertical="center"/>
    </xf>
    <xf numFmtId="38" fontId="20" fillId="0" borderId="60" xfId="4" applyFont="1" applyFill="1" applyBorder="1" applyAlignment="1">
      <alignment horizontal="center" vertical="center"/>
    </xf>
    <xf numFmtId="38" fontId="20" fillId="0" borderId="30" xfId="4" applyFont="1" applyFill="1" applyBorder="1" applyAlignment="1">
      <alignment horizontal="center" vertical="center"/>
    </xf>
    <xf numFmtId="38" fontId="20" fillId="0" borderId="28" xfId="4" applyFont="1" applyFill="1" applyBorder="1" applyAlignment="1">
      <alignment horizontal="center" vertical="center"/>
    </xf>
    <xf numFmtId="38" fontId="20" fillId="0" borderId="61" xfId="4" applyFont="1" applyFill="1" applyBorder="1" applyAlignment="1">
      <alignment horizontal="center" vertical="center"/>
    </xf>
    <xf numFmtId="38" fontId="20" fillId="0" borderId="31" xfId="4" applyFont="1" applyFill="1" applyBorder="1" applyAlignment="1">
      <alignment horizontal="center" vertical="center"/>
    </xf>
    <xf numFmtId="38" fontId="17" fillId="0" borderId="39" xfId="4" applyFont="1" applyFill="1" applyBorder="1" applyAlignment="1">
      <alignment horizontal="left" vertical="top" wrapText="1"/>
    </xf>
    <xf numFmtId="38" fontId="17" fillId="0" borderId="40" xfId="4" applyFont="1" applyFill="1" applyBorder="1" applyAlignment="1">
      <alignment horizontal="left" vertical="top" wrapText="1"/>
    </xf>
    <xf numFmtId="38" fontId="17" fillId="0" borderId="44" xfId="4" applyFont="1" applyFill="1" applyBorder="1">
      <alignment vertical="center"/>
    </xf>
    <xf numFmtId="38" fontId="17" fillId="0" borderId="49" xfId="4" applyFont="1" applyFill="1" applyBorder="1">
      <alignment vertical="center"/>
    </xf>
    <xf numFmtId="38" fontId="17" fillId="0" borderId="52" xfId="4" applyFont="1" applyFill="1" applyBorder="1">
      <alignment vertical="center"/>
    </xf>
    <xf numFmtId="38" fontId="17" fillId="0" borderId="45" xfId="4" applyFont="1" applyFill="1" applyBorder="1">
      <alignment vertical="center"/>
    </xf>
    <xf numFmtId="38" fontId="17" fillId="0" borderId="50" xfId="4" applyFont="1" applyFill="1" applyBorder="1">
      <alignment vertical="center"/>
    </xf>
    <xf numFmtId="38" fontId="17" fillId="0" borderId="53" xfId="4" applyFont="1" applyFill="1" applyBorder="1">
      <alignment vertical="center"/>
    </xf>
    <xf numFmtId="38" fontId="17" fillId="0" borderId="46" xfId="4" applyFont="1" applyFill="1" applyBorder="1">
      <alignment vertical="center"/>
    </xf>
    <xf numFmtId="38" fontId="17" fillId="0" borderId="51" xfId="4" applyFont="1" applyFill="1" applyBorder="1">
      <alignment vertical="center"/>
    </xf>
    <xf numFmtId="38" fontId="17" fillId="0" borderId="54" xfId="4" applyFont="1" applyFill="1" applyBorder="1">
      <alignment vertical="center"/>
    </xf>
    <xf numFmtId="38" fontId="17" fillId="0" borderId="41" xfId="4" applyFont="1" applyFill="1" applyBorder="1" applyAlignment="1">
      <alignment horizontal="left" vertical="top" wrapText="1"/>
    </xf>
    <xf numFmtId="38" fontId="17" fillId="0" borderId="4" xfId="4" applyFont="1" applyFill="1" applyBorder="1" applyAlignment="1">
      <alignment vertical="top" wrapText="1"/>
    </xf>
    <xf numFmtId="38" fontId="17" fillId="0" borderId="5" xfId="4" applyFont="1" applyFill="1" applyBorder="1" applyAlignment="1">
      <alignment vertical="top" wrapText="1"/>
    </xf>
    <xf numFmtId="38" fontId="17" fillId="0" borderId="6" xfId="4" applyFont="1" applyFill="1" applyBorder="1" applyAlignment="1">
      <alignment vertical="top" wrapText="1"/>
    </xf>
    <xf numFmtId="38" fontId="17" fillId="3" borderId="0" xfId="4" applyFont="1" applyFill="1" applyBorder="1" applyProtection="1">
      <alignment vertical="center"/>
      <protection locked="0"/>
    </xf>
    <xf numFmtId="38" fontId="17" fillId="0" borderId="2" xfId="4" applyFont="1" applyFill="1" applyBorder="1">
      <alignment vertical="center"/>
    </xf>
    <xf numFmtId="38" fontId="17" fillId="3" borderId="2" xfId="4" applyFont="1" applyFill="1" applyBorder="1" applyProtection="1">
      <alignment vertical="center"/>
      <protection locked="0"/>
    </xf>
    <xf numFmtId="38" fontId="17" fillId="0" borderId="0" xfId="4" applyFont="1" applyFill="1">
      <alignment vertical="center"/>
    </xf>
    <xf numFmtId="38" fontId="15" fillId="0" borderId="38" xfId="4" applyFont="1" applyFill="1" applyBorder="1" applyAlignment="1">
      <alignment horizontal="center" vertical="center" shrinkToFit="1"/>
    </xf>
    <xf numFmtId="38" fontId="15" fillId="0" borderId="3" xfId="4" applyFont="1" applyFill="1" applyBorder="1" applyAlignment="1">
      <alignment horizontal="center" vertical="center" shrinkToFit="1"/>
    </xf>
    <xf numFmtId="38" fontId="15" fillId="0" borderId="8" xfId="4" applyFont="1" applyFill="1" applyBorder="1" applyAlignment="1">
      <alignment horizontal="center" vertical="center" shrinkToFit="1"/>
    </xf>
    <xf numFmtId="38" fontId="15" fillId="0" borderId="11" xfId="4" applyFont="1" applyFill="1" applyBorder="1" applyAlignment="1">
      <alignment horizontal="center" vertical="center" shrinkToFit="1"/>
    </xf>
    <xf numFmtId="38" fontId="17" fillId="0" borderId="0" xfId="4" applyFont="1" applyFill="1" applyBorder="1" applyAlignment="1" applyProtection="1">
      <alignment horizontal="center" vertical="center" shrinkToFit="1"/>
      <protection locked="0"/>
    </xf>
    <xf numFmtId="38" fontId="18" fillId="0" borderId="0" xfId="4" applyFont="1" applyFill="1" applyBorder="1">
      <alignment vertical="center"/>
    </xf>
    <xf numFmtId="38" fontId="17" fillId="3" borderId="0" xfId="4" applyFont="1" applyFill="1" applyBorder="1" applyAlignment="1" applyProtection="1">
      <alignment horizontal="center" vertical="center" shrinkToFit="1"/>
      <protection locked="0"/>
    </xf>
    <xf numFmtId="0" fontId="12" fillId="0" borderId="0" xfId="0" applyFont="1" applyBorder="1">
      <alignment vertical="center"/>
    </xf>
    <xf numFmtId="0" fontId="12" fillId="0" borderId="13" xfId="0" applyFont="1" applyBorder="1">
      <alignment vertical="center"/>
    </xf>
    <xf numFmtId="0" fontId="0" fillId="5" borderId="0" xfId="0" applyFont="1" applyFill="1" applyBorder="1">
      <alignment vertical="center"/>
    </xf>
    <xf numFmtId="0" fontId="0" fillId="5" borderId="13" xfId="0" applyFont="1" applyFill="1" applyBorder="1">
      <alignment vertical="center"/>
    </xf>
    <xf numFmtId="0" fontId="21" fillId="0" borderId="0"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10" borderId="5" xfId="0" applyFill="1" applyBorder="1" applyAlignment="1" applyProtection="1">
      <alignment horizontal="left" vertical="center"/>
      <protection locked="0"/>
    </xf>
    <xf numFmtId="0" fontId="0" fillId="10" borderId="0" xfId="0" applyFill="1" applyBorder="1" applyAlignment="1" applyProtection="1">
      <alignment horizontal="left" vertical="center"/>
      <protection locked="0"/>
    </xf>
    <xf numFmtId="0" fontId="0" fillId="0" borderId="5"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64" xfId="0" applyFont="1" applyBorder="1" applyAlignment="1">
      <alignment horizontal="left" vertical="center" wrapText="1"/>
    </xf>
    <xf numFmtId="0" fontId="0" fillId="0" borderId="40" xfId="0" applyFont="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0" fontId="0" fillId="0" borderId="41" xfId="0" applyFont="1" applyBorder="1" applyAlignment="1">
      <alignment horizontal="left" vertical="center" wrapText="1"/>
    </xf>
    <xf numFmtId="176" fontId="12" fillId="0" borderId="39"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wrapText="1"/>
    </xf>
    <xf numFmtId="176" fontId="12" fillId="0" borderId="4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8" xfId="0" applyFont="1" applyFill="1" applyBorder="1" applyAlignment="1">
      <alignment horizontal="center" vertical="center"/>
    </xf>
    <xf numFmtId="176" fontId="0" fillId="5" borderId="39" xfId="0" applyNumberFormat="1" applyFont="1" applyFill="1" applyBorder="1" applyAlignment="1">
      <alignment horizontal="center" vertical="center" wrapText="1"/>
    </xf>
    <xf numFmtId="176" fontId="0" fillId="5" borderId="40" xfId="0" applyNumberFormat="1" applyFont="1" applyFill="1" applyBorder="1" applyAlignment="1">
      <alignment horizontal="center" vertical="center" wrapText="1"/>
    </xf>
    <xf numFmtId="176" fontId="0" fillId="5" borderId="41" xfId="0" applyNumberFormat="1" applyFont="1" applyFill="1" applyBorder="1" applyAlignment="1">
      <alignment horizontal="center" vertical="center" wrapText="1"/>
    </xf>
    <xf numFmtId="0" fontId="0" fillId="3" borderId="4"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0" borderId="38" xfId="0" applyFont="1" applyFill="1" applyBorder="1" applyAlignment="1">
      <alignment horizontal="center" vertical="center" wrapText="1"/>
    </xf>
    <xf numFmtId="0" fontId="23" fillId="0" borderId="0" xfId="0" applyFont="1" applyBorder="1" applyAlignment="1">
      <alignment horizontal="center" vertical="center"/>
    </xf>
    <xf numFmtId="176" fontId="11" fillId="5" borderId="0" xfId="0" applyNumberFormat="1" applyFont="1" applyFill="1" applyAlignment="1">
      <alignment horizontal="right" vertical="center"/>
    </xf>
    <xf numFmtId="0" fontId="11" fillId="5" borderId="0" xfId="0" applyFont="1" applyFill="1" applyAlignment="1">
      <alignment horizontal="left" vertical="center"/>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11" fillId="3" borderId="0" xfId="0" applyFont="1" applyFill="1" applyBorder="1" applyAlignment="1" applyProtection="1">
      <alignment vertical="center"/>
      <protection locked="0"/>
    </xf>
    <xf numFmtId="0" fontId="0" fillId="0" borderId="6" xfId="0" applyNumberFormat="1" applyFont="1" applyBorder="1" applyAlignment="1">
      <alignment horizontal="left" vertical="top" wrapText="1" indent="1"/>
    </xf>
    <xf numFmtId="0" fontId="0" fillId="0" borderId="2" xfId="0" applyNumberFormat="1" applyFont="1" applyBorder="1" applyAlignment="1">
      <alignment horizontal="left" vertical="top" wrapText="1" indent="1"/>
    </xf>
    <xf numFmtId="0" fontId="0" fillId="0" borderId="5"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vertical="center" wrapText="1"/>
    </xf>
    <xf numFmtId="0" fontId="0" fillId="0" borderId="13" xfId="0" applyBorder="1" applyAlignment="1">
      <alignment vertical="center" wrapText="1"/>
    </xf>
    <xf numFmtId="0" fontId="0" fillId="0" borderId="0"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0" xfId="0" applyFont="1"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xf numFmtId="0" fontId="17" fillId="0" borderId="39"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44" xfId="0" applyFont="1" applyFill="1" applyBorder="1">
      <alignment vertical="center"/>
    </xf>
    <xf numFmtId="0" fontId="17" fillId="0" borderId="49" xfId="0" applyFont="1" applyFill="1" applyBorder="1">
      <alignment vertical="center"/>
    </xf>
    <xf numFmtId="0" fontId="17" fillId="0" borderId="52" xfId="0" applyFont="1" applyFill="1" applyBorder="1">
      <alignment vertical="center"/>
    </xf>
    <xf numFmtId="0" fontId="17" fillId="0" borderId="45" xfId="0" applyFont="1" applyFill="1" applyBorder="1">
      <alignment vertical="center"/>
    </xf>
    <xf numFmtId="0" fontId="17" fillId="0" borderId="50" xfId="0" applyFont="1" applyFill="1" applyBorder="1">
      <alignment vertical="center"/>
    </xf>
    <xf numFmtId="0" fontId="17" fillId="0" borderId="53" xfId="0" applyFont="1" applyFill="1" applyBorder="1">
      <alignment vertical="center"/>
    </xf>
    <xf numFmtId="0" fontId="17" fillId="0" borderId="46" xfId="0" applyFont="1" applyFill="1" applyBorder="1">
      <alignment vertical="center"/>
    </xf>
    <xf numFmtId="0" fontId="17" fillId="0" borderId="51" xfId="0" applyFont="1" applyFill="1" applyBorder="1">
      <alignment vertical="center"/>
    </xf>
    <xf numFmtId="0" fontId="17" fillId="0" borderId="54" xfId="0" applyFont="1" applyFill="1" applyBorder="1">
      <alignment vertical="center"/>
    </xf>
    <xf numFmtId="0" fontId="17" fillId="0" borderId="41" xfId="0" applyFont="1" applyFill="1" applyBorder="1" applyAlignment="1">
      <alignment horizontal="left" vertical="top" wrapText="1"/>
    </xf>
    <xf numFmtId="0" fontId="17" fillId="0" borderId="4"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7" fillId="0" borderId="2" xfId="0" applyFont="1" applyFill="1" applyBorder="1">
      <alignment vertical="center"/>
    </xf>
    <xf numFmtId="0" fontId="17" fillId="0" borderId="0" xfId="0" applyFont="1" applyFill="1" applyBorder="1">
      <alignment vertical="center"/>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5" fillId="0" borderId="38"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6" fontId="0" fillId="3" borderId="0" xfId="0" quotePrefix="1" applyNumberFormat="1" applyFont="1" applyFill="1" applyBorder="1" applyAlignment="1" applyProtection="1">
      <alignment horizontal="left"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12" fillId="0" borderId="38" xfId="0" applyFont="1" applyFill="1" applyBorder="1" applyAlignment="1">
      <alignment horizontal="left" vertical="center" wrapText="1"/>
    </xf>
    <xf numFmtId="0" fontId="0" fillId="3" borderId="38" xfId="0" applyFont="1" applyFill="1" applyBorder="1" applyAlignment="1" applyProtection="1">
      <alignment horizontal="left" vertical="center" wrapText="1"/>
      <protection locked="0"/>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11" fillId="5" borderId="8" xfId="0" applyNumberFormat="1" applyFont="1" applyFill="1" applyBorder="1" applyAlignment="1" applyProtection="1">
      <alignment horizontal="left" vertical="center"/>
      <protection locked="0"/>
    </xf>
    <xf numFmtId="0" fontId="11" fillId="5" borderId="11" xfId="0" applyNumberFormat="1"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11" borderId="0" xfId="0" applyFont="1" applyFill="1" applyAlignment="1" applyProtection="1">
      <alignment horizontal="left" vertical="center"/>
      <protection locked="0"/>
    </xf>
    <xf numFmtId="0" fontId="11"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4" fillId="0" borderId="6" xfId="0" applyFont="1" applyFill="1" applyBorder="1" applyAlignment="1">
      <alignment vertical="top" wrapText="1"/>
    </xf>
    <xf numFmtId="0" fontId="24" fillId="0" borderId="2" xfId="0" applyFont="1" applyFill="1" applyBorder="1" applyAlignment="1">
      <alignment vertical="top" wrapText="1"/>
    </xf>
    <xf numFmtId="0" fontId="24" fillId="0" borderId="14" xfId="0" applyFont="1" applyFill="1" applyBorder="1" applyAlignment="1">
      <alignment vertical="top" wrapText="1"/>
    </xf>
    <xf numFmtId="0" fontId="11" fillId="3" borderId="6"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14" xfId="0" applyFont="1" applyFill="1" applyBorder="1" applyAlignment="1" applyProtection="1">
      <alignment vertical="top"/>
      <protection locked="0"/>
    </xf>
    <xf numFmtId="0" fontId="26" fillId="0" borderId="39" xfId="2" applyFont="1" applyFill="1" applyBorder="1" applyAlignment="1">
      <alignment horizontal="center" vertical="center"/>
    </xf>
    <xf numFmtId="0" fontId="26" fillId="0" borderId="41" xfId="2" applyFont="1" applyFill="1" applyBorder="1" applyAlignment="1">
      <alignment horizontal="center" vertical="center"/>
    </xf>
    <xf numFmtId="0" fontId="26" fillId="8" borderId="4" xfId="2" applyFont="1" applyFill="1" applyBorder="1" applyAlignment="1">
      <alignment horizontal="center" vertical="center" wrapText="1"/>
    </xf>
    <xf numFmtId="0" fontId="26" fillId="8" borderId="6" xfId="2" applyFont="1" applyFill="1" applyBorder="1" applyAlignment="1">
      <alignment horizontal="center" vertical="center"/>
    </xf>
    <xf numFmtId="0" fontId="26" fillId="8" borderId="39" xfId="2" applyFont="1" applyFill="1" applyBorder="1" applyAlignment="1">
      <alignment horizontal="center" vertical="center" wrapText="1"/>
    </xf>
    <xf numFmtId="0" fontId="26" fillId="8" borderId="41" xfId="2" applyFont="1" applyFill="1" applyBorder="1" applyAlignment="1">
      <alignment horizontal="center" vertical="center" wrapText="1"/>
    </xf>
    <xf numFmtId="38" fontId="26" fillId="3" borderId="70" xfId="1" applyFont="1" applyFill="1" applyBorder="1" applyAlignment="1" applyProtection="1">
      <alignment vertical="center"/>
      <protection locked="0"/>
    </xf>
    <xf numFmtId="38" fontId="26" fillId="3" borderId="77" xfId="1" applyFont="1" applyFill="1" applyBorder="1" applyAlignment="1" applyProtection="1">
      <alignment vertical="center"/>
      <protection locked="0"/>
    </xf>
    <xf numFmtId="0" fontId="26" fillId="8" borderId="39" xfId="2" applyFont="1" applyFill="1" applyBorder="1" applyAlignment="1">
      <alignment horizontal="center" vertical="center"/>
    </xf>
    <xf numFmtId="0" fontId="26" fillId="8" borderId="41" xfId="2" applyFont="1" applyFill="1" applyBorder="1" applyAlignment="1">
      <alignment horizontal="center" vertical="center"/>
    </xf>
    <xf numFmtId="0" fontId="29" fillId="0" borderId="39" xfId="2" applyFont="1" applyFill="1" applyBorder="1" applyAlignment="1">
      <alignment horizontal="center" vertical="center"/>
    </xf>
    <xf numFmtId="0" fontId="29" fillId="0" borderId="41" xfId="2" applyFont="1" applyFill="1" applyBorder="1" applyAlignment="1">
      <alignment horizontal="center" vertical="center"/>
    </xf>
    <xf numFmtId="38" fontId="29" fillId="3" borderId="70" xfId="1" applyFont="1" applyFill="1" applyBorder="1" applyAlignment="1">
      <alignment vertical="center"/>
    </xf>
    <xf numFmtId="38" fontId="29" fillId="3" borderId="77" xfId="1" applyFont="1" applyFill="1" applyBorder="1" applyAlignment="1">
      <alignment vertical="center"/>
    </xf>
    <xf numFmtId="178" fontId="26" fillId="0" borderId="73" xfId="2" applyNumberFormat="1" applyFont="1" applyFill="1" applyBorder="1" applyAlignment="1">
      <alignment vertical="center"/>
    </xf>
    <xf numFmtId="178" fontId="26" fillId="0" borderId="80" xfId="2" applyNumberFormat="1" applyFont="1" applyFill="1" applyBorder="1" applyAlignment="1">
      <alignment vertical="center"/>
    </xf>
    <xf numFmtId="0" fontId="26" fillId="0" borderId="0" xfId="2" applyFont="1">
      <alignment vertical="center"/>
    </xf>
    <xf numFmtId="0" fontId="26" fillId="0" borderId="4" xfId="2" applyFont="1" applyFill="1" applyBorder="1" applyAlignment="1">
      <alignment horizontal="center" vertical="center"/>
    </xf>
    <xf numFmtId="0" fontId="26" fillId="0" borderId="6" xfId="2" applyFont="1" applyBorder="1" applyAlignment="1">
      <alignment horizontal="center" vertical="center"/>
    </xf>
    <xf numFmtId="0" fontId="30" fillId="0" borderId="8" xfId="2" applyFont="1" applyFill="1" applyBorder="1" applyAlignment="1">
      <alignment horizontal="left" vertical="center"/>
    </xf>
    <xf numFmtId="178" fontId="26" fillId="8" borderId="70" xfId="2" applyNumberFormat="1" applyFont="1" applyFill="1" applyBorder="1" applyAlignment="1">
      <alignment horizontal="center" vertical="center" wrapText="1"/>
    </xf>
    <xf numFmtId="178" fontId="26" fillId="8" borderId="75" xfId="2" applyNumberFormat="1" applyFont="1" applyFill="1" applyBorder="1" applyAlignment="1">
      <alignment horizontal="center" vertical="center" wrapText="1"/>
    </xf>
    <xf numFmtId="0" fontId="26" fillId="5" borderId="8" xfId="2" applyFont="1" applyFill="1" applyBorder="1" applyAlignment="1">
      <alignment horizontal="left" vertical="center"/>
    </xf>
    <xf numFmtId="38" fontId="26" fillId="3" borderId="70" xfId="1" applyFont="1" applyFill="1" applyBorder="1" applyAlignment="1">
      <alignment vertical="center"/>
    </xf>
    <xf numFmtId="38" fontId="26" fillId="3" borderId="77" xfId="1" applyFont="1" applyFill="1" applyBorder="1" applyAlignment="1">
      <alignment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0" fillId="0" borderId="38" xfId="0" applyFont="1" applyBorder="1" applyAlignment="1" applyProtection="1">
      <alignment horizontal="center" vertical="center" textRotation="255"/>
      <protection locked="0"/>
    </xf>
    <xf numFmtId="0" fontId="0" fillId="0" borderId="38" xfId="0" applyFont="1" applyFill="1" applyBorder="1" applyAlignment="1" applyProtection="1">
      <alignment horizontal="center" vertical="center"/>
      <protection locked="0"/>
    </xf>
    <xf numFmtId="0" fontId="0" fillId="3" borderId="13"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179" fontId="0" fillId="5" borderId="8" xfId="4" applyNumberFormat="1" applyFont="1" applyFill="1" applyBorder="1" applyAlignment="1">
      <alignment horizontal="right" vertical="center"/>
    </xf>
    <xf numFmtId="0" fontId="0" fillId="0" borderId="38" xfId="0" applyFont="1" applyFill="1" applyBorder="1" applyAlignment="1" applyProtection="1">
      <alignment horizontal="left" vertical="center"/>
      <protection locked="0"/>
    </xf>
    <xf numFmtId="0" fontId="0" fillId="3" borderId="38" xfId="0" applyFont="1" applyFill="1" applyBorder="1" applyAlignment="1" applyProtection="1">
      <alignment horizontal="center" vertical="center"/>
      <protection locked="0"/>
    </xf>
    <xf numFmtId="0" fontId="0" fillId="3" borderId="38" xfId="0" applyFont="1" applyFill="1" applyBorder="1" applyAlignment="1" applyProtection="1">
      <alignment horizontal="left" vertical="center"/>
      <protection locked="0"/>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0" fillId="3" borderId="0" xfId="0" quotePrefix="1" applyFont="1" applyFill="1" applyBorder="1" applyAlignment="1" applyProtection="1">
      <alignment horizontal="right" vertical="center"/>
      <protection locked="0"/>
    </xf>
    <xf numFmtId="179" fontId="0" fillId="5" borderId="2" xfId="4" applyNumberFormat="1" applyFont="1" applyFill="1" applyBorder="1" applyAlignment="1">
      <alignment horizontal="right" vertical="center"/>
    </xf>
  </cellXfs>
  <cellStyles count="5">
    <cellStyle name="桁区切り" xfId="4" builtinId="6"/>
    <cellStyle name="桁区切り_【案】費用明細書" xfId="1" xr:uid="{00000000-0005-0000-0000-000000000000}"/>
    <cellStyle name="標準" xfId="0" builtinId="0" customBuiltin="1"/>
    <cellStyle name="標準_【案】費用明細書" xfId="2" xr:uid="{00000000-0005-0000-0000-000002000000}"/>
    <cellStyle name="標準_修正（プロフェッショナル人材活用促進事業）差し込みデータ" xfId="3" xr:uid="{00000000-0005-0000-0000-000003000000}"/>
  </cellStyles>
  <dxfs count="0"/>
  <tableStyles count="0" defaultTableStyle="TableStyleMedium2" defaultPivotStyle="PivotStyleLight16"/>
  <colors>
    <mruColors>
      <color rgb="FFFFFFCC"/>
      <color rgb="FFFFE9E9"/>
      <color rgb="FFE9FFE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71980</xdr:colOff>
      <xdr:row>3</xdr:row>
      <xdr:rowOff>26409</xdr:rowOff>
    </xdr:from>
    <xdr:to>
      <xdr:col>24</xdr:col>
      <xdr:colOff>162149</xdr:colOff>
      <xdr:row>6</xdr:row>
      <xdr:rowOff>232297</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19469362" y="653938"/>
          <a:ext cx="2140846" cy="945477"/>
        </a:xfrm>
        <a:prstGeom prst="foldedCorner">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a:lstStyle/>
        <a:p>
          <a:r>
            <a:rPr kumimoji="1" lang="ja-JP" altLang="en-US" sz="1400">
              <a:solidFill>
                <a:schemeClr val="tx1"/>
              </a:solidFill>
              <a:latin typeface="HG丸ｺﾞｼｯｸM-PRO"/>
              <a:ea typeface="HG丸ｺﾞｼｯｸM-PRO"/>
            </a:rPr>
            <a:t>左側の記入例を参考に、</a:t>
          </a:r>
        </a:p>
        <a:p>
          <a:r>
            <a:rPr kumimoji="1" lang="ja-JP" altLang="en-US" sz="1400">
              <a:solidFill>
                <a:schemeClr val="tx1"/>
              </a:solidFill>
              <a:latin typeface="HG丸ｺﾞｼｯｸM-PRO"/>
              <a:ea typeface="HG丸ｺﾞｼｯｸM-PRO"/>
            </a:rPr>
            <a:t>クリーム色のセルに</a:t>
          </a:r>
        </a:p>
        <a:p>
          <a:r>
            <a:rPr kumimoji="1" lang="ja-JP" altLang="en-US" sz="1400">
              <a:solidFill>
                <a:schemeClr val="tx1"/>
              </a:solidFill>
              <a:latin typeface="HG丸ｺﾞｼｯｸM-PRO"/>
              <a:ea typeface="HG丸ｺﾞｼｯｸM-PRO"/>
            </a:rPr>
            <a:t>記入してください。</a:t>
          </a:r>
        </a:p>
      </xdr:txBody>
    </xdr:sp>
    <xdr:clientData/>
  </xdr:twoCellAnchor>
  <xdr:twoCellAnchor>
    <xdr:from>
      <xdr:col>21</xdr:col>
      <xdr:colOff>126366</xdr:colOff>
      <xdr:row>9</xdr:row>
      <xdr:rowOff>137869</xdr:rowOff>
    </xdr:from>
    <xdr:to>
      <xdr:col>25</xdr:col>
      <xdr:colOff>184374</xdr:colOff>
      <xdr:row>16</xdr:row>
      <xdr:rowOff>194534</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19523748" y="2244575"/>
          <a:ext cx="2792244" cy="796253"/>
        </a:xfrm>
        <a:prstGeom prst="wedgeRectCallout">
          <a:avLst>
            <a:gd name="adj1" fmla="val -49050"/>
            <a:gd name="adj2" fmla="val 140572"/>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副業・兼業人材の生年月日を</a:t>
          </a:r>
        </a:p>
        <a:p>
          <a:r>
            <a:rPr kumimoji="1" lang="ja-JP" altLang="en-US" sz="1400" b="1">
              <a:solidFill>
                <a:schemeClr val="bg1"/>
              </a:solidFill>
              <a:latin typeface="HG丸ｺﾞｼｯｸM-PRO"/>
              <a:ea typeface="HG丸ｺﾞｼｯｸM-PRO"/>
            </a:rPr>
            <a:t>入力すると自動で計算されます。</a:t>
          </a:r>
        </a:p>
      </xdr:txBody>
    </xdr:sp>
    <xdr:clientData/>
  </xdr:twoCellAnchor>
  <xdr:twoCellAnchor>
    <xdr:from>
      <xdr:col>13</xdr:col>
      <xdr:colOff>222063</xdr:colOff>
      <xdr:row>45</xdr:row>
      <xdr:rowOff>158414</xdr:rowOff>
    </xdr:from>
    <xdr:to>
      <xdr:col>15</xdr:col>
      <xdr:colOff>1071058</xdr:colOff>
      <xdr:row>60</xdr:row>
      <xdr:rowOff>81990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11674475" y="13448590"/>
          <a:ext cx="2697965" cy="820047"/>
        </a:xfrm>
        <a:prstGeom prst="wedgeRectCallout">
          <a:avLst>
            <a:gd name="adj1" fmla="val -72935"/>
            <a:gd name="adj2" fmla="val -52776"/>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利用した人材紹介事業者を</a:t>
          </a:r>
        </a:p>
        <a:p>
          <a:r>
            <a:rPr kumimoji="1" lang="ja-JP" altLang="en-US" sz="1400" b="1">
              <a:solidFill>
                <a:schemeClr val="bg1"/>
              </a:solidFill>
              <a:latin typeface="HG丸ｺﾞｼｯｸM-PRO"/>
              <a:ea typeface="HG丸ｺﾞｼｯｸM-PRO"/>
            </a:rPr>
            <a:t>リストから選択してください。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146050</xdr:colOff>
      <xdr:row>4</xdr:row>
      <xdr:rowOff>121285</xdr:rowOff>
    </xdr:from>
    <xdr:to>
      <xdr:col>22</xdr:col>
      <xdr:colOff>497840</xdr:colOff>
      <xdr:row>15</xdr:row>
      <xdr:rowOff>53975</xdr:rowOff>
    </xdr:to>
    <xdr:sp macro="" textlink="">
      <xdr:nvSpPr>
        <xdr:cNvPr id="2" name="図形 1">
          <a:extLst>
            <a:ext uri="{FF2B5EF4-FFF2-40B4-BE49-F238E27FC236}">
              <a16:creationId xmlns:a16="http://schemas.microsoft.com/office/drawing/2014/main" id="{00000000-0008-0000-0D00-000002000000}"/>
            </a:ext>
          </a:extLst>
        </xdr:cNvPr>
        <xdr:cNvSpPr/>
      </xdr:nvSpPr>
      <xdr:spPr>
        <a:xfrm>
          <a:off x="13081000" y="845185"/>
          <a:ext cx="6523990" cy="19234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●記入例を参考に、黄色のセルに記入してください。</a:t>
          </a:r>
        </a:p>
        <a:p>
          <a:r>
            <a:rPr kumimoji="1" lang="ja-JP" altLang="en-US" sz="1500">
              <a:solidFill>
                <a:sysClr val="windowText" lastClr="000000"/>
              </a:solidFill>
              <a:latin typeface="HG丸ｺﾞｼｯｸM-PRO"/>
              <a:ea typeface="HG丸ｺﾞｼｯｸM-PRO"/>
            </a:rPr>
            <a:t>　</a:t>
          </a:r>
        </a:p>
        <a:p>
          <a:r>
            <a:rPr kumimoji="1" lang="ja-JP" altLang="en-US" sz="1500">
              <a:solidFill>
                <a:sysClr val="windowText" lastClr="000000"/>
              </a:solidFill>
              <a:latin typeface="HG丸ｺﾞｼｯｸM-PRO"/>
              <a:ea typeface="HG丸ｺﾞｼｯｸM-PRO"/>
            </a:rPr>
            <a:t>●緑色のセルは、別シートから自動転記されます。</a:t>
          </a:r>
        </a:p>
        <a:p>
          <a:r>
            <a:rPr kumimoji="1" lang="ja-JP" altLang="en-US" sz="1500">
              <a:solidFill>
                <a:sysClr val="windowText" lastClr="000000"/>
              </a:solidFill>
              <a:latin typeface="HG丸ｺﾞｼｯｸM-PRO"/>
              <a:ea typeface="HG丸ｺﾞｼｯｸM-PRO"/>
            </a:rPr>
            <a:t>　誤りがある場合は、計算式を無視して上書きしてください。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22225</xdr:colOff>
      <xdr:row>2</xdr:row>
      <xdr:rowOff>74930</xdr:rowOff>
    </xdr:from>
    <xdr:to>
      <xdr:col>21</xdr:col>
      <xdr:colOff>202565</xdr:colOff>
      <xdr:row>21</xdr:row>
      <xdr:rowOff>172720</xdr:rowOff>
    </xdr:to>
    <xdr:sp macro="" textlink="">
      <xdr:nvSpPr>
        <xdr:cNvPr id="2" name="角丸四角形 3">
          <a:extLst>
            <a:ext uri="{FF2B5EF4-FFF2-40B4-BE49-F238E27FC236}">
              <a16:creationId xmlns:a16="http://schemas.microsoft.com/office/drawing/2014/main" id="{00000000-0008-0000-0E00-000002000000}"/>
            </a:ext>
          </a:extLst>
        </xdr:cNvPr>
        <xdr:cNvSpPr/>
      </xdr:nvSpPr>
      <xdr:spPr>
        <a:xfrm>
          <a:off x="10692765" y="646430"/>
          <a:ext cx="7038340" cy="324104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p>
      </xdr:txBody>
    </xdr:sp>
    <xdr:clientData fPrintsWithSheet="0"/>
  </xdr:twoCellAnchor>
  <xdr:twoCellAnchor>
    <xdr:from>
      <xdr:col>11</xdr:col>
      <xdr:colOff>63500</xdr:colOff>
      <xdr:row>21</xdr:row>
      <xdr:rowOff>541020</xdr:rowOff>
    </xdr:from>
    <xdr:to>
      <xdr:col>22</xdr:col>
      <xdr:colOff>401955</xdr:colOff>
      <xdr:row>39</xdr:row>
      <xdr:rowOff>244475</xdr:rowOff>
    </xdr:to>
    <xdr:sp macro="" textlink="">
      <xdr:nvSpPr>
        <xdr:cNvPr id="3" name="角丸四角形 6">
          <a:extLst>
            <a:ext uri="{FF2B5EF4-FFF2-40B4-BE49-F238E27FC236}">
              <a16:creationId xmlns:a16="http://schemas.microsoft.com/office/drawing/2014/main" id="{00000000-0008-0000-0E00-000003000000}"/>
            </a:ext>
          </a:extLst>
        </xdr:cNvPr>
        <xdr:cNvSpPr/>
      </xdr:nvSpPr>
      <xdr:spPr>
        <a:xfrm>
          <a:off x="10734040" y="4255770"/>
          <a:ext cx="7882255" cy="531368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（例：グリーン席やファーストクラスなどの特別に付加された料金の金額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u="sng">
            <a:solidFill>
              <a:schemeClr val="tx1"/>
            </a:solidFill>
            <a:latin typeface="HG丸ｺﾞｼｯｸM-PRO"/>
            <a:ea typeface="HG丸ｺﾞｼｯｸM-PRO"/>
          </a:endParaRPr>
        </a:p>
      </xdr:txBody>
    </xdr:sp>
    <xdr:clientData fPrintsWithSheet="0"/>
  </xdr:twoCellAnchor>
  <xdr:twoCellAnchor>
    <xdr:from>
      <xdr:col>11</xdr:col>
      <xdr:colOff>0</xdr:colOff>
      <xdr:row>52</xdr:row>
      <xdr:rowOff>0</xdr:rowOff>
    </xdr:from>
    <xdr:to>
      <xdr:col>22</xdr:col>
      <xdr:colOff>433705</xdr:colOff>
      <xdr:row>68</xdr:row>
      <xdr:rowOff>163195</xdr:rowOff>
    </xdr:to>
    <xdr:sp macro="" textlink="">
      <xdr:nvSpPr>
        <xdr:cNvPr id="5" name="角丸四角形 11">
          <a:extLst>
            <a:ext uri="{FF2B5EF4-FFF2-40B4-BE49-F238E27FC236}">
              <a16:creationId xmlns:a16="http://schemas.microsoft.com/office/drawing/2014/main" id="{00000000-0008-0000-0E00-000005000000}"/>
            </a:ext>
          </a:extLst>
        </xdr:cNvPr>
        <xdr:cNvSpPr/>
      </xdr:nvSpPr>
      <xdr:spPr>
        <a:xfrm>
          <a:off x="10670540" y="13315950"/>
          <a:ext cx="7977505" cy="4906645"/>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（例：食事代や上限額を超過した金額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a:solidFill>
              <a:schemeClr val="tx1"/>
            </a:solidFill>
            <a:latin typeface="HG丸ｺﾞｼｯｸM-PRO"/>
            <a:ea typeface="HG丸ｺﾞｼｯｸM-PRO"/>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114935</xdr:colOff>
      <xdr:row>2</xdr:row>
      <xdr:rowOff>36195</xdr:rowOff>
    </xdr:from>
    <xdr:to>
      <xdr:col>14</xdr:col>
      <xdr:colOff>608965</xdr:colOff>
      <xdr:row>6</xdr:row>
      <xdr:rowOff>58420</xdr:rowOff>
    </xdr:to>
    <xdr:sp macro="" textlink="">
      <xdr:nvSpPr>
        <xdr:cNvPr id="2" name="図形 1">
          <a:extLst>
            <a:ext uri="{FF2B5EF4-FFF2-40B4-BE49-F238E27FC236}">
              <a16:creationId xmlns:a16="http://schemas.microsoft.com/office/drawing/2014/main" id="{00000000-0008-0000-0F00-000002000000}"/>
            </a:ext>
          </a:extLst>
        </xdr:cNvPr>
        <xdr:cNvSpPr/>
      </xdr:nvSpPr>
      <xdr:spPr>
        <a:xfrm>
          <a:off x="6458585" y="398145"/>
          <a:ext cx="3237230" cy="83185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1343660</xdr:colOff>
      <xdr:row>21</xdr:row>
      <xdr:rowOff>48260</xdr:rowOff>
    </xdr:from>
    <xdr:to>
      <xdr:col>5</xdr:col>
      <xdr:colOff>0</xdr:colOff>
      <xdr:row>21</xdr:row>
      <xdr:rowOff>278130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1705610" y="5058410"/>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37465</xdr:colOff>
      <xdr:row>22</xdr:row>
      <xdr:rowOff>334010</xdr:rowOff>
    </xdr:from>
    <xdr:to>
      <xdr:col>10</xdr:col>
      <xdr:colOff>417830</xdr:colOff>
      <xdr:row>23</xdr:row>
      <xdr:rowOff>105410</xdr:rowOff>
    </xdr:to>
    <xdr:sp macro="" textlink="">
      <xdr:nvSpPr>
        <xdr:cNvPr id="3" name="楕円 2">
          <a:extLst>
            <a:ext uri="{FF2B5EF4-FFF2-40B4-BE49-F238E27FC236}">
              <a16:creationId xmlns:a16="http://schemas.microsoft.com/office/drawing/2014/main" id="{00000000-0008-0000-1100-000003000000}"/>
            </a:ext>
          </a:extLst>
        </xdr:cNvPr>
        <xdr:cNvSpPr/>
      </xdr:nvSpPr>
      <xdr:spPr>
        <a:xfrm>
          <a:off x="5942965" y="5629910"/>
          <a:ext cx="380365" cy="34290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553720</xdr:colOff>
      <xdr:row>1</xdr:row>
      <xdr:rowOff>250825</xdr:rowOff>
    </xdr:from>
    <xdr:to>
      <xdr:col>20</xdr:col>
      <xdr:colOff>429260</xdr:colOff>
      <xdr:row>11</xdr:row>
      <xdr:rowOff>4445</xdr:rowOff>
    </xdr:to>
    <xdr:sp macro="" textlink="">
      <xdr:nvSpPr>
        <xdr:cNvPr id="4" name="図形 3">
          <a:extLst>
            <a:ext uri="{FF2B5EF4-FFF2-40B4-BE49-F238E27FC236}">
              <a16:creationId xmlns:a16="http://schemas.microsoft.com/office/drawing/2014/main" id="{00000000-0008-0000-1100-000004000000}"/>
            </a:ext>
          </a:extLst>
        </xdr:cNvPr>
        <xdr:cNvSpPr/>
      </xdr:nvSpPr>
      <xdr:spPr>
        <a:xfrm>
          <a:off x="7897495" y="431800"/>
          <a:ext cx="3990340" cy="16490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200">
              <a:solidFill>
                <a:schemeClr val="tx1"/>
              </a:solidFill>
              <a:latin typeface="HG丸ｺﾞｼｯｸM-PRO"/>
              <a:ea typeface="HG丸ｺﾞｼｯｸM-PRO"/>
            </a:rPr>
            <a:t>●黄色セルに必要事項を入力してください。</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●下の「摘要」欄に担当者名等を記載いただければ、</a:t>
          </a:r>
        </a:p>
        <a:p>
          <a:r>
            <a:rPr kumimoji="1" lang="ja-JP" altLang="en-US" sz="1200">
              <a:solidFill>
                <a:schemeClr val="tx1"/>
              </a:solidFill>
              <a:latin typeface="HG丸ｺﾞｼｯｸM-PRO"/>
              <a:ea typeface="HG丸ｺﾞｼｯｸM-PRO"/>
            </a:rPr>
            <a:t>　押印は不要です。</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●緑色のセルは自動で入力されます。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339725</xdr:colOff>
      <xdr:row>12</xdr:row>
      <xdr:rowOff>245745</xdr:rowOff>
    </xdr:from>
    <xdr:to>
      <xdr:col>21</xdr:col>
      <xdr:colOff>182880</xdr:colOff>
      <xdr:row>30</xdr:row>
      <xdr:rowOff>4445</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5416550" y="3446145"/>
          <a:ext cx="10901680" cy="47879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2200" b="0">
              <a:solidFill>
                <a:sysClr val="windowText" lastClr="000000"/>
              </a:solidFill>
              <a:latin typeface="HG丸ｺﾞｼｯｸM-PRO"/>
              <a:ea typeface="HG丸ｺﾞｼｯｸM-PRO"/>
            </a:rPr>
            <a:t>●青色セルに数字、黄色セルに駅名等を記入してください。</a:t>
          </a:r>
        </a:p>
        <a:p>
          <a:r>
            <a:rPr kumimoji="1" lang="ja-JP" altLang="en-US" sz="2200" b="0">
              <a:solidFill>
                <a:sysClr val="windowText" lastClr="000000"/>
              </a:solidFill>
              <a:latin typeface="HG丸ｺﾞｼｯｸM-PRO"/>
              <a:ea typeface="HG丸ｺﾞｼｯｸM-PRO"/>
            </a:rPr>
            <a:t>   </a:t>
          </a:r>
          <a:r>
            <a:rPr kumimoji="1" lang="ja-JP" altLang="en-US" sz="2200" b="0" u="sng">
              <a:solidFill>
                <a:sysClr val="windowText" lastClr="000000"/>
              </a:solidFill>
              <a:latin typeface="HG丸ｺﾞｼｯｸM-PRO"/>
              <a:ea typeface="HG丸ｺﾞｼｯｸM-PRO"/>
            </a:rPr>
            <a:t>灰色セルは自動計算されるため編集しないでください。</a:t>
          </a:r>
          <a:endParaRPr kumimoji="1" lang="ja-JP" altLang="en-US" sz="2200" b="0">
            <a:solidFill>
              <a:sysClr val="windowText" lastClr="000000"/>
            </a:solidFill>
            <a:latin typeface="HG丸ｺﾞｼｯｸM-PRO"/>
            <a:ea typeface="HG丸ｺﾞｼｯｸM-PRO"/>
          </a:endParaRP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●緑色セルは別シートから自動転記されます。</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●（交通費）経費が発生する経路ごとに、往復料金を記入してください。</a:t>
          </a:r>
        </a:p>
        <a:p>
          <a:r>
            <a:rPr kumimoji="1" lang="ja-JP" altLang="en-US" sz="2200" b="0">
              <a:solidFill>
                <a:sysClr val="windowText" lastClr="000000"/>
              </a:solidFill>
              <a:latin typeface="HG丸ｺﾞｼｯｸM-PRO"/>
              <a:ea typeface="HG丸ｺﾞｼｯｸM-PRO"/>
            </a:rPr>
            <a:t>　　例１）経路①：人材の最寄り駅⇔東京駅、経路②：東京駅⇔秋田駅</a:t>
          </a:r>
        </a:p>
        <a:p>
          <a:r>
            <a:rPr kumimoji="1" lang="ja-JP" altLang="en-US" sz="2200" b="0">
              <a:solidFill>
                <a:sysClr val="windowText" lastClr="000000"/>
              </a:solidFill>
              <a:latin typeface="HG丸ｺﾞｼｯｸM-PRO"/>
              <a:ea typeface="HG丸ｺﾞｼｯｸM-PRO"/>
            </a:rPr>
            <a:t>　　例２）経路①：人材の最寄り駅⇔伊丹空港、経路②：伊丹空港⇔秋田空港</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●（宿泊費）1泊の補助上限額は税込9,200円。食事代は補助対象外で、</a:t>
          </a:r>
        </a:p>
        <a:p>
          <a:r>
            <a:rPr kumimoji="1" lang="ja-JP" altLang="en-US" sz="2200" b="0">
              <a:solidFill>
                <a:sysClr val="windowText" lastClr="000000"/>
              </a:solidFill>
              <a:latin typeface="HG丸ｺﾞｼｯｸM-PRO"/>
              <a:ea typeface="HG丸ｺﾞｼｯｸM-PRO"/>
            </a:rPr>
            <a:t>　 金額が不明の場合は1食につき税込1,300円を除いた額が補助対象となります。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85090</xdr:colOff>
      <xdr:row>2</xdr:row>
      <xdr:rowOff>13335</xdr:rowOff>
    </xdr:from>
    <xdr:to>
      <xdr:col>24</xdr:col>
      <xdr:colOff>656590</xdr:colOff>
      <xdr:row>32</xdr:row>
      <xdr:rowOff>25400</xdr:rowOff>
    </xdr:to>
    <xdr:sp macro="" textlink="">
      <xdr:nvSpPr>
        <xdr:cNvPr id="5" name="図形 8">
          <a:extLst>
            <a:ext uri="{FF2B5EF4-FFF2-40B4-BE49-F238E27FC236}">
              <a16:creationId xmlns:a16="http://schemas.microsoft.com/office/drawing/2014/main" id="{00000000-0008-0000-0400-000005000000}"/>
            </a:ext>
          </a:extLst>
        </xdr:cNvPr>
        <xdr:cNvSpPr/>
      </xdr:nvSpPr>
      <xdr:spPr>
        <a:xfrm>
          <a:off x="16153765" y="375285"/>
          <a:ext cx="6057900" cy="55937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●緑色のセルは、別紙1-1「補助事業計画書」等から</a:t>
          </a:r>
        </a:p>
        <a:p>
          <a:r>
            <a:rPr kumimoji="1" lang="ja-JP" altLang="en-US" sz="1500">
              <a:solidFill>
                <a:sysClr val="windowText" lastClr="000000"/>
              </a:solidFill>
              <a:latin typeface="HG丸ｺﾞｼｯｸM-PRO"/>
              <a:ea typeface="HG丸ｺﾞｼｯｸM-PRO"/>
            </a:rPr>
            <a:t>   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●黄色のセルにそれぞれ日付を記入してください。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補助事業等の実施期間」の始期は</a:t>
          </a:r>
        </a:p>
        <a:p>
          <a:r>
            <a:rPr kumimoji="1" lang="ja-JP" altLang="en-US" sz="1500">
              <a:solidFill>
                <a:sysClr val="windowText" lastClr="000000"/>
              </a:solidFill>
              <a:latin typeface="HG丸ｺﾞｼｯｸM-PRO"/>
              <a:ea typeface="HG丸ｺﾞｼｯｸM-PRO"/>
            </a:rPr>
            <a:t>　・人材が業務を開始する日</a:t>
          </a:r>
        </a:p>
        <a:p>
          <a:r>
            <a:rPr kumimoji="1" lang="ja-JP" altLang="en-US" sz="1500">
              <a:solidFill>
                <a:sysClr val="windowText" lastClr="000000"/>
              </a:solidFill>
              <a:latin typeface="HG丸ｺﾞｼｯｸM-PRO"/>
              <a:ea typeface="HG丸ｺﾞｼｯｸM-PRO"/>
            </a:rPr>
            <a:t>　・補助対象経費が発生する日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補助事業等の実施期間」の終期は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●補助金の名称の青色セルを、「通常枠」又は「ＤＸ人材枠」</a:t>
          </a:r>
        </a:p>
        <a:p>
          <a:r>
            <a:rPr kumimoji="1" lang="ja-JP" altLang="en-US" sz="1500">
              <a:solidFill>
                <a:sysClr val="windowText" lastClr="000000"/>
              </a:solidFill>
              <a:latin typeface="HG丸ｺﾞｼｯｸM-PRO"/>
              <a:ea typeface="HG丸ｺﾞｼｯｸM-PRO"/>
            </a:rPr>
            <a:t>　から、プルダウンで選択してください。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205105</xdr:colOff>
      <xdr:row>1</xdr:row>
      <xdr:rowOff>22860</xdr:rowOff>
    </xdr:from>
    <xdr:to>
      <xdr:col>29</xdr:col>
      <xdr:colOff>34925</xdr:colOff>
      <xdr:row>11</xdr:row>
      <xdr:rowOff>361315</xdr:rowOff>
    </xdr:to>
    <xdr:sp macro="" textlink="">
      <xdr:nvSpPr>
        <xdr:cNvPr id="2" name="図形 2">
          <a:extLst>
            <a:ext uri="{FF2B5EF4-FFF2-40B4-BE49-F238E27FC236}">
              <a16:creationId xmlns:a16="http://schemas.microsoft.com/office/drawing/2014/main" id="{00000000-0008-0000-0500-000002000000}"/>
            </a:ext>
          </a:extLst>
        </xdr:cNvPr>
        <xdr:cNvSpPr/>
      </xdr:nvSpPr>
      <xdr:spPr>
        <a:xfrm>
          <a:off x="13730605" y="346710"/>
          <a:ext cx="6487795" cy="344360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●黄色セルに事業内容を簡潔に記入してください。</a:t>
          </a:r>
        </a:p>
        <a:p>
          <a:r>
            <a:rPr kumimoji="1" lang="ja-JP" altLang="en-US" sz="1600">
              <a:solidFill>
                <a:sysClr val="windowText" lastClr="000000"/>
              </a:solidFill>
              <a:latin typeface="HG丸ｺﾞｼｯｸM-PRO"/>
              <a:ea typeface="HG丸ｺﾞｼｯｸM-PRO"/>
            </a:rPr>
            <a:t>　※別紙1-1に記載した内容の要約で構いません。</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●緑色のセルは、別シートから自動転記されます。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●灰色のセルは自動計算されます。</a:t>
          </a:r>
        </a:p>
        <a:p>
          <a:r>
            <a:rPr kumimoji="1" lang="ja-JP" altLang="en-US" sz="1600">
              <a:solidFill>
                <a:sysClr val="windowText" lastClr="000000"/>
              </a:solidFill>
              <a:latin typeface="HG丸ｺﾞｼｯｸM-PRO"/>
              <a:ea typeface="HG丸ｺﾞｼｯｸM-PRO"/>
            </a:rPr>
            <a:t>　「補助金等申請額」は、</a:t>
          </a:r>
        </a:p>
        <a:p>
          <a:r>
            <a:rPr kumimoji="1" lang="ja-JP" altLang="en-US" sz="1600">
              <a:solidFill>
                <a:sysClr val="windowText" lastClr="000000"/>
              </a:solidFill>
              <a:latin typeface="HG丸ｺﾞｼｯｸM-PRO"/>
              <a:ea typeface="HG丸ｺﾞｼｯｸM-PRO"/>
            </a:rPr>
            <a:t>　・「補助対象経費」の1/2以内</a:t>
          </a:r>
        </a:p>
        <a:p>
          <a:r>
            <a:rPr kumimoji="1" lang="ja-JP" altLang="en-US" sz="1600">
              <a:solidFill>
                <a:sysClr val="windowText" lastClr="000000"/>
              </a:solidFill>
              <a:latin typeface="HG丸ｺﾞｼｯｸM-PRO"/>
              <a:ea typeface="HG丸ｺﾞｼｯｸM-PRO"/>
            </a:rPr>
            <a:t>　・上限額　通常枠：15万円、DX人材枠：30万円</a:t>
          </a:r>
        </a:p>
        <a:p>
          <a:r>
            <a:rPr kumimoji="1" lang="ja-JP" altLang="en-US" sz="1600">
              <a:solidFill>
                <a:sysClr val="windowText" lastClr="000000"/>
              </a:solidFill>
              <a:latin typeface="HG丸ｺﾞｼｯｸM-PRO"/>
              <a:ea typeface="HG丸ｺﾞｼｯｸM-PRO"/>
            </a:rPr>
            <a:t>　・千円未満切り捨て</a:t>
          </a:r>
        </a:p>
        <a:p>
          <a:r>
            <a:rPr kumimoji="1" lang="ja-JP" altLang="en-US" sz="1600">
              <a:solidFill>
                <a:sysClr val="windowText" lastClr="000000"/>
              </a:solidFill>
              <a:latin typeface="HG丸ｺﾞｼｯｸM-PRO"/>
              <a:ea typeface="HG丸ｺﾞｼｯｸM-PRO"/>
            </a:rPr>
            <a:t>　のすべてを満たす金額です。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88900</xdr:colOff>
      <xdr:row>2</xdr:row>
      <xdr:rowOff>120015</xdr:rowOff>
    </xdr:from>
    <xdr:to>
      <xdr:col>14</xdr:col>
      <xdr:colOff>582930</xdr:colOff>
      <xdr:row>6</xdr:row>
      <xdr:rowOff>140970</xdr:rowOff>
    </xdr:to>
    <xdr:sp macro="" textlink="">
      <xdr:nvSpPr>
        <xdr:cNvPr id="4" name="図形 3">
          <a:extLst>
            <a:ext uri="{FF2B5EF4-FFF2-40B4-BE49-F238E27FC236}">
              <a16:creationId xmlns:a16="http://schemas.microsoft.com/office/drawing/2014/main" id="{00000000-0008-0000-0600-000004000000}"/>
            </a:ext>
          </a:extLst>
        </xdr:cNvPr>
        <xdr:cNvSpPr/>
      </xdr:nvSpPr>
      <xdr:spPr>
        <a:xfrm>
          <a:off x="6508750" y="481965"/>
          <a:ext cx="3237230" cy="8305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100965</xdr:colOff>
      <xdr:row>13</xdr:row>
      <xdr:rowOff>215900</xdr:rowOff>
    </xdr:from>
    <xdr:to>
      <xdr:col>26</xdr:col>
      <xdr:colOff>596900</xdr:colOff>
      <xdr:row>22</xdr:row>
      <xdr:rowOff>109855</xdr:rowOff>
    </xdr:to>
    <xdr:sp macro="" textlink="">
      <xdr:nvSpPr>
        <xdr:cNvPr id="3" name="図形 2">
          <a:extLst>
            <a:ext uri="{FF2B5EF4-FFF2-40B4-BE49-F238E27FC236}">
              <a16:creationId xmlns:a16="http://schemas.microsoft.com/office/drawing/2014/main" id="{00000000-0008-0000-0700-000003000000}"/>
            </a:ext>
          </a:extLst>
        </xdr:cNvPr>
        <xdr:cNvSpPr/>
      </xdr:nvSpPr>
      <xdr:spPr>
        <a:xfrm>
          <a:off x="14598015" y="2568575"/>
          <a:ext cx="4610735" cy="15798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●緑色セルは別シートから自動転記されます。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●内容をよくお読みいただいた上で、</a:t>
          </a:r>
        </a:p>
        <a:p>
          <a:r>
            <a:rPr kumimoji="1" lang="ja-JP" altLang="en-US" sz="1600">
              <a:solidFill>
                <a:sysClr val="windowText" lastClr="000000"/>
              </a:solidFill>
              <a:latin typeface="HG丸ｺﾞｼｯｸM-PRO"/>
              <a:ea typeface="HG丸ｺﾞｼｯｸM-PRO"/>
            </a:rPr>
            <a:t>　黄色セルに責任者及び担当者の連絡先を</a:t>
          </a:r>
        </a:p>
        <a:p>
          <a:r>
            <a:rPr kumimoji="1" lang="ja-JP" altLang="en-US" sz="1600">
              <a:solidFill>
                <a:sysClr val="windowText" lastClr="000000"/>
              </a:solidFill>
              <a:latin typeface="HG丸ｺﾞｼｯｸM-PRO"/>
              <a:ea typeface="HG丸ｺﾞｼｯｸM-PRO"/>
            </a:rPr>
            <a:t>　記入してください。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23</xdr:col>
      <xdr:colOff>222250</xdr:colOff>
      <xdr:row>5</xdr:row>
      <xdr:rowOff>69850</xdr:rowOff>
    </xdr:from>
    <xdr:to>
      <xdr:col>36</xdr:col>
      <xdr:colOff>327025</xdr:colOff>
      <xdr:row>18</xdr:row>
      <xdr:rowOff>182880</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16824325" y="1314450"/>
          <a:ext cx="9020175" cy="37452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800">
              <a:latin typeface="ＭＳ ゴシック"/>
              <a:ea typeface="ＭＳ ゴシック"/>
            </a:rPr>
            <a:t>●青色セルに数字、黄色セルに駅名等を記入してください。赤色セルは自動計算されるため編集しないでください。</a:t>
          </a:r>
        </a:p>
        <a:p>
          <a:endParaRPr kumimoji="1" lang="ja-JP" altLang="en-US" sz="1800">
            <a:latin typeface="ＭＳ ゴシック"/>
            <a:ea typeface="ＭＳ ゴシック"/>
          </a:endParaRPr>
        </a:p>
        <a:p>
          <a:r>
            <a:rPr kumimoji="1" lang="ja-JP" altLang="en-US" sz="1800">
              <a:latin typeface="ＭＳ ゴシック"/>
              <a:ea typeface="ＭＳ ゴシック"/>
            </a:rPr>
            <a:t>●（交通費）経費が発生する経路ごとに、往復料金を記入してください。</a:t>
          </a:r>
        </a:p>
        <a:p>
          <a:r>
            <a:rPr kumimoji="1" lang="ja-JP" altLang="en-US" sz="1800">
              <a:latin typeface="ＭＳ ゴシック"/>
              <a:ea typeface="ＭＳ ゴシック"/>
            </a:rPr>
            <a:t>　　例１）経路①：人材の最寄り駅⇔東京駅、経路②：東京駅⇔秋田駅</a:t>
          </a:r>
        </a:p>
        <a:p>
          <a:r>
            <a:rPr kumimoji="1" lang="ja-JP" altLang="en-US" sz="1800">
              <a:latin typeface="ＭＳ ゴシック"/>
              <a:ea typeface="ＭＳ ゴシック"/>
            </a:rPr>
            <a:t>　　例２）経路①：人材の最寄り駅⇔伊丹空港、経路②：伊丹空港⇔秋田空港</a:t>
          </a:r>
        </a:p>
        <a:p>
          <a:endParaRPr kumimoji="1" lang="ja-JP" altLang="en-US" sz="1800">
            <a:latin typeface="ＭＳ ゴシック"/>
            <a:ea typeface="ＭＳ ゴシック"/>
          </a:endParaRPr>
        </a:p>
        <a:p>
          <a:r>
            <a:rPr kumimoji="1" lang="ja-JP" altLang="en-US" sz="1800">
              <a:latin typeface="ＭＳ ゴシック"/>
              <a:ea typeface="ＭＳ ゴシック"/>
            </a:rPr>
            <a:t>●（宿泊費）1泊の補助上限額は税込9,200円。食事代は補助対象外で、</a:t>
          </a:r>
        </a:p>
        <a:p>
          <a:r>
            <a:rPr kumimoji="1" lang="ja-JP" altLang="en-US" sz="1800">
              <a:latin typeface="ＭＳ ゴシック"/>
              <a:ea typeface="ＭＳ ゴシック"/>
            </a:rPr>
            <a:t>　金額が不明の場合は1食につき税込1,300円を除いた額が補助対象となります。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247015</xdr:colOff>
      <xdr:row>3</xdr:row>
      <xdr:rowOff>127635</xdr:rowOff>
    </xdr:from>
    <xdr:to>
      <xdr:col>16</xdr:col>
      <xdr:colOff>598805</xdr:colOff>
      <xdr:row>28</xdr:row>
      <xdr:rowOff>176530</xdr:rowOff>
    </xdr:to>
    <xdr:sp macro="" textlink="">
      <xdr:nvSpPr>
        <xdr:cNvPr id="3" name="図形 4">
          <a:extLst>
            <a:ext uri="{FF2B5EF4-FFF2-40B4-BE49-F238E27FC236}">
              <a16:creationId xmlns:a16="http://schemas.microsoft.com/office/drawing/2014/main" id="{00000000-0008-0000-0B00-000003000000}"/>
            </a:ext>
          </a:extLst>
        </xdr:cNvPr>
        <xdr:cNvSpPr/>
      </xdr:nvSpPr>
      <xdr:spPr>
        <a:xfrm>
          <a:off x="7581265" y="670560"/>
          <a:ext cx="6523990" cy="46589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●黄色のセルにそれぞれ記入してください。</a:t>
          </a:r>
        </a:p>
        <a:p>
          <a:r>
            <a:rPr kumimoji="1" lang="ja-JP" altLang="en-US" sz="1500">
              <a:solidFill>
                <a:sysClr val="windowText" lastClr="000000"/>
              </a:solidFill>
              <a:latin typeface="HG丸ｺﾞｼｯｸM-PRO"/>
              <a:ea typeface="HG丸ｺﾞｼｯｸM-PRO"/>
            </a:rPr>
            <a:t>　・補助金等決定額、交付決定年月日、交付決定通知書指令番号は</a:t>
          </a:r>
        </a:p>
        <a:p>
          <a:r>
            <a:rPr kumimoji="1" lang="ja-JP" altLang="en-US" sz="1500">
              <a:solidFill>
                <a:sysClr val="windowText" lastClr="000000"/>
              </a:solidFill>
              <a:latin typeface="HG丸ｺﾞｼｯｸM-PRO"/>
              <a:ea typeface="HG丸ｺﾞｼｯｸM-PRO"/>
            </a:rPr>
            <a:t>　「交付決定通知書」に記載の内容を転記してください。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●住所・企業名・代表者職氏名は、申請時の内容が</a:t>
          </a:r>
        </a:p>
        <a:p>
          <a:r>
            <a:rPr kumimoji="1" lang="ja-JP" altLang="en-US" sz="1500">
              <a:solidFill>
                <a:sysClr val="windowText" lastClr="000000"/>
              </a:solidFill>
              <a:latin typeface="HG丸ｺﾞｼｯｸM-PRO"/>
              <a:ea typeface="HG丸ｺﾞｼｯｸM-PRO"/>
            </a:rPr>
            <a:t>　転記されますが、変更がある場合は上書きください。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●補助事業等終了年月日は、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100330</xdr:colOff>
      <xdr:row>6</xdr:row>
      <xdr:rowOff>144780</xdr:rowOff>
    </xdr:from>
    <xdr:to>
      <xdr:col>29</xdr:col>
      <xdr:colOff>356870</xdr:colOff>
      <xdr:row>9</xdr:row>
      <xdr:rowOff>2120900</xdr:rowOff>
    </xdr:to>
    <xdr:sp macro="" textlink="">
      <xdr:nvSpPr>
        <xdr:cNvPr id="5" name="図形 3">
          <a:extLst>
            <a:ext uri="{FF2B5EF4-FFF2-40B4-BE49-F238E27FC236}">
              <a16:creationId xmlns:a16="http://schemas.microsoft.com/office/drawing/2014/main" id="{00000000-0008-0000-0C00-000005000000}"/>
            </a:ext>
          </a:extLst>
        </xdr:cNvPr>
        <xdr:cNvSpPr/>
      </xdr:nvSpPr>
      <xdr:spPr>
        <a:xfrm>
          <a:off x="14092555" y="1335405"/>
          <a:ext cx="5742940" cy="251904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●事業期間は、申請時の内容が転記されますが、</a:t>
          </a:r>
        </a:p>
        <a:p>
          <a:r>
            <a:rPr kumimoji="1" lang="ja-JP" altLang="en-US" sz="1500">
              <a:solidFill>
                <a:sysClr val="windowText" lastClr="000000"/>
              </a:solidFill>
              <a:latin typeface="HG丸ｺﾞｼｯｸM-PRO"/>
              <a:ea typeface="HG丸ｺﾞｼｯｸM-PRO"/>
            </a:rPr>
            <a:t>　変更がある場合は上書きしてください。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●黄色のセルに人材とともに取り組んだ事業の内容を</a:t>
          </a:r>
        </a:p>
        <a:p>
          <a:r>
            <a:rPr kumimoji="1" lang="ja-JP" altLang="en-US" sz="1500">
              <a:solidFill>
                <a:sysClr val="windowText" lastClr="000000"/>
              </a:solidFill>
              <a:latin typeface="HG丸ｺﾞｼｯｸM-PRO"/>
              <a:ea typeface="HG丸ｺﾞｼｯｸM-PRO"/>
            </a:rPr>
            <a:t>　具体的に記入してください。</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pageSetUpPr fitToPage="1"/>
  </sheetPr>
  <dimension ref="A1:H44"/>
  <sheetViews>
    <sheetView showGridLines="0" view="pageBreakPreview" topLeftCell="A16" zoomScale="115" zoomScaleNormal="85" zoomScaleSheetLayoutView="115" workbookViewId="0">
      <selection sqref="A1:B44"/>
    </sheetView>
  </sheetViews>
  <sheetFormatPr defaultRowHeight="13.5" x14ac:dyDescent="0.15"/>
  <cols>
    <col min="1" max="1" width="3.125" style="1" customWidth="1"/>
    <col min="2" max="2" width="25.625" style="1" customWidth="1"/>
    <col min="3" max="3" width="3.125" style="1" customWidth="1"/>
    <col min="4" max="4" width="25.625" style="1" customWidth="1"/>
    <col min="5" max="5" width="3.125" style="1" customWidth="1"/>
    <col min="6" max="6" width="27" style="1" customWidth="1"/>
    <col min="7" max="7" width="3.125" style="1" customWidth="1"/>
    <col min="8" max="8" width="27" style="1" customWidth="1"/>
    <col min="9" max="9" width="9" style="1" customWidth="1"/>
    <col min="10" max="16384" width="9" style="1"/>
  </cols>
  <sheetData>
    <row r="1" spans="1:8" x14ac:dyDescent="0.15">
      <c r="A1" s="431" t="s">
        <v>387</v>
      </c>
      <c r="B1" s="432"/>
    </row>
    <row r="2" spans="1:8" x14ac:dyDescent="0.15">
      <c r="A2" s="431"/>
      <c r="B2" s="432" t="s">
        <v>304</v>
      </c>
    </row>
    <row r="3" spans="1:8" s="2" customFormat="1" x14ac:dyDescent="0.15">
      <c r="A3" s="433">
        <v>1</v>
      </c>
      <c r="B3" s="434" t="s">
        <v>317</v>
      </c>
    </row>
    <row r="4" spans="1:8" s="2" customFormat="1" x14ac:dyDescent="0.15">
      <c r="A4" s="433">
        <v>2</v>
      </c>
      <c r="B4" s="434" t="s">
        <v>318</v>
      </c>
    </row>
    <row r="5" spans="1:8" s="2" customFormat="1" x14ac:dyDescent="0.15">
      <c r="A5" s="433">
        <v>3</v>
      </c>
      <c r="B5" s="434" t="s">
        <v>319</v>
      </c>
    </row>
    <row r="6" spans="1:8" s="2" customFormat="1" x14ac:dyDescent="0.15">
      <c r="A6" s="433">
        <v>4</v>
      </c>
      <c r="B6" s="434" t="s">
        <v>320</v>
      </c>
    </row>
    <row r="7" spans="1:8" s="2" customFormat="1" x14ac:dyDescent="0.15">
      <c r="A7" s="433">
        <v>5</v>
      </c>
      <c r="B7" s="434" t="s">
        <v>321</v>
      </c>
    </row>
    <row r="8" spans="1:8" s="2" customFormat="1" x14ac:dyDescent="0.15">
      <c r="A8" s="433">
        <v>6</v>
      </c>
      <c r="B8" s="434" t="s">
        <v>322</v>
      </c>
    </row>
    <row r="9" spans="1:8" s="2" customFormat="1" x14ac:dyDescent="0.15">
      <c r="A9" s="433">
        <v>7</v>
      </c>
      <c r="B9" s="435" t="s">
        <v>323</v>
      </c>
    </row>
    <row r="10" spans="1:8" s="2" customFormat="1" x14ac:dyDescent="0.15">
      <c r="A10" s="433">
        <v>8</v>
      </c>
      <c r="B10" s="435" t="s">
        <v>324</v>
      </c>
    </row>
    <row r="11" spans="1:8" s="2" customFormat="1" x14ac:dyDescent="0.15">
      <c r="A11" s="433">
        <v>9</v>
      </c>
      <c r="B11" s="434" t="s">
        <v>325</v>
      </c>
    </row>
    <row r="12" spans="1:8" s="2" customFormat="1" x14ac:dyDescent="0.15">
      <c r="A12" s="433">
        <v>10</v>
      </c>
      <c r="B12" s="434" t="s">
        <v>326</v>
      </c>
      <c r="G12" s="3"/>
      <c r="H12" s="4"/>
    </row>
    <row r="13" spans="1:8" x14ac:dyDescent="0.15">
      <c r="A13" s="433">
        <v>11</v>
      </c>
      <c r="B13" s="434" t="s">
        <v>388</v>
      </c>
    </row>
    <row r="14" spans="1:8" x14ac:dyDescent="0.15">
      <c r="A14" s="433">
        <v>12</v>
      </c>
      <c r="B14" s="434" t="s">
        <v>327</v>
      </c>
      <c r="D14" s="5"/>
    </row>
    <row r="15" spans="1:8" x14ac:dyDescent="0.15">
      <c r="A15" s="433">
        <v>13</v>
      </c>
      <c r="B15" s="434" t="s">
        <v>328</v>
      </c>
    </row>
    <row r="16" spans="1:8" x14ac:dyDescent="0.15">
      <c r="A16" s="433">
        <v>14</v>
      </c>
      <c r="B16" s="434" t="s">
        <v>329</v>
      </c>
    </row>
    <row r="17" spans="1:2" x14ac:dyDescent="0.15">
      <c r="A17" s="433">
        <v>15</v>
      </c>
      <c r="B17" s="434" t="s">
        <v>330</v>
      </c>
    </row>
    <row r="18" spans="1:2" x14ac:dyDescent="0.15">
      <c r="A18" s="433">
        <v>16</v>
      </c>
      <c r="B18" s="434" t="s">
        <v>331</v>
      </c>
    </row>
    <row r="19" spans="1:2" x14ac:dyDescent="0.15">
      <c r="A19" s="433">
        <v>17</v>
      </c>
      <c r="B19" s="434" t="s">
        <v>332</v>
      </c>
    </row>
    <row r="20" spans="1:2" x14ac:dyDescent="0.15">
      <c r="A20" s="433">
        <v>18</v>
      </c>
      <c r="B20" s="434" t="s">
        <v>333</v>
      </c>
    </row>
    <row r="21" spans="1:2" x14ac:dyDescent="0.15">
      <c r="A21" s="433">
        <v>19</v>
      </c>
      <c r="B21" s="434" t="s">
        <v>334</v>
      </c>
    </row>
    <row r="22" spans="1:2" x14ac:dyDescent="0.15">
      <c r="A22" s="433">
        <v>20</v>
      </c>
      <c r="B22" s="435" t="s">
        <v>335</v>
      </c>
    </row>
    <row r="23" spans="1:2" x14ac:dyDescent="0.15">
      <c r="A23" s="433">
        <v>21</v>
      </c>
      <c r="B23" s="434" t="s">
        <v>336</v>
      </c>
    </row>
    <row r="24" spans="1:2" x14ac:dyDescent="0.15">
      <c r="A24" s="433">
        <v>22</v>
      </c>
      <c r="B24" s="435" t="s">
        <v>337</v>
      </c>
    </row>
    <row r="25" spans="1:2" x14ac:dyDescent="0.15">
      <c r="A25" s="433">
        <v>23</v>
      </c>
      <c r="B25" s="435" t="s">
        <v>338</v>
      </c>
    </row>
    <row r="26" spans="1:2" x14ac:dyDescent="0.15">
      <c r="A26" s="433">
        <v>24</v>
      </c>
      <c r="B26" s="435" t="s">
        <v>339</v>
      </c>
    </row>
    <row r="27" spans="1:2" x14ac:dyDescent="0.15">
      <c r="A27" s="433">
        <v>25</v>
      </c>
      <c r="B27" s="435" t="s">
        <v>340</v>
      </c>
    </row>
    <row r="28" spans="1:2" x14ac:dyDescent="0.15">
      <c r="A28" s="433">
        <v>26</v>
      </c>
      <c r="B28" s="434" t="s">
        <v>341</v>
      </c>
    </row>
    <row r="29" spans="1:2" x14ac:dyDescent="0.15">
      <c r="A29" s="433">
        <v>27</v>
      </c>
      <c r="B29" s="434" t="s">
        <v>342</v>
      </c>
    </row>
    <row r="30" spans="1:2" x14ac:dyDescent="0.15">
      <c r="A30" s="433">
        <v>28</v>
      </c>
      <c r="B30" s="434" t="s">
        <v>343</v>
      </c>
    </row>
    <row r="31" spans="1:2" x14ac:dyDescent="0.15">
      <c r="A31" s="433">
        <v>29</v>
      </c>
      <c r="B31" s="434" t="s">
        <v>344</v>
      </c>
    </row>
    <row r="32" spans="1:2" x14ac:dyDescent="0.15">
      <c r="A32" s="433">
        <v>30</v>
      </c>
      <c r="B32" s="435" t="s">
        <v>345</v>
      </c>
    </row>
    <row r="33" spans="1:2" x14ac:dyDescent="0.15">
      <c r="A33" s="433">
        <v>31</v>
      </c>
      <c r="B33" s="435" t="s">
        <v>346</v>
      </c>
    </row>
    <row r="34" spans="1:2" x14ac:dyDescent="0.15">
      <c r="A34" s="433">
        <v>32</v>
      </c>
      <c r="B34" s="435" t="s">
        <v>347</v>
      </c>
    </row>
    <row r="35" spans="1:2" x14ac:dyDescent="0.15">
      <c r="A35" s="436">
        <v>33</v>
      </c>
      <c r="B35" s="435" t="s">
        <v>348</v>
      </c>
    </row>
    <row r="36" spans="1:2" x14ac:dyDescent="0.15">
      <c r="A36" s="436">
        <v>34</v>
      </c>
      <c r="B36" s="435" t="s">
        <v>349</v>
      </c>
    </row>
    <row r="37" spans="1:2" x14ac:dyDescent="0.15">
      <c r="A37" s="436">
        <v>35</v>
      </c>
      <c r="B37" s="435" t="s">
        <v>350</v>
      </c>
    </row>
    <row r="38" spans="1:2" x14ac:dyDescent="0.15">
      <c r="A38" s="436">
        <v>36</v>
      </c>
      <c r="B38" s="435" t="s">
        <v>351</v>
      </c>
    </row>
    <row r="39" spans="1:2" x14ac:dyDescent="0.15">
      <c r="A39" s="433">
        <v>37</v>
      </c>
      <c r="B39" s="435" t="s">
        <v>352</v>
      </c>
    </row>
    <row r="40" spans="1:2" x14ac:dyDescent="0.15">
      <c r="A40" s="433">
        <v>38</v>
      </c>
      <c r="B40" s="435" t="s">
        <v>353</v>
      </c>
    </row>
    <row r="41" spans="1:2" x14ac:dyDescent="0.15">
      <c r="A41" s="433">
        <v>39</v>
      </c>
      <c r="B41" s="435" t="s">
        <v>389</v>
      </c>
    </row>
    <row r="42" spans="1:2" x14ac:dyDescent="0.15">
      <c r="A42" s="433">
        <v>40</v>
      </c>
      <c r="B42" s="437" t="s">
        <v>390</v>
      </c>
    </row>
    <row r="43" spans="1:2" x14ac:dyDescent="0.15">
      <c r="A43" s="433">
        <v>41</v>
      </c>
      <c r="B43" s="438" t="s">
        <v>391</v>
      </c>
    </row>
    <row r="44" spans="1:2" x14ac:dyDescent="0.15">
      <c r="A44" s="433">
        <v>42</v>
      </c>
      <c r="B44" s="438" t="s">
        <v>392</v>
      </c>
    </row>
  </sheetData>
  <phoneticPr fontId="4"/>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46"/>
  <sheetViews>
    <sheetView view="pageBreakPreview" zoomScale="55" zoomScaleSheetLayoutView="55" workbookViewId="0">
      <selection activeCell="M12" sqref="M12"/>
    </sheetView>
  </sheetViews>
  <sheetFormatPr defaultRowHeight="18.75" customHeight="1" x14ac:dyDescent="0.15"/>
  <cols>
    <col min="1" max="1" width="2.125" style="209" customWidth="1"/>
    <col min="2" max="2" width="23.75" style="209" customWidth="1"/>
    <col min="3" max="3" width="3.375" style="209" customWidth="1"/>
    <col min="4" max="4" width="12.625" style="209" customWidth="1"/>
    <col min="5" max="5" width="8.5" style="209" customWidth="1"/>
    <col min="6" max="6" width="3.625" style="209" bestFit="1" customWidth="1"/>
    <col min="7" max="7" width="12.625" style="209" customWidth="1"/>
    <col min="8" max="8" width="8.5" style="209" customWidth="1"/>
    <col min="9" max="9" width="3.625" style="209" bestFit="1" customWidth="1"/>
    <col min="10" max="10" width="12.625" style="209" customWidth="1"/>
    <col min="11" max="11" width="7.875" style="209" bestFit="1" customWidth="1"/>
    <col min="12" max="12" width="3.625" style="209" bestFit="1" customWidth="1"/>
    <col min="13" max="13" width="12.625" style="209" customWidth="1"/>
    <col min="14" max="14" width="9" style="209" customWidth="1"/>
    <col min="15" max="15" width="8.125" style="209" customWidth="1"/>
    <col min="16" max="16" width="18.25" style="209" customWidth="1"/>
    <col min="17" max="17" width="4.875" style="209" customWidth="1"/>
    <col min="18" max="18" width="25.5" style="209" customWidth="1"/>
    <col min="19" max="19" width="4.875" style="209" bestFit="1" customWidth="1"/>
    <col min="20" max="20" width="6" style="209" customWidth="1"/>
    <col min="21" max="21" width="19.625" style="209" bestFit="1" customWidth="1"/>
    <col min="22" max="22" width="4.875" style="209" bestFit="1" customWidth="1"/>
    <col min="23" max="23" width="1.25" style="209" customWidth="1"/>
    <col min="24" max="24" width="9" style="209" customWidth="1"/>
    <col min="25" max="16384" width="9" style="209"/>
  </cols>
  <sheetData>
    <row r="1" spans="1:22" ht="24" x14ac:dyDescent="0.15">
      <c r="A1" s="210" t="s">
        <v>238</v>
      </c>
    </row>
    <row r="2" spans="1:22" ht="12" customHeight="1" x14ac:dyDescent="0.15"/>
    <row r="3" spans="1:22" s="76" customFormat="1" ht="20.100000000000001" customHeight="1" x14ac:dyDescent="0.15">
      <c r="R3" s="250" t="s">
        <v>254</v>
      </c>
      <c r="S3" s="253"/>
    </row>
    <row r="4" spans="1:22" s="76" customFormat="1" ht="20.100000000000001" customHeight="1" x14ac:dyDescent="0.15">
      <c r="B4" s="211" t="s">
        <v>191</v>
      </c>
      <c r="C4" s="629" t="s">
        <v>202</v>
      </c>
      <c r="D4" s="629"/>
      <c r="E4" s="629"/>
      <c r="F4" s="629"/>
      <c r="G4" s="629"/>
      <c r="H4" s="629"/>
      <c r="I4" s="629"/>
      <c r="J4" s="629"/>
      <c r="K4" s="629"/>
      <c r="L4" s="629"/>
      <c r="M4" s="629"/>
      <c r="N4" s="629"/>
      <c r="O4" s="629" t="s">
        <v>225</v>
      </c>
      <c r="P4" s="629"/>
      <c r="Q4" s="629"/>
      <c r="R4" s="629" t="s">
        <v>43</v>
      </c>
      <c r="S4" s="629"/>
      <c r="T4" s="630" t="s">
        <v>252</v>
      </c>
      <c r="U4" s="631"/>
      <c r="V4" s="632"/>
    </row>
    <row r="5" spans="1:22" s="76" customFormat="1" ht="21.95" customHeight="1" x14ac:dyDescent="0.15">
      <c r="B5" s="610" t="s">
        <v>256</v>
      </c>
      <c r="C5" s="213"/>
      <c r="D5" s="219"/>
      <c r="E5" s="222" t="s">
        <v>15</v>
      </c>
      <c r="F5" s="229"/>
      <c r="G5" s="229"/>
      <c r="H5" s="229"/>
      <c r="I5" s="229"/>
      <c r="J5" s="229"/>
      <c r="K5" s="229"/>
      <c r="L5" s="229"/>
      <c r="M5" s="229"/>
      <c r="N5" s="235"/>
      <c r="O5" s="213"/>
      <c r="P5" s="242">
        <f>D5</f>
        <v>0</v>
      </c>
      <c r="Q5" s="245" t="s">
        <v>15</v>
      </c>
      <c r="R5" s="251"/>
      <c r="S5" s="245" t="s">
        <v>15</v>
      </c>
      <c r="T5" s="229"/>
      <c r="U5" s="254">
        <f>P5-R5</f>
        <v>0</v>
      </c>
      <c r="V5" s="245" t="s">
        <v>15</v>
      </c>
    </row>
    <row r="6" spans="1:22" s="76" customFormat="1" ht="21.95" customHeight="1" x14ac:dyDescent="0.15">
      <c r="B6" s="611"/>
      <c r="C6" s="138"/>
      <c r="D6" s="221"/>
      <c r="E6" s="228" t="s">
        <v>257</v>
      </c>
      <c r="F6" s="139" t="s">
        <v>250</v>
      </c>
      <c r="G6" s="550"/>
      <c r="H6" s="550"/>
      <c r="I6" s="550"/>
      <c r="J6" s="139"/>
      <c r="K6" s="139"/>
      <c r="L6" s="139"/>
      <c r="M6" s="139"/>
      <c r="N6" s="145"/>
      <c r="O6" s="138"/>
      <c r="P6" s="139"/>
      <c r="Q6" s="145"/>
      <c r="R6" s="138"/>
      <c r="S6" s="145"/>
      <c r="T6" s="139"/>
      <c r="U6" s="139"/>
      <c r="V6" s="145"/>
    </row>
    <row r="7" spans="1:22" s="76" customFormat="1" ht="21.95" customHeight="1" x14ac:dyDescent="0.15">
      <c r="B7" s="622" t="s">
        <v>208</v>
      </c>
      <c r="C7" s="214" t="s">
        <v>72</v>
      </c>
      <c r="D7" s="220"/>
      <c r="E7" s="220"/>
      <c r="F7" s="220"/>
      <c r="G7" s="220"/>
      <c r="H7" s="220"/>
      <c r="I7" s="220"/>
      <c r="J7" s="220"/>
      <c r="K7" s="220"/>
      <c r="L7" s="220"/>
      <c r="M7" s="220"/>
      <c r="N7" s="236"/>
      <c r="O7" s="214"/>
      <c r="P7" s="220"/>
      <c r="Q7" s="236"/>
      <c r="R7" s="214"/>
      <c r="S7" s="236"/>
      <c r="T7" s="220"/>
      <c r="U7" s="220"/>
      <c r="V7" s="236"/>
    </row>
    <row r="8" spans="1:22" s="76" customFormat="1" ht="21.95" customHeight="1" x14ac:dyDescent="0.15">
      <c r="B8" s="623"/>
      <c r="C8" s="215" t="s">
        <v>258</v>
      </c>
      <c r="D8" s="219"/>
      <c r="E8" s="222" t="s">
        <v>15</v>
      </c>
      <c r="F8" s="139" t="s">
        <v>239</v>
      </c>
      <c r="G8" s="219"/>
      <c r="H8" s="221" t="s">
        <v>182</v>
      </c>
      <c r="I8" s="139" t="s">
        <v>240</v>
      </c>
      <c r="J8" s="222">
        <f>D8*G8</f>
        <v>0</v>
      </c>
      <c r="K8" s="222" t="s">
        <v>15</v>
      </c>
      <c r="L8" s="222"/>
      <c r="M8" s="222"/>
      <c r="N8" s="237"/>
      <c r="O8" s="238" t="s">
        <v>37</v>
      </c>
      <c r="P8" s="219">
        <f>J8+J10+J12</f>
        <v>0</v>
      </c>
      <c r="Q8" s="237" t="s">
        <v>15</v>
      </c>
      <c r="R8" s="215"/>
      <c r="S8" s="237" t="s">
        <v>15</v>
      </c>
      <c r="T8" s="222"/>
      <c r="U8" s="222">
        <f>P8-R8</f>
        <v>0</v>
      </c>
      <c r="V8" s="237" t="s">
        <v>15</v>
      </c>
    </row>
    <row r="9" spans="1:22" s="76" customFormat="1" ht="21.95" customHeight="1" x14ac:dyDescent="0.15">
      <c r="B9" s="623"/>
      <c r="C9" s="215"/>
      <c r="D9" s="222"/>
      <c r="E9" s="222" t="s">
        <v>241</v>
      </c>
      <c r="F9" s="139" t="s">
        <v>51</v>
      </c>
      <c r="G9" s="222"/>
      <c r="H9" s="222" t="s">
        <v>241</v>
      </c>
      <c r="I9" s="139"/>
      <c r="J9" s="222"/>
      <c r="K9" s="222"/>
      <c r="L9" s="222"/>
      <c r="M9" s="222"/>
      <c r="N9" s="237"/>
      <c r="O9" s="215"/>
      <c r="P9" s="222"/>
      <c r="Q9" s="237"/>
      <c r="R9" s="215"/>
      <c r="S9" s="237"/>
      <c r="T9" s="222"/>
      <c r="U9" s="222"/>
      <c r="V9" s="237"/>
    </row>
    <row r="10" spans="1:22" s="76" customFormat="1" ht="21.95" customHeight="1" x14ac:dyDescent="0.15">
      <c r="B10" s="623"/>
      <c r="C10" s="215" t="s">
        <v>258</v>
      </c>
      <c r="D10" s="219"/>
      <c r="E10" s="222" t="s">
        <v>15</v>
      </c>
      <c r="F10" s="139" t="s">
        <v>239</v>
      </c>
      <c r="G10" s="219"/>
      <c r="H10" s="221" t="s">
        <v>182</v>
      </c>
      <c r="I10" s="139" t="s">
        <v>240</v>
      </c>
      <c r="J10" s="222">
        <f>D10*G10</f>
        <v>0</v>
      </c>
      <c r="K10" s="222" t="s">
        <v>15</v>
      </c>
      <c r="L10" s="222"/>
      <c r="M10" s="222"/>
      <c r="N10" s="237"/>
      <c r="O10" s="215"/>
      <c r="P10" s="222"/>
      <c r="Q10" s="237"/>
      <c r="R10" s="215"/>
      <c r="S10" s="237"/>
      <c r="T10" s="222"/>
      <c r="U10" s="222"/>
      <c r="V10" s="237"/>
    </row>
    <row r="11" spans="1:22" s="76" customFormat="1" ht="21.95" customHeight="1" x14ac:dyDescent="0.15">
      <c r="B11" s="623"/>
      <c r="C11" s="215"/>
      <c r="D11" s="222"/>
      <c r="E11" s="222" t="s">
        <v>241</v>
      </c>
      <c r="F11" s="139" t="s">
        <v>51</v>
      </c>
      <c r="G11" s="222"/>
      <c r="H11" s="222" t="s">
        <v>241</v>
      </c>
      <c r="I11" s="139"/>
      <c r="J11" s="222"/>
      <c r="K11" s="222"/>
      <c r="L11" s="222"/>
      <c r="M11" s="222"/>
      <c r="N11" s="237"/>
      <c r="O11" s="215"/>
      <c r="P11" s="222"/>
      <c r="Q11" s="237"/>
      <c r="R11" s="215"/>
      <c r="S11" s="237"/>
      <c r="T11" s="222"/>
      <c r="U11" s="222"/>
      <c r="V11" s="237"/>
    </row>
    <row r="12" spans="1:22" s="76" customFormat="1" ht="21.95" customHeight="1" x14ac:dyDescent="0.15">
      <c r="B12" s="623"/>
      <c r="C12" s="215" t="s">
        <v>258</v>
      </c>
      <c r="D12" s="219"/>
      <c r="E12" s="222" t="s">
        <v>15</v>
      </c>
      <c r="F12" s="139" t="s">
        <v>239</v>
      </c>
      <c r="G12" s="219"/>
      <c r="H12" s="221" t="s">
        <v>182</v>
      </c>
      <c r="I12" s="139" t="s">
        <v>240</v>
      </c>
      <c r="J12" s="222">
        <f>D12*G12</f>
        <v>0</v>
      </c>
      <c r="K12" s="222" t="s">
        <v>15</v>
      </c>
      <c r="L12" s="222"/>
      <c r="M12" s="222"/>
      <c r="N12" s="237"/>
      <c r="O12" s="215"/>
      <c r="P12" s="222"/>
      <c r="Q12" s="237"/>
      <c r="R12" s="215"/>
      <c r="S12" s="237"/>
      <c r="T12" s="222"/>
      <c r="U12" s="222"/>
      <c r="V12" s="237"/>
    </row>
    <row r="13" spans="1:22" s="76" customFormat="1" ht="21.95" customHeight="1" x14ac:dyDescent="0.15">
      <c r="B13" s="623"/>
      <c r="C13" s="215"/>
      <c r="D13" s="222"/>
      <c r="E13" s="222" t="s">
        <v>241</v>
      </c>
      <c r="F13" s="139" t="s">
        <v>51</v>
      </c>
      <c r="G13" s="222"/>
      <c r="H13" s="222" t="s">
        <v>241</v>
      </c>
      <c r="I13" s="139"/>
      <c r="J13" s="222"/>
      <c r="K13" s="222"/>
      <c r="L13" s="222"/>
      <c r="M13" s="222"/>
      <c r="N13" s="237"/>
      <c r="O13" s="215"/>
      <c r="P13" s="222"/>
      <c r="Q13" s="237"/>
      <c r="R13" s="215"/>
      <c r="S13" s="237"/>
      <c r="T13" s="222"/>
      <c r="U13" s="222"/>
      <c r="V13" s="237"/>
    </row>
    <row r="14" spans="1:22" s="76" customFormat="1" ht="21.95" customHeight="1" x14ac:dyDescent="0.15">
      <c r="B14" s="623"/>
      <c r="C14" s="216" t="s">
        <v>242</v>
      </c>
      <c r="D14" s="223"/>
      <c r="E14" s="223"/>
      <c r="F14" s="223"/>
      <c r="G14" s="223"/>
      <c r="H14" s="223"/>
      <c r="I14" s="233"/>
      <c r="J14" s="223"/>
      <c r="K14" s="223"/>
      <c r="L14" s="223"/>
      <c r="M14" s="223"/>
      <c r="N14" s="223"/>
      <c r="O14" s="216"/>
      <c r="P14" s="223"/>
      <c r="Q14" s="246"/>
      <c r="R14" s="216"/>
      <c r="S14" s="246"/>
      <c r="T14" s="223"/>
      <c r="U14" s="223"/>
      <c r="V14" s="246"/>
    </row>
    <row r="15" spans="1:22" s="76" customFormat="1" ht="21.95" customHeight="1" x14ac:dyDescent="0.15">
      <c r="B15" s="623"/>
      <c r="C15" s="215" t="s">
        <v>258</v>
      </c>
      <c r="D15" s="219"/>
      <c r="E15" s="222" t="s">
        <v>15</v>
      </c>
      <c r="F15" s="139" t="s">
        <v>239</v>
      </c>
      <c r="G15" s="219"/>
      <c r="H15" s="221" t="s">
        <v>182</v>
      </c>
      <c r="I15" s="139" t="s">
        <v>240</v>
      </c>
      <c r="J15" s="222">
        <f>D15*G15</f>
        <v>0</v>
      </c>
      <c r="K15" s="222" t="s">
        <v>15</v>
      </c>
      <c r="L15" s="222"/>
      <c r="M15" s="222"/>
      <c r="N15" s="222"/>
      <c r="O15" s="238" t="s">
        <v>37</v>
      </c>
      <c r="P15" s="219">
        <f>J15+J17+J19</f>
        <v>0</v>
      </c>
      <c r="Q15" s="237" t="s">
        <v>15</v>
      </c>
      <c r="R15" s="215"/>
      <c r="S15" s="237" t="s">
        <v>15</v>
      </c>
      <c r="T15" s="222"/>
      <c r="U15" s="222">
        <f>P15-R15</f>
        <v>0</v>
      </c>
      <c r="V15" s="237" t="s">
        <v>15</v>
      </c>
    </row>
    <row r="16" spans="1:22" s="76" customFormat="1" ht="21.95" customHeight="1" x14ac:dyDescent="0.15">
      <c r="B16" s="623"/>
      <c r="C16" s="215"/>
      <c r="D16" s="222"/>
      <c r="E16" s="222" t="s">
        <v>243</v>
      </c>
      <c r="F16" s="139" t="s">
        <v>51</v>
      </c>
      <c r="G16" s="222"/>
      <c r="H16" s="222" t="s">
        <v>243</v>
      </c>
      <c r="I16" s="139"/>
      <c r="J16" s="222"/>
      <c r="K16" s="222"/>
      <c r="L16" s="222"/>
      <c r="M16" s="222"/>
      <c r="N16" s="222"/>
      <c r="O16" s="215"/>
      <c r="P16" s="222"/>
      <c r="Q16" s="237"/>
      <c r="R16" s="215"/>
      <c r="S16" s="237"/>
      <c r="T16" s="222"/>
      <c r="U16" s="222"/>
      <c r="V16" s="237"/>
    </row>
    <row r="17" spans="2:22" s="76" customFormat="1" ht="21.95" customHeight="1" x14ac:dyDescent="0.15">
      <c r="B17" s="623"/>
      <c r="C17" s="215" t="s">
        <v>258</v>
      </c>
      <c r="D17" s="219"/>
      <c r="E17" s="222" t="s">
        <v>15</v>
      </c>
      <c r="F17" s="139" t="s">
        <v>239</v>
      </c>
      <c r="G17" s="219"/>
      <c r="H17" s="221" t="s">
        <v>182</v>
      </c>
      <c r="I17" s="139" t="s">
        <v>240</v>
      </c>
      <c r="J17" s="222">
        <f>D17*G17</f>
        <v>0</v>
      </c>
      <c r="K17" s="222" t="s">
        <v>15</v>
      </c>
      <c r="L17" s="222"/>
      <c r="M17" s="222"/>
      <c r="N17" s="222"/>
      <c r="O17" s="215"/>
      <c r="P17" s="222"/>
      <c r="Q17" s="237"/>
      <c r="R17" s="215"/>
      <c r="S17" s="237"/>
      <c r="T17" s="222"/>
      <c r="U17" s="222"/>
      <c r="V17" s="237"/>
    </row>
    <row r="18" spans="2:22" s="76" customFormat="1" ht="21.95" customHeight="1" x14ac:dyDescent="0.15">
      <c r="B18" s="623"/>
      <c r="C18" s="215"/>
      <c r="D18" s="222"/>
      <c r="E18" s="222" t="s">
        <v>243</v>
      </c>
      <c r="F18" s="139" t="s">
        <v>51</v>
      </c>
      <c r="G18" s="222"/>
      <c r="H18" s="222" t="s">
        <v>243</v>
      </c>
      <c r="I18" s="139"/>
      <c r="J18" s="222"/>
      <c r="K18" s="222"/>
      <c r="L18" s="222"/>
      <c r="M18" s="222"/>
      <c r="N18" s="222"/>
      <c r="O18" s="215"/>
      <c r="P18" s="222"/>
      <c r="Q18" s="237"/>
      <c r="R18" s="215"/>
      <c r="S18" s="237"/>
      <c r="T18" s="222"/>
      <c r="U18" s="222"/>
      <c r="V18" s="237"/>
    </row>
    <row r="19" spans="2:22" s="76" customFormat="1" ht="21.95" customHeight="1" x14ac:dyDescent="0.15">
      <c r="B19" s="623"/>
      <c r="C19" s="215" t="s">
        <v>258</v>
      </c>
      <c r="D19" s="219"/>
      <c r="E19" s="222" t="s">
        <v>15</v>
      </c>
      <c r="F19" s="139" t="s">
        <v>239</v>
      </c>
      <c r="G19" s="219"/>
      <c r="H19" s="221" t="s">
        <v>182</v>
      </c>
      <c r="I19" s="139" t="s">
        <v>240</v>
      </c>
      <c r="J19" s="222">
        <f>D19*G19</f>
        <v>0</v>
      </c>
      <c r="K19" s="222" t="s">
        <v>15</v>
      </c>
      <c r="L19" s="222"/>
      <c r="M19" s="222"/>
      <c r="N19" s="222"/>
      <c r="O19" s="215"/>
      <c r="P19" s="222"/>
      <c r="Q19" s="237"/>
      <c r="R19" s="215"/>
      <c r="S19" s="237"/>
      <c r="T19" s="222"/>
      <c r="U19" s="222"/>
      <c r="V19" s="237"/>
    </row>
    <row r="20" spans="2:22" s="76" customFormat="1" ht="21.95" customHeight="1" x14ac:dyDescent="0.15">
      <c r="B20" s="623"/>
      <c r="C20" s="217"/>
      <c r="D20" s="224"/>
      <c r="E20" s="224" t="s">
        <v>243</v>
      </c>
      <c r="F20" s="230" t="s">
        <v>51</v>
      </c>
      <c r="G20" s="224"/>
      <c r="H20" s="224" t="s">
        <v>243</v>
      </c>
      <c r="I20" s="230"/>
      <c r="J20" s="224"/>
      <c r="K20" s="224"/>
      <c r="L20" s="224"/>
      <c r="M20" s="224"/>
      <c r="N20" s="224"/>
      <c r="O20" s="217"/>
      <c r="P20" s="224"/>
      <c r="Q20" s="247"/>
      <c r="R20" s="217"/>
      <c r="S20" s="247"/>
      <c r="T20" s="224"/>
      <c r="U20" s="224"/>
      <c r="V20" s="247"/>
    </row>
    <row r="21" spans="2:22" s="76" customFormat="1" ht="21.95" customHeight="1" x14ac:dyDescent="0.15">
      <c r="B21" s="623"/>
      <c r="C21" s="215" t="s">
        <v>211</v>
      </c>
      <c r="D21" s="222"/>
      <c r="E21" s="222"/>
      <c r="F21" s="222"/>
      <c r="G21" s="222"/>
      <c r="H21" s="222"/>
      <c r="I21" s="222"/>
      <c r="J21" s="222"/>
      <c r="K21" s="222"/>
      <c r="L21" s="222"/>
      <c r="M21" s="222"/>
      <c r="N21" s="222"/>
      <c r="O21" s="215"/>
      <c r="P21" s="222"/>
      <c r="Q21" s="237"/>
      <c r="R21" s="215"/>
      <c r="S21" s="237"/>
      <c r="T21" s="222"/>
      <c r="U21" s="222"/>
      <c r="V21" s="237"/>
    </row>
    <row r="22" spans="2:22" s="76" customFormat="1" ht="21.95" customHeight="1" x14ac:dyDescent="0.15">
      <c r="B22" s="623"/>
      <c r="C22" s="215" t="s">
        <v>258</v>
      </c>
      <c r="D22" s="222">
        <v>37</v>
      </c>
      <c r="E22" s="222" t="s">
        <v>15</v>
      </c>
      <c r="F22" s="139" t="s">
        <v>239</v>
      </c>
      <c r="G22" s="222"/>
      <c r="H22" s="222" t="s">
        <v>60</v>
      </c>
      <c r="I22" s="139" t="s">
        <v>239</v>
      </c>
      <c r="J22" s="219"/>
      <c r="K22" s="221" t="s">
        <v>182</v>
      </c>
      <c r="L22" s="139" t="s">
        <v>240</v>
      </c>
      <c r="M22" s="222">
        <f>D22*G22*J22</f>
        <v>0</v>
      </c>
      <c r="N22" s="222" t="s">
        <v>15</v>
      </c>
      <c r="O22" s="238" t="s">
        <v>37</v>
      </c>
      <c r="P22" s="219">
        <f>SUM(M22:M24)</f>
        <v>0</v>
      </c>
      <c r="Q22" s="237" t="s">
        <v>15</v>
      </c>
      <c r="R22" s="215"/>
      <c r="S22" s="237" t="s">
        <v>15</v>
      </c>
      <c r="T22" s="222"/>
      <c r="U22" s="219">
        <f>P22-R22</f>
        <v>0</v>
      </c>
      <c r="V22" s="237" t="s">
        <v>15</v>
      </c>
    </row>
    <row r="23" spans="2:22" s="76" customFormat="1" ht="21.95" customHeight="1" x14ac:dyDescent="0.15">
      <c r="B23" s="623"/>
      <c r="C23" s="215" t="s">
        <v>258</v>
      </c>
      <c r="D23" s="222">
        <v>37</v>
      </c>
      <c r="E23" s="222" t="s">
        <v>15</v>
      </c>
      <c r="F23" s="139" t="s">
        <v>239</v>
      </c>
      <c r="G23" s="222"/>
      <c r="H23" s="222" t="s">
        <v>60</v>
      </c>
      <c r="I23" s="139" t="s">
        <v>239</v>
      </c>
      <c r="J23" s="219"/>
      <c r="K23" s="221" t="s">
        <v>182</v>
      </c>
      <c r="L23" s="139" t="s">
        <v>240</v>
      </c>
      <c r="M23" s="222">
        <f>D23*G23*J23</f>
        <v>0</v>
      </c>
      <c r="N23" s="222" t="s">
        <v>15</v>
      </c>
      <c r="O23" s="215"/>
      <c r="P23" s="222"/>
      <c r="Q23" s="237"/>
      <c r="R23" s="215"/>
      <c r="S23" s="237"/>
      <c r="T23" s="222"/>
      <c r="U23" s="222"/>
      <c r="V23" s="237"/>
    </row>
    <row r="24" spans="2:22" s="76" customFormat="1" ht="21.95" customHeight="1" x14ac:dyDescent="0.15">
      <c r="B24" s="623"/>
      <c r="C24" s="215" t="s">
        <v>258</v>
      </c>
      <c r="D24" s="222">
        <v>37</v>
      </c>
      <c r="E24" s="222" t="s">
        <v>15</v>
      </c>
      <c r="F24" s="139" t="s">
        <v>239</v>
      </c>
      <c r="G24" s="222"/>
      <c r="H24" s="222" t="s">
        <v>60</v>
      </c>
      <c r="I24" s="139" t="s">
        <v>239</v>
      </c>
      <c r="J24" s="219"/>
      <c r="K24" s="221" t="s">
        <v>182</v>
      </c>
      <c r="L24" s="139" t="s">
        <v>240</v>
      </c>
      <c r="M24" s="222">
        <f>D24*G24*J24</f>
        <v>0</v>
      </c>
      <c r="N24" s="222" t="s">
        <v>15</v>
      </c>
      <c r="O24" s="215"/>
      <c r="P24" s="222"/>
      <c r="Q24" s="237"/>
      <c r="R24" s="215"/>
      <c r="S24" s="237"/>
      <c r="T24" s="222"/>
      <c r="U24" s="222"/>
      <c r="V24" s="237"/>
    </row>
    <row r="25" spans="2:22" s="76" customFormat="1" ht="21.95" customHeight="1" x14ac:dyDescent="0.15">
      <c r="B25" s="623"/>
      <c r="C25" s="216" t="s">
        <v>244</v>
      </c>
      <c r="D25" s="223"/>
      <c r="E25" s="223"/>
      <c r="F25" s="223"/>
      <c r="G25" s="223"/>
      <c r="H25" s="223"/>
      <c r="I25" s="223"/>
      <c r="J25" s="223"/>
      <c r="K25" s="223"/>
      <c r="L25" s="223"/>
      <c r="M25" s="223"/>
      <c r="N25" s="223"/>
      <c r="O25" s="216"/>
      <c r="P25" s="223"/>
      <c r="Q25" s="246"/>
      <c r="R25" s="216"/>
      <c r="S25" s="246"/>
      <c r="T25" s="223"/>
      <c r="U25" s="223"/>
      <c r="V25" s="246"/>
    </row>
    <row r="26" spans="2:22" s="76" customFormat="1" ht="21.95" customHeight="1" x14ac:dyDescent="0.15">
      <c r="B26" s="623"/>
      <c r="C26" s="215" t="s">
        <v>258</v>
      </c>
      <c r="D26" s="219"/>
      <c r="E26" s="222" t="s">
        <v>15</v>
      </c>
      <c r="F26" s="139" t="s">
        <v>239</v>
      </c>
      <c r="G26" s="219"/>
      <c r="H26" s="221" t="s">
        <v>182</v>
      </c>
      <c r="I26" s="139" t="s">
        <v>240</v>
      </c>
      <c r="J26" s="222">
        <f>D26*G26</f>
        <v>0</v>
      </c>
      <c r="K26" s="222" t="s">
        <v>15</v>
      </c>
      <c r="L26" s="222"/>
      <c r="M26" s="222"/>
      <c r="N26" s="222"/>
      <c r="O26" s="238" t="s">
        <v>37</v>
      </c>
      <c r="P26" s="219">
        <f>J26+J28+J30</f>
        <v>0</v>
      </c>
      <c r="Q26" s="237" t="s">
        <v>15</v>
      </c>
      <c r="R26" s="215"/>
      <c r="S26" s="237" t="s">
        <v>15</v>
      </c>
      <c r="T26" s="222"/>
      <c r="U26" s="222">
        <f>P26-R26</f>
        <v>0</v>
      </c>
      <c r="V26" s="237" t="s">
        <v>15</v>
      </c>
    </row>
    <row r="27" spans="2:22" s="76" customFormat="1" ht="21.95" customHeight="1" x14ac:dyDescent="0.15">
      <c r="B27" s="623"/>
      <c r="C27" s="215"/>
      <c r="D27" s="222"/>
      <c r="E27" s="222" t="s">
        <v>247</v>
      </c>
      <c r="F27" s="139" t="s">
        <v>51</v>
      </c>
      <c r="G27" s="222"/>
      <c r="H27" s="222" t="s">
        <v>247</v>
      </c>
      <c r="I27" s="139"/>
      <c r="J27" s="222"/>
      <c r="K27" s="222"/>
      <c r="L27" s="222"/>
      <c r="M27" s="222"/>
      <c r="N27" s="222"/>
      <c r="O27" s="215"/>
      <c r="P27" s="222"/>
      <c r="Q27" s="237"/>
      <c r="R27" s="215"/>
      <c r="S27" s="237"/>
      <c r="T27" s="222"/>
      <c r="U27" s="222"/>
      <c r="V27" s="237"/>
    </row>
    <row r="28" spans="2:22" s="76" customFormat="1" ht="21.95" customHeight="1" x14ac:dyDescent="0.15">
      <c r="B28" s="623"/>
      <c r="C28" s="215" t="s">
        <v>258</v>
      </c>
      <c r="D28" s="219"/>
      <c r="E28" s="222" t="s">
        <v>15</v>
      </c>
      <c r="F28" s="139" t="s">
        <v>239</v>
      </c>
      <c r="G28" s="219"/>
      <c r="H28" s="221" t="s">
        <v>182</v>
      </c>
      <c r="I28" s="139" t="s">
        <v>240</v>
      </c>
      <c r="J28" s="222">
        <f>D28*G28</f>
        <v>0</v>
      </c>
      <c r="K28" s="222" t="s">
        <v>15</v>
      </c>
      <c r="L28" s="222"/>
      <c r="M28" s="222"/>
      <c r="N28" s="222"/>
      <c r="O28" s="215"/>
      <c r="P28" s="222"/>
      <c r="Q28" s="237"/>
      <c r="R28" s="215"/>
      <c r="S28" s="237"/>
      <c r="T28" s="222"/>
      <c r="U28" s="222"/>
      <c r="V28" s="237"/>
    </row>
    <row r="29" spans="2:22" s="76" customFormat="1" ht="21.95" customHeight="1" x14ac:dyDescent="0.15">
      <c r="B29" s="623"/>
      <c r="C29" s="215"/>
      <c r="D29" s="222"/>
      <c r="E29" s="222" t="s">
        <v>247</v>
      </c>
      <c r="F29" s="139" t="s">
        <v>51</v>
      </c>
      <c r="G29" s="222"/>
      <c r="H29" s="222" t="s">
        <v>247</v>
      </c>
      <c r="I29" s="139"/>
      <c r="J29" s="222"/>
      <c r="K29" s="222"/>
      <c r="L29" s="222"/>
      <c r="M29" s="222"/>
      <c r="N29" s="222"/>
      <c r="O29" s="215"/>
      <c r="P29" s="222"/>
      <c r="Q29" s="237"/>
      <c r="R29" s="215"/>
      <c r="S29" s="237"/>
      <c r="T29" s="222"/>
      <c r="U29" s="222"/>
      <c r="V29" s="237"/>
    </row>
    <row r="30" spans="2:22" s="76" customFormat="1" ht="21.95" customHeight="1" x14ac:dyDescent="0.15">
      <c r="B30" s="623"/>
      <c r="C30" s="215" t="s">
        <v>258</v>
      </c>
      <c r="D30" s="219"/>
      <c r="E30" s="222" t="s">
        <v>15</v>
      </c>
      <c r="F30" s="139" t="s">
        <v>239</v>
      </c>
      <c r="G30" s="219"/>
      <c r="H30" s="221" t="s">
        <v>182</v>
      </c>
      <c r="I30" s="139" t="s">
        <v>240</v>
      </c>
      <c r="J30" s="222">
        <f>D30*G30</f>
        <v>0</v>
      </c>
      <c r="K30" s="222" t="s">
        <v>15</v>
      </c>
      <c r="L30" s="222"/>
      <c r="M30" s="222"/>
      <c r="N30" s="222"/>
      <c r="O30" s="215"/>
      <c r="P30" s="222"/>
      <c r="Q30" s="237"/>
      <c r="R30" s="215"/>
      <c r="S30" s="237"/>
      <c r="T30" s="222"/>
      <c r="U30" s="222"/>
      <c r="V30" s="237"/>
    </row>
    <row r="31" spans="2:22" s="76" customFormat="1" ht="21.95" customHeight="1" x14ac:dyDescent="0.15">
      <c r="B31" s="623"/>
      <c r="C31" s="217"/>
      <c r="D31" s="224"/>
      <c r="E31" s="224" t="s">
        <v>247</v>
      </c>
      <c r="F31" s="230" t="s">
        <v>51</v>
      </c>
      <c r="G31" s="224"/>
      <c r="H31" s="224" t="s">
        <v>247</v>
      </c>
      <c r="I31" s="230"/>
      <c r="J31" s="224"/>
      <c r="K31" s="224"/>
      <c r="L31" s="224"/>
      <c r="M31" s="224"/>
      <c r="N31" s="224"/>
      <c r="O31" s="217"/>
      <c r="P31" s="224"/>
      <c r="Q31" s="247"/>
      <c r="R31" s="217"/>
      <c r="S31" s="247"/>
      <c r="T31" s="224"/>
      <c r="U31" s="224"/>
      <c r="V31" s="247"/>
    </row>
    <row r="32" spans="2:22" s="76" customFormat="1" ht="21.95" customHeight="1" x14ac:dyDescent="0.15">
      <c r="B32" s="623"/>
      <c r="C32" s="215" t="s">
        <v>248</v>
      </c>
      <c r="D32" s="222"/>
      <c r="E32" s="222"/>
      <c r="F32" s="222"/>
      <c r="G32" s="222"/>
      <c r="H32" s="222"/>
      <c r="I32" s="222"/>
      <c r="J32" s="222"/>
      <c r="K32" s="222"/>
      <c r="L32" s="222"/>
      <c r="M32" s="222"/>
      <c r="N32" s="222"/>
      <c r="O32" s="215"/>
      <c r="P32" s="222"/>
      <c r="Q32" s="237"/>
      <c r="R32" s="215"/>
      <c r="S32" s="237"/>
      <c r="T32" s="222"/>
      <c r="U32" s="222"/>
      <c r="V32" s="237"/>
    </row>
    <row r="33" spans="2:22" s="76" customFormat="1" ht="21.95" customHeight="1" x14ac:dyDescent="0.15">
      <c r="B33" s="623"/>
      <c r="C33" s="215" t="s">
        <v>258</v>
      </c>
      <c r="D33" s="219"/>
      <c r="E33" s="222" t="s">
        <v>15</v>
      </c>
      <c r="F33" s="139" t="s">
        <v>239</v>
      </c>
      <c r="G33" s="219"/>
      <c r="H33" s="221" t="s">
        <v>182</v>
      </c>
      <c r="I33" s="139" t="s">
        <v>240</v>
      </c>
      <c r="J33" s="222">
        <f>D33*G33</f>
        <v>0</v>
      </c>
      <c r="K33" s="222" t="s">
        <v>15</v>
      </c>
      <c r="L33" s="222"/>
      <c r="M33" s="222"/>
      <c r="N33" s="222"/>
      <c r="O33" s="238" t="s">
        <v>37</v>
      </c>
      <c r="P33" s="219">
        <f>J33+J35+J37</f>
        <v>0</v>
      </c>
      <c r="Q33" s="237" t="s">
        <v>15</v>
      </c>
      <c r="R33" s="215"/>
      <c r="S33" s="237" t="s">
        <v>15</v>
      </c>
      <c r="T33" s="222"/>
      <c r="U33" s="222">
        <f>P33-R33</f>
        <v>0</v>
      </c>
      <c r="V33" s="237" t="s">
        <v>15</v>
      </c>
    </row>
    <row r="34" spans="2:22" s="76" customFormat="1" ht="21.95" customHeight="1" x14ac:dyDescent="0.15">
      <c r="B34" s="623"/>
      <c r="C34" s="215"/>
      <c r="D34" s="626"/>
      <c r="E34" s="626"/>
      <c r="F34" s="139" t="s">
        <v>51</v>
      </c>
      <c r="G34" s="626"/>
      <c r="H34" s="626"/>
      <c r="I34" s="139"/>
      <c r="J34" s="228" t="s">
        <v>130</v>
      </c>
      <c r="K34" s="222" t="s">
        <v>250</v>
      </c>
      <c r="L34" s="626"/>
      <c r="M34" s="626"/>
      <c r="N34" s="222" t="s">
        <v>251</v>
      </c>
      <c r="O34" s="215"/>
      <c r="P34" s="222"/>
      <c r="Q34" s="237"/>
      <c r="R34" s="215"/>
      <c r="S34" s="237"/>
      <c r="T34" s="222"/>
      <c r="U34" s="222"/>
      <c r="V34" s="237"/>
    </row>
    <row r="35" spans="2:22" s="76" customFormat="1" ht="21.95" customHeight="1" x14ac:dyDescent="0.15">
      <c r="B35" s="623"/>
      <c r="C35" s="215" t="s">
        <v>258</v>
      </c>
      <c r="D35" s="219"/>
      <c r="E35" s="222" t="s">
        <v>15</v>
      </c>
      <c r="F35" s="139" t="s">
        <v>239</v>
      </c>
      <c r="G35" s="219"/>
      <c r="H35" s="221" t="s">
        <v>182</v>
      </c>
      <c r="I35" s="139" t="s">
        <v>240</v>
      </c>
      <c r="J35" s="222">
        <f>D35*G35</f>
        <v>0</v>
      </c>
      <c r="K35" s="222" t="s">
        <v>15</v>
      </c>
      <c r="L35" s="222"/>
      <c r="M35" s="222"/>
      <c r="N35" s="222"/>
      <c r="O35" s="215"/>
      <c r="P35" s="222"/>
      <c r="Q35" s="237"/>
      <c r="R35" s="215"/>
      <c r="S35" s="237"/>
      <c r="T35" s="222"/>
      <c r="U35" s="222"/>
      <c r="V35" s="237"/>
    </row>
    <row r="36" spans="2:22" s="76" customFormat="1" ht="21.95" customHeight="1" x14ac:dyDescent="0.15">
      <c r="B36" s="623"/>
      <c r="C36" s="215"/>
      <c r="D36" s="626"/>
      <c r="E36" s="626"/>
      <c r="F36" s="139" t="s">
        <v>51</v>
      </c>
      <c r="G36" s="626"/>
      <c r="H36" s="626"/>
      <c r="I36" s="139"/>
      <c r="J36" s="228" t="s">
        <v>130</v>
      </c>
      <c r="K36" s="222" t="s">
        <v>250</v>
      </c>
      <c r="L36" s="626"/>
      <c r="M36" s="626"/>
      <c r="N36" s="222" t="s">
        <v>251</v>
      </c>
      <c r="O36" s="215"/>
      <c r="P36" s="222"/>
      <c r="Q36" s="237"/>
      <c r="R36" s="215"/>
      <c r="S36" s="237"/>
      <c r="T36" s="222"/>
      <c r="U36" s="222"/>
      <c r="V36" s="237"/>
    </row>
    <row r="37" spans="2:22" s="76" customFormat="1" ht="21.95" customHeight="1" x14ac:dyDescent="0.15">
      <c r="B37" s="623"/>
      <c r="C37" s="215" t="s">
        <v>258</v>
      </c>
      <c r="D37" s="219"/>
      <c r="E37" s="222" t="s">
        <v>15</v>
      </c>
      <c r="F37" s="139" t="s">
        <v>239</v>
      </c>
      <c r="G37" s="219"/>
      <c r="H37" s="221" t="s">
        <v>182</v>
      </c>
      <c r="I37" s="139" t="s">
        <v>240</v>
      </c>
      <c r="J37" s="222">
        <f>D37*G37</f>
        <v>0</v>
      </c>
      <c r="K37" s="222" t="s">
        <v>15</v>
      </c>
      <c r="L37" s="222"/>
      <c r="M37" s="222"/>
      <c r="N37" s="222"/>
      <c r="O37" s="215"/>
      <c r="P37" s="222"/>
      <c r="Q37" s="237"/>
      <c r="R37" s="215"/>
      <c r="S37" s="237"/>
      <c r="T37" s="222"/>
      <c r="U37" s="222"/>
      <c r="V37" s="237"/>
    </row>
    <row r="38" spans="2:22" s="76" customFormat="1" ht="21.95" customHeight="1" x14ac:dyDescent="0.15">
      <c r="B38" s="623"/>
      <c r="C38" s="218"/>
      <c r="D38" s="625"/>
      <c r="E38" s="625"/>
      <c r="F38" s="231" t="s">
        <v>51</v>
      </c>
      <c r="G38" s="625"/>
      <c r="H38" s="625"/>
      <c r="I38" s="231"/>
      <c r="J38" s="234" t="s">
        <v>130</v>
      </c>
      <c r="K38" s="225" t="s">
        <v>250</v>
      </c>
      <c r="L38" s="625"/>
      <c r="M38" s="625"/>
      <c r="N38" s="225" t="s">
        <v>251</v>
      </c>
      <c r="O38" s="218"/>
      <c r="P38" s="225"/>
      <c r="Q38" s="248"/>
      <c r="R38" s="218"/>
      <c r="S38" s="248"/>
      <c r="T38" s="225"/>
      <c r="U38" s="225"/>
      <c r="V38" s="248"/>
    </row>
    <row r="39" spans="2:22" s="76" customFormat="1" ht="21.95" customHeight="1" x14ac:dyDescent="0.15">
      <c r="B39" s="623"/>
      <c r="C39" s="612"/>
      <c r="D39" s="613"/>
      <c r="E39" s="613"/>
      <c r="F39" s="613"/>
      <c r="G39" s="613"/>
      <c r="H39" s="613"/>
      <c r="I39" s="613"/>
      <c r="J39" s="613"/>
      <c r="K39" s="613"/>
      <c r="L39" s="613"/>
      <c r="M39" s="613"/>
      <c r="N39" s="614"/>
      <c r="O39" s="239" t="s">
        <v>208</v>
      </c>
      <c r="P39" s="221"/>
      <c r="Q39" s="237"/>
      <c r="R39" s="215"/>
      <c r="S39" s="237"/>
      <c r="T39" s="221"/>
      <c r="U39" s="221"/>
      <c r="V39" s="237"/>
    </row>
    <row r="40" spans="2:22" s="76" customFormat="1" ht="21.95" customHeight="1" x14ac:dyDescent="0.15">
      <c r="B40" s="623"/>
      <c r="C40" s="615"/>
      <c r="D40" s="616"/>
      <c r="E40" s="616"/>
      <c r="F40" s="616"/>
      <c r="G40" s="616"/>
      <c r="H40" s="616"/>
      <c r="I40" s="616"/>
      <c r="J40" s="616"/>
      <c r="K40" s="616"/>
      <c r="L40" s="616"/>
      <c r="M40" s="616"/>
      <c r="N40" s="617"/>
      <c r="O40" s="238" t="s">
        <v>37</v>
      </c>
      <c r="P40" s="243">
        <f>P8+P15+P22+P26+P33</f>
        <v>0</v>
      </c>
      <c r="Q40" s="237" t="s">
        <v>15</v>
      </c>
      <c r="R40" s="243">
        <f>R8+R15+R22+R26+R33</f>
        <v>0</v>
      </c>
      <c r="S40" s="237" t="s">
        <v>15</v>
      </c>
      <c r="T40" s="221"/>
      <c r="U40" s="243">
        <f>U8+U15+U22+U26+U33</f>
        <v>0</v>
      </c>
      <c r="V40" s="237" t="s">
        <v>15</v>
      </c>
    </row>
    <row r="41" spans="2:22" s="76" customFormat="1" ht="20.100000000000001" customHeight="1" x14ac:dyDescent="0.15">
      <c r="B41" s="624"/>
      <c r="C41" s="618"/>
      <c r="D41" s="619"/>
      <c r="E41" s="619"/>
      <c r="F41" s="619"/>
      <c r="G41" s="619"/>
      <c r="H41" s="619"/>
      <c r="I41" s="619"/>
      <c r="J41" s="619"/>
      <c r="K41" s="619"/>
      <c r="L41" s="619"/>
      <c r="M41" s="619"/>
      <c r="N41" s="620"/>
      <c r="O41" s="215"/>
      <c r="P41" s="221"/>
      <c r="Q41" s="237"/>
      <c r="R41" s="215"/>
      <c r="S41" s="237"/>
      <c r="T41" s="221"/>
      <c r="U41" s="221"/>
      <c r="V41" s="237"/>
    </row>
    <row r="42" spans="2:22" s="76" customFormat="1" ht="21.95" customHeight="1" x14ac:dyDescent="0.15">
      <c r="B42" s="610" t="s">
        <v>255</v>
      </c>
      <c r="C42" s="214"/>
      <c r="D42" s="226"/>
      <c r="E42" s="220" t="s">
        <v>15</v>
      </c>
      <c r="F42" s="229" t="s">
        <v>239</v>
      </c>
      <c r="G42" s="226"/>
      <c r="H42" s="232" t="s">
        <v>192</v>
      </c>
      <c r="I42" s="229" t="s">
        <v>240</v>
      </c>
      <c r="J42" s="220">
        <f>D42*G42</f>
        <v>0</v>
      </c>
      <c r="K42" s="220" t="s">
        <v>15</v>
      </c>
      <c r="L42" s="220"/>
      <c r="M42" s="220"/>
      <c r="N42" s="220"/>
      <c r="O42" s="240" t="s">
        <v>37</v>
      </c>
      <c r="P42" s="220">
        <f>J42</f>
        <v>0</v>
      </c>
      <c r="Q42" s="236" t="s">
        <v>15</v>
      </c>
      <c r="R42" s="214"/>
      <c r="S42" s="236" t="s">
        <v>15</v>
      </c>
      <c r="T42" s="220"/>
      <c r="U42" s="220">
        <f>P42-R42</f>
        <v>0</v>
      </c>
      <c r="V42" s="236" t="s">
        <v>15</v>
      </c>
    </row>
    <row r="43" spans="2:22" s="76" customFormat="1" ht="21.95" customHeight="1" x14ac:dyDescent="0.15">
      <c r="B43" s="611"/>
      <c r="C43" s="215"/>
      <c r="D43" s="222" t="s">
        <v>233</v>
      </c>
      <c r="E43" s="626"/>
      <c r="F43" s="626"/>
      <c r="G43" s="626"/>
      <c r="H43" s="222" t="s">
        <v>213</v>
      </c>
      <c r="I43" s="222"/>
      <c r="J43" s="222"/>
      <c r="K43" s="222"/>
      <c r="L43" s="222"/>
      <c r="M43" s="222"/>
      <c r="N43" s="222"/>
      <c r="O43" s="215"/>
      <c r="P43" s="222"/>
      <c r="Q43" s="237"/>
      <c r="R43" s="215"/>
      <c r="S43" s="237"/>
      <c r="T43" s="222"/>
      <c r="U43" s="222"/>
      <c r="V43" s="237"/>
    </row>
    <row r="44" spans="2:22" s="76" customFormat="1" ht="20.100000000000001" customHeight="1" x14ac:dyDescent="0.15">
      <c r="B44" s="621"/>
      <c r="C44" s="218"/>
      <c r="D44" s="227"/>
      <c r="E44" s="225"/>
      <c r="F44" s="225"/>
      <c r="G44" s="225"/>
      <c r="H44" s="225"/>
      <c r="I44" s="225"/>
      <c r="J44" s="225"/>
      <c r="K44" s="225"/>
      <c r="L44" s="225"/>
      <c r="M44" s="225"/>
      <c r="N44" s="225"/>
      <c r="O44" s="215"/>
      <c r="P44" s="222"/>
      <c r="Q44" s="237"/>
      <c r="R44" s="218"/>
      <c r="S44" s="248"/>
      <c r="T44" s="222"/>
      <c r="U44" s="222"/>
      <c r="V44" s="237"/>
    </row>
    <row r="45" spans="2:22" s="76" customFormat="1" ht="33.75" customHeight="1" x14ac:dyDescent="0.15">
      <c r="B45" s="627" t="s">
        <v>253</v>
      </c>
      <c r="C45" s="628"/>
      <c r="D45" s="628"/>
      <c r="E45" s="628"/>
      <c r="F45" s="628"/>
      <c r="G45" s="628"/>
      <c r="H45" s="628"/>
      <c r="I45" s="628"/>
      <c r="J45" s="628"/>
      <c r="K45" s="628"/>
      <c r="L45" s="628"/>
      <c r="M45" s="628"/>
      <c r="N45" s="628"/>
      <c r="O45" s="241"/>
      <c r="P45" s="244">
        <f>P8+P15+P22+P26+P33+P42</f>
        <v>0</v>
      </c>
      <c r="Q45" s="249" t="s">
        <v>15</v>
      </c>
      <c r="R45" s="252">
        <f>R8+R15+R22+R26+R33+R42</f>
        <v>0</v>
      </c>
      <c r="S45" s="252" t="s">
        <v>15</v>
      </c>
      <c r="T45" s="241"/>
      <c r="U45" s="244">
        <f>U8+U15+U22+U26+U33+U42</f>
        <v>0</v>
      </c>
      <c r="V45" s="249" t="s">
        <v>15</v>
      </c>
    </row>
    <row r="46" spans="2:22" s="76" customFormat="1" ht="20.100000000000001" customHeight="1" x14ac:dyDescent="0.15">
      <c r="B46" s="212"/>
      <c r="C46" s="212"/>
      <c r="D46" s="212"/>
      <c r="E46" s="212"/>
      <c r="F46" s="212"/>
      <c r="G46" s="212"/>
      <c r="H46" s="212"/>
      <c r="I46" s="212"/>
      <c r="J46" s="212"/>
      <c r="K46" s="212"/>
      <c r="L46" s="212"/>
      <c r="M46" s="212"/>
      <c r="N46" s="212"/>
      <c r="O46" s="222"/>
      <c r="P46" s="222"/>
      <c r="Q46" s="222"/>
      <c r="R46" s="222"/>
      <c r="S46" s="222"/>
      <c r="T46" s="222"/>
      <c r="U46" s="222"/>
      <c r="V46" s="222"/>
    </row>
  </sheetData>
  <mergeCells count="20">
    <mergeCell ref="C4:N4"/>
    <mergeCell ref="O4:Q4"/>
    <mergeCell ref="R4:S4"/>
    <mergeCell ref="T4:V4"/>
    <mergeCell ref="G6:I6"/>
    <mergeCell ref="B45:N45"/>
    <mergeCell ref="D34:E34"/>
    <mergeCell ref="G34:H34"/>
    <mergeCell ref="L34:M34"/>
    <mergeCell ref="D36:E36"/>
    <mergeCell ref="G36:H36"/>
    <mergeCell ref="L36:M36"/>
    <mergeCell ref="B5:B6"/>
    <mergeCell ref="C39:N41"/>
    <mergeCell ref="B42:B44"/>
    <mergeCell ref="B7:B41"/>
    <mergeCell ref="D38:E38"/>
    <mergeCell ref="G38:H38"/>
    <mergeCell ref="L38:M38"/>
    <mergeCell ref="E43:G43"/>
  </mergeCells>
  <phoneticPr fontId="9" type="Hiragana"/>
  <pageMargins left="0.70866141732283461" right="0.70866141732283461" top="0.3543307086614173" bottom="0.354330708661417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M45" sqref="M45"/>
    </sheetView>
  </sheetViews>
  <sheetFormatPr defaultRowHeight="14.25" x14ac:dyDescent="0.15"/>
  <sheetData/>
  <phoneticPr fontId="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F55"/>
  <sheetViews>
    <sheetView view="pageBreakPreview" zoomScale="85" zoomScaleSheetLayoutView="85" workbookViewId="0">
      <selection activeCell="M45" sqref="M45"/>
    </sheetView>
  </sheetViews>
  <sheetFormatPr defaultRowHeight="14.25" x14ac:dyDescent="0.15"/>
  <cols>
    <col min="1" max="2" width="2.25" customWidth="1"/>
    <col min="3" max="3" width="34.125" customWidth="1"/>
    <col min="4" max="4" width="14.25" customWidth="1"/>
    <col min="5" max="6" width="20.125" customWidth="1"/>
    <col min="7" max="7" width="3.125" customWidth="1"/>
  </cols>
  <sheetData>
    <row r="2" spans="1:6" x14ac:dyDescent="0.15">
      <c r="A2" t="s">
        <v>70</v>
      </c>
    </row>
    <row r="3" spans="1:6" x14ac:dyDescent="0.15">
      <c r="B3" s="10"/>
      <c r="C3" s="23"/>
      <c r="D3" s="23"/>
      <c r="E3" s="23"/>
      <c r="F3" s="37"/>
    </row>
    <row r="4" spans="1:6" x14ac:dyDescent="0.15">
      <c r="B4" s="16"/>
      <c r="F4" s="38"/>
    </row>
    <row r="5" spans="1:6" ht="21" x14ac:dyDescent="0.15">
      <c r="B5" s="549" t="s">
        <v>73</v>
      </c>
      <c r="C5" s="550"/>
      <c r="D5" s="550"/>
      <c r="E5" s="550"/>
      <c r="F5" s="551"/>
    </row>
    <row r="6" spans="1:6" x14ac:dyDescent="0.15">
      <c r="B6" s="16"/>
      <c r="F6" s="38"/>
    </row>
    <row r="7" spans="1:6" x14ac:dyDescent="0.15">
      <c r="B7" s="16"/>
      <c r="F7" s="38"/>
    </row>
    <row r="8" spans="1:6" x14ac:dyDescent="0.15">
      <c r="B8" s="16"/>
      <c r="E8" s="143"/>
      <c r="F8" s="153" t="s">
        <v>61</v>
      </c>
    </row>
    <row r="9" spans="1:6" x14ac:dyDescent="0.15">
      <c r="B9" s="16"/>
      <c r="F9" s="38"/>
    </row>
    <row r="10" spans="1:6" x14ac:dyDescent="0.15">
      <c r="B10" s="16"/>
      <c r="F10" s="38"/>
    </row>
    <row r="11" spans="1:6" x14ac:dyDescent="0.15">
      <c r="B11" s="552" t="s">
        <v>383</v>
      </c>
      <c r="C11" s="553"/>
      <c r="D11" s="553"/>
      <c r="F11" s="38"/>
    </row>
    <row r="12" spans="1:6" x14ac:dyDescent="0.15">
      <c r="B12" s="16"/>
      <c r="F12" s="38"/>
    </row>
    <row r="13" spans="1:6" x14ac:dyDescent="0.15">
      <c r="B13" s="16"/>
      <c r="F13" s="38"/>
    </row>
    <row r="14" spans="1:6" x14ac:dyDescent="0.15">
      <c r="B14" s="16"/>
      <c r="D14" s="140" t="s">
        <v>6</v>
      </c>
      <c r="E14" s="544">
        <f>様式1!N14</f>
        <v>0</v>
      </c>
      <c r="F14" s="545"/>
    </row>
    <row r="15" spans="1:6" x14ac:dyDescent="0.15">
      <c r="B15" s="16"/>
      <c r="D15" s="140"/>
      <c r="F15" s="38"/>
    </row>
    <row r="16" spans="1:6" x14ac:dyDescent="0.15">
      <c r="B16" s="16"/>
      <c r="D16" s="140" t="s">
        <v>63</v>
      </c>
      <c r="E16" s="544">
        <f>様式1!N16</f>
        <v>0</v>
      </c>
      <c r="F16" s="545"/>
    </row>
    <row r="17" spans="2:6" x14ac:dyDescent="0.15">
      <c r="B17" s="16"/>
      <c r="D17" s="140" t="s">
        <v>11</v>
      </c>
      <c r="E17" s="151">
        <f>様式1!N17</f>
        <v>0</v>
      </c>
      <c r="F17" s="154">
        <f>様式1!O17</f>
        <v>0</v>
      </c>
    </row>
    <row r="18" spans="2:6" x14ac:dyDescent="0.15">
      <c r="B18" s="16"/>
      <c r="F18" s="38"/>
    </row>
    <row r="19" spans="2:6" x14ac:dyDescent="0.15">
      <c r="B19" s="16"/>
      <c r="F19" s="38"/>
    </row>
    <row r="20" spans="2:6" x14ac:dyDescent="0.15">
      <c r="B20" s="16"/>
      <c r="F20" s="38"/>
    </row>
    <row r="21" spans="2:6" x14ac:dyDescent="0.15">
      <c r="B21" s="16"/>
      <c r="F21" s="38"/>
    </row>
    <row r="22" spans="2:6" x14ac:dyDescent="0.15">
      <c r="B22" s="16" t="s">
        <v>76</v>
      </c>
      <c r="F22" s="38"/>
    </row>
    <row r="23" spans="2:6" x14ac:dyDescent="0.15">
      <c r="B23" s="16"/>
      <c r="F23" s="38"/>
    </row>
    <row r="24" spans="2:6" x14ac:dyDescent="0.15">
      <c r="B24" s="16"/>
      <c r="F24" s="38"/>
    </row>
    <row r="25" spans="2:6" x14ac:dyDescent="0.15">
      <c r="B25" s="8" t="s">
        <v>1</v>
      </c>
      <c r="D25" s="21" t="s">
        <v>65</v>
      </c>
      <c r="F25" s="38"/>
    </row>
    <row r="26" spans="2:6" x14ac:dyDescent="0.15">
      <c r="B26" s="8"/>
      <c r="F26" s="38"/>
    </row>
    <row r="27" spans="2:6" x14ac:dyDescent="0.15">
      <c r="B27" s="8"/>
      <c r="F27" s="38"/>
    </row>
    <row r="28" spans="2:6" x14ac:dyDescent="0.15">
      <c r="B28" s="8" t="s">
        <v>68</v>
      </c>
      <c r="D28" s="393"/>
      <c r="E28" s="21" t="s">
        <v>15</v>
      </c>
      <c r="F28" s="38"/>
    </row>
    <row r="29" spans="2:6" x14ac:dyDescent="0.15">
      <c r="B29" s="8"/>
      <c r="F29" s="38"/>
    </row>
    <row r="30" spans="2:6" x14ac:dyDescent="0.15">
      <c r="B30" s="8"/>
      <c r="F30" s="38"/>
    </row>
    <row r="31" spans="2:6" x14ac:dyDescent="0.15">
      <c r="B31" s="8" t="s">
        <v>78</v>
      </c>
      <c r="D31" s="150">
        <f>'様式13(実績)'!R18</f>
        <v>0</v>
      </c>
      <c r="E31" s="21" t="s">
        <v>15</v>
      </c>
      <c r="F31" s="38"/>
    </row>
    <row r="32" spans="2:6" x14ac:dyDescent="0.15">
      <c r="B32" s="8"/>
      <c r="F32" s="38"/>
    </row>
    <row r="33" spans="2:6" x14ac:dyDescent="0.15">
      <c r="B33" s="8"/>
      <c r="F33" s="38"/>
    </row>
    <row r="34" spans="2:6" x14ac:dyDescent="0.15">
      <c r="B34" s="8" t="s">
        <v>79</v>
      </c>
      <c r="D34" s="255">
        <f>+D31-D28</f>
        <v>0</v>
      </c>
      <c r="E34" s="21" t="s">
        <v>15</v>
      </c>
      <c r="F34" s="38"/>
    </row>
    <row r="35" spans="2:6" x14ac:dyDescent="0.15">
      <c r="B35" s="8"/>
      <c r="F35" s="38"/>
    </row>
    <row r="36" spans="2:6" x14ac:dyDescent="0.15">
      <c r="B36" s="8"/>
      <c r="F36" s="38"/>
    </row>
    <row r="37" spans="2:6" x14ac:dyDescent="0.15">
      <c r="B37" s="8" t="s">
        <v>81</v>
      </c>
      <c r="D37" s="633" t="s">
        <v>61</v>
      </c>
      <c r="E37" s="633"/>
      <c r="F37" s="38"/>
    </row>
    <row r="38" spans="2:6" x14ac:dyDescent="0.15">
      <c r="B38" s="8" t="s">
        <v>83</v>
      </c>
      <c r="F38" s="38"/>
    </row>
    <row r="39" spans="2:6" x14ac:dyDescent="0.15">
      <c r="B39" s="8"/>
      <c r="F39" s="38"/>
    </row>
    <row r="40" spans="2:6" x14ac:dyDescent="0.15">
      <c r="B40" s="8" t="s">
        <v>77</v>
      </c>
      <c r="D40" s="392" t="s">
        <v>367</v>
      </c>
      <c r="E40" s="256"/>
      <c r="F40" s="38"/>
    </row>
    <row r="41" spans="2:6" x14ac:dyDescent="0.15">
      <c r="B41" s="8"/>
      <c r="F41" s="38"/>
    </row>
    <row r="42" spans="2:6" x14ac:dyDescent="0.15">
      <c r="B42" s="8"/>
      <c r="F42" s="38"/>
    </row>
    <row r="43" spans="2:6" x14ac:dyDescent="0.15">
      <c r="B43" s="8" t="s">
        <v>85</v>
      </c>
      <c r="D43" s="633" t="s">
        <v>61</v>
      </c>
      <c r="E43" s="633"/>
      <c r="F43" s="38"/>
    </row>
    <row r="44" spans="2:6" x14ac:dyDescent="0.15">
      <c r="B44" s="16"/>
      <c r="F44" s="38"/>
    </row>
    <row r="45" spans="2:6" x14ac:dyDescent="0.15">
      <c r="B45" s="16"/>
      <c r="F45" s="38"/>
    </row>
    <row r="46" spans="2:6" x14ac:dyDescent="0.15">
      <c r="B46" s="16"/>
      <c r="F46" s="38"/>
    </row>
    <row r="47" spans="2:6" x14ac:dyDescent="0.15">
      <c r="B47" s="16"/>
      <c r="F47" s="38"/>
    </row>
    <row r="48" spans="2:6" x14ac:dyDescent="0.15">
      <c r="B48" s="16"/>
      <c r="F48" s="38"/>
    </row>
    <row r="49" spans="1:6" x14ac:dyDescent="0.15">
      <c r="B49" s="16"/>
      <c r="F49" s="38"/>
    </row>
    <row r="50" spans="1:6" x14ac:dyDescent="0.15">
      <c r="B50" s="16"/>
      <c r="F50" s="38"/>
    </row>
    <row r="51" spans="1:6" x14ac:dyDescent="0.15">
      <c r="B51" s="16"/>
      <c r="F51" s="38"/>
    </row>
    <row r="52" spans="1:6" x14ac:dyDescent="0.15">
      <c r="B52" s="16"/>
      <c r="F52" s="38"/>
    </row>
    <row r="53" spans="1:6" x14ac:dyDescent="0.15">
      <c r="B53" s="16"/>
      <c r="F53" s="38"/>
    </row>
    <row r="54" spans="1:6" x14ac:dyDescent="0.15">
      <c r="B54" s="19"/>
      <c r="C54" s="22"/>
      <c r="D54" s="22"/>
      <c r="E54" s="22"/>
      <c r="F54" s="39"/>
    </row>
    <row r="55" spans="1:6" x14ac:dyDescent="0.15">
      <c r="A55" t="s">
        <v>75</v>
      </c>
    </row>
  </sheetData>
  <sheetProtection algorithmName="SHA-512" hashValue="CUav5QcD+0rmHMt0Sf0+mA7XKeQZlrcgS0EEsBAw/dDAJ2du7pk3lx9509pEyahTb3tuCNQSZ0EYmc/JQ/pfQA==" saltValue="6TQRDijwXvMTi9Pw/wfR/g==" spinCount="100000" sheet="1" objects="1" scenarios="1"/>
  <mergeCells count="6">
    <mergeCell ref="B5:F5"/>
    <mergeCell ref="E14:F14"/>
    <mergeCell ref="E16:F16"/>
    <mergeCell ref="D43:E43"/>
    <mergeCell ref="D37:E37"/>
    <mergeCell ref="B11:D11"/>
  </mergeCells>
  <phoneticPr fontId="9" type="Hiragana"/>
  <pageMargins left="0.7" right="0.7" top="0.75" bottom="0.75" header="0.3" footer="0.3"/>
  <pageSetup paperSize="9" scale="82"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T19"/>
  <sheetViews>
    <sheetView view="pageBreakPreview" zoomScale="85" zoomScaleSheetLayoutView="85" workbookViewId="0">
      <selection activeCell="M45" sqref="M45"/>
    </sheetView>
  </sheetViews>
  <sheetFormatPr defaultRowHeight="14.25" x14ac:dyDescent="0.15"/>
  <cols>
    <col min="1" max="2" width="2.25" customWidth="1"/>
    <col min="3" max="3" width="12.25" customWidth="1"/>
    <col min="4" max="4" width="20.375" customWidth="1"/>
    <col min="5" max="7" width="11.75" customWidth="1"/>
    <col min="8" max="8" width="14.25" customWidth="1"/>
    <col min="9" max="10" width="2.125" customWidth="1"/>
    <col min="11" max="11" width="1.875" customWidth="1"/>
    <col min="12" max="13" width="2.25" customWidth="1"/>
    <col min="14" max="14" width="12.25" customWidth="1"/>
    <col min="15" max="15" width="20.375" customWidth="1"/>
    <col min="16" max="18" width="11.75" customWidth="1"/>
    <col min="19" max="19" width="14.25" customWidth="1"/>
    <col min="20" max="20" width="2.125" style="257" customWidth="1"/>
    <col min="21" max="21" width="2.125" customWidth="1"/>
  </cols>
  <sheetData>
    <row r="1" spans="1:20" ht="15" customHeight="1" x14ac:dyDescent="0.15">
      <c r="G1" s="634" t="s">
        <v>149</v>
      </c>
      <c r="H1" s="635"/>
      <c r="I1" s="262"/>
    </row>
    <row r="2" spans="1:20" ht="15" customHeight="1" x14ac:dyDescent="0.15">
      <c r="A2" t="s">
        <v>316</v>
      </c>
      <c r="G2" s="636"/>
      <c r="H2" s="637"/>
      <c r="I2" s="262"/>
      <c r="L2" t="s">
        <v>316</v>
      </c>
    </row>
    <row r="3" spans="1:20" x14ac:dyDescent="0.15">
      <c r="B3" s="10"/>
      <c r="C3" s="23"/>
      <c r="D3" s="23"/>
      <c r="E3" s="23"/>
      <c r="F3" s="23"/>
      <c r="I3" s="37"/>
      <c r="L3" s="10"/>
      <c r="M3" s="23"/>
      <c r="N3" s="23"/>
      <c r="O3" s="23"/>
      <c r="P3" s="23"/>
      <c r="Q3" s="23"/>
      <c r="R3" s="23"/>
      <c r="S3" s="23"/>
      <c r="T3" s="264"/>
    </row>
    <row r="4" spans="1:20" x14ac:dyDescent="0.15">
      <c r="B4" s="16"/>
      <c r="I4" s="38"/>
      <c r="L4" s="16"/>
      <c r="T4" s="265"/>
    </row>
    <row r="5" spans="1:20" ht="21" x14ac:dyDescent="0.15">
      <c r="B5" s="549" t="s">
        <v>87</v>
      </c>
      <c r="C5" s="550"/>
      <c r="D5" s="550"/>
      <c r="E5" s="550"/>
      <c r="F5" s="550"/>
      <c r="G5" s="550"/>
      <c r="H5" s="550"/>
      <c r="I5" s="145"/>
      <c r="L5" s="16"/>
      <c r="M5" s="550" t="s">
        <v>87</v>
      </c>
      <c r="N5" s="550"/>
      <c r="O5" s="550"/>
      <c r="P5" s="550"/>
      <c r="Q5" s="550"/>
      <c r="R5" s="550"/>
      <c r="S5" s="550"/>
      <c r="T5" s="145"/>
    </row>
    <row r="6" spans="1:20" x14ac:dyDescent="0.15">
      <c r="B6" s="16"/>
      <c r="I6" s="38"/>
      <c r="L6" s="16"/>
      <c r="T6" s="265"/>
    </row>
    <row r="7" spans="1:20" x14ac:dyDescent="0.15">
      <c r="B7" s="16"/>
      <c r="I7" s="38"/>
      <c r="L7" s="16"/>
      <c r="T7" s="265"/>
    </row>
    <row r="8" spans="1:20" x14ac:dyDescent="0.15">
      <c r="B8" s="16" t="s">
        <v>21</v>
      </c>
      <c r="I8" s="38"/>
      <c r="L8" s="16"/>
      <c r="M8" s="21" t="s">
        <v>21</v>
      </c>
      <c r="T8" s="265"/>
    </row>
    <row r="9" spans="1:20" x14ac:dyDescent="0.15">
      <c r="B9" s="16"/>
      <c r="C9" s="156" t="s">
        <v>25</v>
      </c>
      <c r="D9" s="156" t="s">
        <v>29</v>
      </c>
      <c r="E9" s="577" t="s">
        <v>30</v>
      </c>
      <c r="F9" s="577"/>
      <c r="G9" s="577"/>
      <c r="H9" s="577"/>
      <c r="I9" s="170"/>
      <c r="L9" s="16"/>
      <c r="N9" s="156" t="s">
        <v>25</v>
      </c>
      <c r="O9" s="156" t="s">
        <v>29</v>
      </c>
      <c r="P9" s="577" t="s">
        <v>30</v>
      </c>
      <c r="Q9" s="577"/>
      <c r="R9" s="577"/>
      <c r="S9" s="577"/>
      <c r="T9" s="170"/>
    </row>
    <row r="10" spans="1:20" ht="226.5" customHeight="1" x14ac:dyDescent="0.15">
      <c r="B10" s="16"/>
      <c r="C10" s="158" t="s">
        <v>46</v>
      </c>
      <c r="D10" s="258" t="str">
        <f>TEXT(様式1!$D$31,"ggge年m月dd日")&amp;"～"&amp;TEXT(様式1!$F$31,"ggge年m月dd日")</f>
        <v>令和○年○月○日～令和○年○月○日</v>
      </c>
      <c r="E10" s="638" t="s">
        <v>368</v>
      </c>
      <c r="F10" s="638"/>
      <c r="G10" s="638"/>
      <c r="H10" s="638"/>
      <c r="I10" s="167"/>
      <c r="L10" s="16"/>
      <c r="N10" s="158" t="s">
        <v>46</v>
      </c>
      <c r="O10" s="263" t="str">
        <f>TEXT(様式1!$L$31,"ggge年m月dd日")&amp;"～
"&amp;TEXT(様式1!$N$31,"ggge年m月dd日")</f>
        <v>令和　年　月　日～
令和　年　月　日</v>
      </c>
      <c r="P10" s="639"/>
      <c r="Q10" s="639"/>
      <c r="R10" s="639"/>
      <c r="S10" s="639"/>
      <c r="T10" s="173"/>
    </row>
    <row r="11" spans="1:20" x14ac:dyDescent="0.15">
      <c r="B11" s="16"/>
      <c r="I11" s="38"/>
      <c r="L11" s="16"/>
      <c r="T11" s="265"/>
    </row>
    <row r="12" spans="1:20" x14ac:dyDescent="0.15">
      <c r="B12" s="16" t="s">
        <v>35</v>
      </c>
      <c r="H12" s="140" t="s">
        <v>31</v>
      </c>
      <c r="I12" s="171"/>
      <c r="L12" s="16"/>
      <c r="M12" s="21" t="s">
        <v>35</v>
      </c>
      <c r="S12" s="140" t="s">
        <v>31</v>
      </c>
      <c r="T12" s="171"/>
    </row>
    <row r="13" spans="1:20" ht="45.75" customHeight="1" x14ac:dyDescent="0.15">
      <c r="B13" s="16"/>
      <c r="C13" s="157" t="s">
        <v>25</v>
      </c>
      <c r="D13" s="156" t="s">
        <v>36</v>
      </c>
      <c r="E13" s="156" t="s">
        <v>27</v>
      </c>
      <c r="F13" s="157" t="s">
        <v>57</v>
      </c>
      <c r="G13" s="157" t="s">
        <v>88</v>
      </c>
      <c r="H13" s="157" t="s">
        <v>8</v>
      </c>
      <c r="I13" s="172"/>
      <c r="L13" s="16"/>
      <c r="N13" s="157" t="s">
        <v>25</v>
      </c>
      <c r="O13" s="156" t="s">
        <v>36</v>
      </c>
      <c r="P13" s="156" t="s">
        <v>27</v>
      </c>
      <c r="Q13" s="157" t="s">
        <v>57</v>
      </c>
      <c r="R13" s="157" t="s">
        <v>88</v>
      </c>
      <c r="S13" s="157" t="s">
        <v>8</v>
      </c>
      <c r="T13" s="172"/>
    </row>
    <row r="14" spans="1:20" ht="47.25" customHeight="1" x14ac:dyDescent="0.15">
      <c r="B14" s="16"/>
      <c r="C14" s="557" t="s">
        <v>65</v>
      </c>
      <c r="D14" s="259" t="s">
        <v>34</v>
      </c>
      <c r="E14" s="162">
        <f>'別紙５－２_費用明細書'!F7</f>
        <v>55000</v>
      </c>
      <c r="F14" s="162">
        <f>'別紙５－２_費用明細書'!I7</f>
        <v>50000</v>
      </c>
      <c r="G14" s="165"/>
      <c r="H14" s="558" t="s">
        <v>271</v>
      </c>
      <c r="I14" s="173"/>
      <c r="L14" s="16"/>
      <c r="N14" s="557" t="s">
        <v>65</v>
      </c>
      <c r="O14" s="259" t="s">
        <v>34</v>
      </c>
      <c r="P14" s="174">
        <f>'別紙５－２_費用明細書'!F19</f>
        <v>0</v>
      </c>
      <c r="Q14" s="174">
        <f>'別紙５－２_費用明細書'!I19</f>
        <v>0</v>
      </c>
      <c r="R14" s="165"/>
      <c r="S14" s="558" t="s">
        <v>271</v>
      </c>
      <c r="T14" s="173"/>
    </row>
    <row r="15" spans="1:20" ht="47.25" customHeight="1" x14ac:dyDescent="0.15">
      <c r="B15" s="16"/>
      <c r="C15" s="557"/>
      <c r="D15" s="259" t="s">
        <v>24</v>
      </c>
      <c r="E15" s="162">
        <f>'別紙５－２_費用明細書'!F26</f>
        <v>37000</v>
      </c>
      <c r="F15" s="162">
        <f>'別紙５－２_費用明細書'!I26</f>
        <v>33636</v>
      </c>
      <c r="G15" s="165"/>
      <c r="H15" s="560"/>
      <c r="I15" s="173"/>
      <c r="L15" s="16"/>
      <c r="N15" s="557"/>
      <c r="O15" s="259" t="s">
        <v>24</v>
      </c>
      <c r="P15" s="174">
        <f>'別紙５－２_費用明細書'!F48</f>
        <v>0</v>
      </c>
      <c r="Q15" s="174">
        <f>'別紙５－２_費用明細書'!I48</f>
        <v>0</v>
      </c>
      <c r="R15" s="165"/>
      <c r="S15" s="560"/>
      <c r="T15" s="173"/>
    </row>
    <row r="16" spans="1:20" ht="47.25" customHeight="1" x14ac:dyDescent="0.15">
      <c r="B16" s="16"/>
      <c r="C16" s="558"/>
      <c r="D16" s="259" t="s">
        <v>67</v>
      </c>
      <c r="E16" s="162">
        <f>'別紙５－２_費用明細書'!F55</f>
        <v>11000</v>
      </c>
      <c r="F16" s="162">
        <f>'別紙５－２_費用明細書'!I55</f>
        <v>8363</v>
      </c>
      <c r="G16" s="403"/>
      <c r="H16" s="560"/>
      <c r="I16" s="173"/>
      <c r="L16" s="16"/>
      <c r="N16" s="558"/>
      <c r="O16" s="409" t="s">
        <v>67</v>
      </c>
      <c r="P16" s="404">
        <f>'別紙５－２_費用明細書'!F77</f>
        <v>0</v>
      </c>
      <c r="Q16" s="404">
        <f>'別紙５－２_費用明細書'!I77</f>
        <v>0</v>
      </c>
      <c r="R16" s="403"/>
      <c r="S16" s="560"/>
      <c r="T16" s="173"/>
    </row>
    <row r="17" spans="2:20" ht="47.25" customHeight="1" thickBot="1" x14ac:dyDescent="0.2">
      <c r="B17" s="16"/>
      <c r="C17" s="559"/>
      <c r="D17" s="410" t="s">
        <v>371</v>
      </c>
      <c r="E17" s="411">
        <f>'別紙５－２_費用明細書'!F55</f>
        <v>11000</v>
      </c>
      <c r="F17" s="411">
        <f>'別紙５－２_費用明細書'!I55</f>
        <v>8363</v>
      </c>
      <c r="G17" s="166"/>
      <c r="H17" s="561"/>
      <c r="I17" s="173"/>
      <c r="L17" s="16"/>
      <c r="N17" s="559"/>
      <c r="O17" s="260" t="s">
        <v>371</v>
      </c>
      <c r="P17" s="175">
        <f>'別紙５－２_費用明細書'!F96</f>
        <v>0</v>
      </c>
      <c r="Q17" s="175">
        <f>'別紙５－２_費用明細書'!I96</f>
        <v>0</v>
      </c>
      <c r="R17" s="166"/>
      <c r="S17" s="561"/>
      <c r="T17" s="173"/>
    </row>
    <row r="18" spans="2:20" ht="22.5" customHeight="1" x14ac:dyDescent="0.15">
      <c r="B18" s="16"/>
      <c r="C18" s="159" t="s">
        <v>37</v>
      </c>
      <c r="D18" s="39"/>
      <c r="E18" s="261">
        <f>SUM(E14:E17)</f>
        <v>114000</v>
      </c>
      <c r="F18" s="261">
        <f>SUM(F14:F17)</f>
        <v>100362</v>
      </c>
      <c r="G18" s="261">
        <f>MIN(ROUNDDOWN(F18/2,-3),IF(様式1!D26="（新規利用枠）",500000,0))</f>
        <v>50000</v>
      </c>
      <c r="H18" s="168"/>
      <c r="I18" s="38"/>
      <c r="L18" s="16"/>
      <c r="N18" s="159" t="s">
        <v>37</v>
      </c>
      <c r="O18" s="39"/>
      <c r="P18" s="176">
        <f>SUM(P14:P17)</f>
        <v>0</v>
      </c>
      <c r="Q18" s="176">
        <f>SUM(Q14:Q17)</f>
        <v>0</v>
      </c>
      <c r="R18" s="176">
        <f>MIN(ROUNDDOWN(Q18/2,-3),IF(様式1!N26="（新規利用枠）",500000,0))</f>
        <v>0</v>
      </c>
      <c r="S18" s="168"/>
      <c r="T18" s="265"/>
    </row>
    <row r="19" spans="2:20" x14ac:dyDescent="0.15">
      <c r="B19" s="19"/>
      <c r="C19" s="22"/>
      <c r="D19" s="22"/>
      <c r="E19" s="22"/>
      <c r="F19" s="22"/>
      <c r="G19" s="22"/>
      <c r="H19" s="22"/>
      <c r="I19" s="39"/>
      <c r="L19" s="19"/>
      <c r="M19" s="22"/>
      <c r="N19" s="22"/>
      <c r="O19" s="22"/>
      <c r="P19" s="22"/>
      <c r="Q19" s="22"/>
      <c r="R19" s="22"/>
      <c r="S19" s="22"/>
      <c r="T19" s="266"/>
    </row>
  </sheetData>
  <sheetProtection algorithmName="SHA-512" hashValue="RmsALCGxMudifEHIYoCyM8Vgh3nuasctFIcLJL61pxPaXZCI2w+UmJwBe3bOPgx46mz8t9uo4qhBFZm+umXcXw==" saltValue="MS86cWFreC0mOcu6L35pGg==" spinCount="100000" sheet="1" objects="1" scenarios="1"/>
  <mergeCells count="11">
    <mergeCell ref="G1:H2"/>
    <mergeCell ref="C14:C17"/>
    <mergeCell ref="H14:H17"/>
    <mergeCell ref="N14:N17"/>
    <mergeCell ref="S14:S17"/>
    <mergeCell ref="B5:H5"/>
    <mergeCell ref="M5:S5"/>
    <mergeCell ref="E9:H9"/>
    <mergeCell ref="P9:S9"/>
    <mergeCell ref="E10:H10"/>
    <mergeCell ref="P10:S10"/>
  </mergeCells>
  <phoneticPr fontId="9" type="Hiragana"/>
  <pageMargins left="0.7" right="0.7" top="0.75" bottom="0.75" header="0.3" footer="0.3"/>
  <pageSetup paperSize="9" scale="88" fitToWidth="0" orientation="portrait" r:id="rId1"/>
  <colBreaks count="1" manualBreakCount="1">
    <brk id="10"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M29"/>
  <sheetViews>
    <sheetView view="pageBreakPreview" zoomScale="85" zoomScaleSheetLayoutView="85" workbookViewId="0">
      <selection activeCell="M45" sqref="M45"/>
    </sheetView>
  </sheetViews>
  <sheetFormatPr defaultRowHeight="14.25" x14ac:dyDescent="0.15"/>
  <cols>
    <col min="1" max="2" width="2.25" customWidth="1"/>
    <col min="3" max="3" width="24.625" customWidth="1"/>
    <col min="4" max="4" width="17" customWidth="1"/>
    <col min="5" max="5" width="3.375" customWidth="1"/>
    <col min="6" max="6" width="34.125" customWidth="1"/>
    <col min="7" max="7" width="2.5" customWidth="1"/>
    <col min="8" max="9" width="2.25" customWidth="1"/>
    <col min="10" max="10" width="24.625" customWidth="1"/>
    <col min="11" max="11" width="17" customWidth="1"/>
    <col min="12" max="12" width="3.375" customWidth="1"/>
    <col min="13" max="13" width="34.125" customWidth="1"/>
  </cols>
  <sheetData>
    <row r="1" spans="1:13" x14ac:dyDescent="0.15">
      <c r="A1" s="185"/>
      <c r="B1" s="185"/>
      <c r="C1" s="185"/>
      <c r="D1" s="185"/>
      <c r="E1" s="185"/>
      <c r="F1" s="640" t="s">
        <v>149</v>
      </c>
      <c r="H1" s="185"/>
      <c r="I1" s="185"/>
      <c r="J1" s="185"/>
      <c r="K1" s="185"/>
      <c r="L1" s="185"/>
      <c r="M1" s="185"/>
    </row>
    <row r="2" spans="1:13" x14ac:dyDescent="0.15">
      <c r="A2" s="185" t="s">
        <v>262</v>
      </c>
      <c r="B2" s="185"/>
      <c r="C2" s="185"/>
      <c r="D2" s="185"/>
      <c r="E2" s="185"/>
      <c r="F2" s="641"/>
      <c r="H2" s="185" t="s">
        <v>262</v>
      </c>
      <c r="I2" s="185"/>
      <c r="J2" s="185"/>
      <c r="K2" s="185"/>
      <c r="L2" s="185"/>
      <c r="M2" s="185"/>
    </row>
    <row r="3" spans="1:13" x14ac:dyDescent="0.15">
      <c r="A3" s="185"/>
      <c r="B3" s="185"/>
      <c r="C3" s="185"/>
      <c r="D3" s="185"/>
      <c r="E3" s="185"/>
      <c r="F3" s="276" t="s">
        <v>61</v>
      </c>
      <c r="H3" s="185"/>
      <c r="I3" s="185"/>
      <c r="J3" s="185"/>
      <c r="K3" s="185"/>
      <c r="L3" s="185"/>
      <c r="M3" s="282" t="str">
        <f>'様式12(実績)'!F8</f>
        <v>令和　年　月　日</v>
      </c>
    </row>
    <row r="4" spans="1:13" x14ac:dyDescent="0.15">
      <c r="A4" s="185"/>
      <c r="B4" s="185"/>
      <c r="C4" s="185"/>
      <c r="D4" s="185"/>
      <c r="E4" s="185"/>
      <c r="F4" s="185"/>
      <c r="H4" s="185"/>
      <c r="I4" s="185"/>
      <c r="J4" s="185"/>
      <c r="K4" s="185"/>
      <c r="L4" s="185"/>
      <c r="M4" s="185"/>
    </row>
    <row r="5" spans="1:13" x14ac:dyDescent="0.15">
      <c r="A5" s="185"/>
      <c r="B5" s="185"/>
      <c r="C5" s="185"/>
      <c r="D5" s="185"/>
      <c r="E5" s="185"/>
      <c r="F5" s="185"/>
      <c r="H5" s="185"/>
      <c r="I5" s="185"/>
      <c r="J5" s="185"/>
      <c r="K5" s="185"/>
      <c r="L5" s="185"/>
      <c r="M5" s="185"/>
    </row>
    <row r="6" spans="1:13" x14ac:dyDescent="0.15">
      <c r="A6" s="185"/>
      <c r="B6" s="185" t="s">
        <v>384</v>
      </c>
      <c r="C6" s="185"/>
      <c r="D6" s="185"/>
      <c r="E6" s="185"/>
      <c r="F6" s="185"/>
      <c r="H6" s="185"/>
      <c r="I6" s="648" t="s">
        <v>385</v>
      </c>
      <c r="J6" s="648"/>
      <c r="K6" s="648"/>
      <c r="L6" s="185"/>
      <c r="M6" s="185"/>
    </row>
    <row r="7" spans="1:13" x14ac:dyDescent="0.15">
      <c r="A7" s="185"/>
      <c r="B7" s="185"/>
      <c r="C7" s="185"/>
      <c r="D7" s="185"/>
      <c r="E7" s="185"/>
      <c r="F7" s="185"/>
      <c r="H7" s="185"/>
      <c r="I7" s="185"/>
      <c r="J7" s="185"/>
      <c r="K7" s="185"/>
      <c r="L7" s="185"/>
      <c r="M7" s="185"/>
    </row>
    <row r="8" spans="1:13" x14ac:dyDescent="0.15">
      <c r="A8" s="185"/>
      <c r="B8" s="185"/>
      <c r="C8" s="185"/>
      <c r="D8" s="185"/>
      <c r="E8" s="185"/>
      <c r="F8" s="185"/>
      <c r="H8" s="185"/>
      <c r="I8" s="185"/>
      <c r="J8" s="185"/>
      <c r="K8" s="185"/>
      <c r="L8" s="185"/>
      <c r="M8" s="185"/>
    </row>
    <row r="9" spans="1:13" x14ac:dyDescent="0.15">
      <c r="A9" s="185"/>
      <c r="B9" s="185"/>
      <c r="C9" s="185"/>
      <c r="D9" s="187" t="s">
        <v>6</v>
      </c>
      <c r="E9" s="187"/>
      <c r="F9" s="277" t="str">
        <f>様式1!F14</f>
        <v>秋田県秋田市山王３－１－１</v>
      </c>
      <c r="H9" s="185"/>
      <c r="I9" s="185"/>
      <c r="J9" s="185"/>
      <c r="K9" s="187" t="s">
        <v>6</v>
      </c>
      <c r="L9" s="187"/>
      <c r="M9" s="283">
        <f>'様式12(実績)'!E14</f>
        <v>0</v>
      </c>
    </row>
    <row r="10" spans="1:13" x14ac:dyDescent="0.15">
      <c r="A10" s="185"/>
      <c r="B10" s="185"/>
      <c r="C10" s="185"/>
      <c r="D10" s="187"/>
      <c r="E10" s="187"/>
      <c r="F10" s="185"/>
      <c r="H10" s="185"/>
      <c r="I10" s="185"/>
      <c r="J10" s="185"/>
      <c r="K10" s="187"/>
      <c r="L10" s="187"/>
      <c r="M10" s="185"/>
    </row>
    <row r="11" spans="1:13" x14ac:dyDescent="0.15">
      <c r="A11" s="185"/>
      <c r="B11" s="185"/>
      <c r="C11" s="185"/>
      <c r="D11" s="187" t="s">
        <v>63</v>
      </c>
      <c r="E11" s="187"/>
      <c r="F11" s="277" t="str">
        <f>様式1!F16</f>
        <v>株式会社○○○</v>
      </c>
      <c r="H11" s="185"/>
      <c r="I11" s="185"/>
      <c r="J11" s="185"/>
      <c r="K11" s="187" t="s">
        <v>63</v>
      </c>
      <c r="L11" s="187"/>
      <c r="M11" s="283">
        <f>'様式12(実績)'!E16</f>
        <v>0</v>
      </c>
    </row>
    <row r="12" spans="1:13" x14ac:dyDescent="0.15">
      <c r="A12" s="185"/>
      <c r="B12" s="185"/>
      <c r="C12" s="185"/>
      <c r="D12" s="187" t="s">
        <v>11</v>
      </c>
      <c r="E12" s="187"/>
      <c r="F12" s="277" t="str">
        <f>様式1!F17&amp;"　"&amp;様式1!G17</f>
        <v>代表取締役　秋田　太郎</v>
      </c>
      <c r="H12" s="185"/>
      <c r="I12" s="185"/>
      <c r="J12" s="185"/>
      <c r="K12" s="187" t="s">
        <v>11</v>
      </c>
      <c r="L12" s="187"/>
      <c r="M12" s="283" t="str">
        <f>'様式12(実績)'!E17&amp;"　"&amp;'様式12(実績)'!F17</f>
        <v>0　0</v>
      </c>
    </row>
    <row r="13" spans="1:13" x14ac:dyDescent="0.15">
      <c r="A13" s="185"/>
      <c r="B13" s="185"/>
      <c r="C13" s="185"/>
      <c r="D13" s="185"/>
      <c r="E13" s="185"/>
      <c r="F13" s="185"/>
      <c r="H13" s="185"/>
      <c r="I13" s="185"/>
      <c r="J13" s="185"/>
      <c r="K13" s="185"/>
      <c r="L13" s="185"/>
      <c r="M13" s="185"/>
    </row>
    <row r="14" spans="1:13" x14ac:dyDescent="0.15">
      <c r="A14" s="185"/>
      <c r="B14" s="185"/>
      <c r="C14" s="185"/>
      <c r="D14" s="185"/>
      <c r="E14" s="185"/>
      <c r="F14" s="185"/>
      <c r="H14" s="185"/>
      <c r="I14" s="185"/>
      <c r="J14" s="185"/>
      <c r="K14" s="185"/>
      <c r="L14" s="185"/>
      <c r="M14" s="185"/>
    </row>
    <row r="15" spans="1:13" x14ac:dyDescent="0.15">
      <c r="A15" s="646" t="s">
        <v>128</v>
      </c>
      <c r="B15" s="646"/>
      <c r="C15" s="646"/>
      <c r="D15" s="646"/>
      <c r="E15" s="646"/>
      <c r="F15" s="646"/>
      <c r="H15" s="646" t="s">
        <v>128</v>
      </c>
      <c r="I15" s="646"/>
      <c r="J15" s="646"/>
      <c r="K15" s="646"/>
      <c r="L15" s="646"/>
      <c r="M15" s="646"/>
    </row>
    <row r="16" spans="1:13" x14ac:dyDescent="0.15">
      <c r="A16" s="185"/>
      <c r="B16" s="185"/>
      <c r="C16" s="185"/>
      <c r="D16" s="185"/>
      <c r="E16" s="185"/>
      <c r="F16" s="185"/>
      <c r="H16" s="185"/>
      <c r="I16" s="185"/>
      <c r="J16" s="185"/>
      <c r="K16" s="185"/>
      <c r="L16" s="185"/>
      <c r="M16" s="185"/>
    </row>
    <row r="17" spans="1:13" x14ac:dyDescent="0.15">
      <c r="A17" s="185"/>
      <c r="C17" s="271" t="s">
        <v>302</v>
      </c>
      <c r="D17" s="271" t="s">
        <v>153</v>
      </c>
      <c r="E17" s="267" t="s">
        <v>64</v>
      </c>
      <c r="H17" s="185"/>
      <c r="J17" s="280" t="str">
        <f>DBCS(TEXT('様式12(実績)'!D37,"ggge年m月dd日"))&amp;"付け"</f>
        <v>令和　年　月　日付け</v>
      </c>
      <c r="K17" s="280" t="str">
        <f>"指令地産－"&amp;'様式12(実績)'!E40</f>
        <v>指令地産－</v>
      </c>
      <c r="L17" s="267" t="s">
        <v>64</v>
      </c>
    </row>
    <row r="18" spans="1:13" x14ac:dyDescent="0.15">
      <c r="A18" s="185"/>
      <c r="B18" s="647" t="s">
        <v>268</v>
      </c>
      <c r="C18" s="647"/>
      <c r="D18" s="647"/>
      <c r="E18" s="647"/>
      <c r="F18" s="647"/>
      <c r="H18" s="185"/>
      <c r="I18" s="647" t="s">
        <v>268</v>
      </c>
      <c r="J18" s="647"/>
      <c r="K18" s="647"/>
      <c r="L18" s="647"/>
      <c r="M18" s="647"/>
    </row>
    <row r="19" spans="1:13" x14ac:dyDescent="0.15">
      <c r="A19" s="185"/>
      <c r="B19" s="268" t="s">
        <v>132</v>
      </c>
      <c r="C19" s="268"/>
      <c r="D19" s="268"/>
      <c r="E19" s="268"/>
      <c r="F19" s="268"/>
      <c r="H19" s="185"/>
      <c r="I19" s="268" t="s">
        <v>132</v>
      </c>
      <c r="J19" s="268"/>
      <c r="K19" s="268"/>
      <c r="L19" s="268"/>
      <c r="M19" s="268"/>
    </row>
    <row r="20" spans="1:13" x14ac:dyDescent="0.15">
      <c r="A20" s="185"/>
      <c r="B20" s="185"/>
      <c r="C20" s="185"/>
      <c r="D20" s="185"/>
      <c r="E20" s="185"/>
      <c r="F20" s="185"/>
      <c r="H20" s="185"/>
      <c r="I20" s="185"/>
      <c r="J20" s="185"/>
      <c r="K20" s="185"/>
      <c r="L20" s="185"/>
      <c r="M20" s="185"/>
    </row>
    <row r="21" spans="1:13" x14ac:dyDescent="0.15">
      <c r="A21" s="185"/>
      <c r="B21" s="646" t="s">
        <v>134</v>
      </c>
      <c r="C21" s="646"/>
      <c r="D21" s="646"/>
      <c r="E21" s="646"/>
      <c r="F21" s="646"/>
      <c r="H21" s="185"/>
      <c r="I21" s="646" t="s">
        <v>134</v>
      </c>
      <c r="J21" s="646"/>
      <c r="K21" s="646"/>
      <c r="L21" s="646"/>
      <c r="M21" s="646"/>
    </row>
    <row r="22" spans="1:13" x14ac:dyDescent="0.15">
      <c r="A22" s="185"/>
      <c r="B22" s="185" t="s">
        <v>136</v>
      </c>
      <c r="C22" s="185"/>
      <c r="D22" s="185"/>
      <c r="E22" s="185"/>
      <c r="F22" s="185"/>
      <c r="H22" s="185"/>
      <c r="I22" s="185" t="s">
        <v>136</v>
      </c>
      <c r="J22" s="185"/>
      <c r="K22" s="185"/>
      <c r="L22" s="185"/>
      <c r="M22" s="185"/>
    </row>
    <row r="23" spans="1:13" ht="28.5" customHeight="1" x14ac:dyDescent="0.15">
      <c r="A23" s="185"/>
      <c r="B23" s="269" t="s">
        <v>137</v>
      </c>
      <c r="C23" s="272"/>
      <c r="D23" s="642" t="str">
        <f>'別紙１－１'!D21</f>
        <v>山王　花子</v>
      </c>
      <c r="E23" s="642"/>
      <c r="F23" s="643"/>
      <c r="H23" s="185"/>
      <c r="I23" s="269" t="s">
        <v>137</v>
      </c>
      <c r="J23" s="272"/>
      <c r="K23" s="644">
        <f>'別紙１－１'!O21</f>
        <v>0</v>
      </c>
      <c r="L23" s="644"/>
      <c r="M23" s="645"/>
    </row>
    <row r="24" spans="1:13" ht="28.5" customHeight="1" x14ac:dyDescent="0.15">
      <c r="A24" s="185"/>
      <c r="B24" s="269" t="s">
        <v>138</v>
      </c>
      <c r="C24" s="272"/>
      <c r="D24" s="642" t="str">
        <f>'別紙１－１'!D22</f>
        <v>東京都○○区●●町～</v>
      </c>
      <c r="E24" s="642"/>
      <c r="F24" s="643"/>
      <c r="H24" s="185"/>
      <c r="I24" s="269" t="s">
        <v>138</v>
      </c>
      <c r="J24" s="272"/>
      <c r="K24" s="644">
        <f>'別紙１－１'!O22</f>
        <v>0</v>
      </c>
      <c r="L24" s="644"/>
      <c r="M24" s="645"/>
    </row>
    <row r="25" spans="1:13" ht="28.5" customHeight="1" x14ac:dyDescent="0.15">
      <c r="A25" s="185"/>
      <c r="B25" s="269" t="s">
        <v>139</v>
      </c>
      <c r="C25" s="272"/>
      <c r="D25" s="273" t="str">
        <f>'別紙１－１'!E34</f>
        <v>令和○年○月○日</v>
      </c>
      <c r="E25" s="275" t="s">
        <v>147</v>
      </c>
      <c r="F25" s="278" t="str">
        <f>'別紙１－１'!G34</f>
        <v>令和○年○月○日</v>
      </c>
      <c r="H25" s="185"/>
      <c r="I25" s="269" t="s">
        <v>139</v>
      </c>
      <c r="J25" s="272"/>
      <c r="K25" s="281">
        <f>'別紙１－１'!P34</f>
        <v>0</v>
      </c>
      <c r="L25" s="275" t="s">
        <v>147</v>
      </c>
      <c r="M25" s="284">
        <f>'別紙１－１'!R34</f>
        <v>0</v>
      </c>
    </row>
    <row r="26" spans="1:13" x14ac:dyDescent="0.15">
      <c r="A26" s="185"/>
      <c r="B26" s="270" t="s">
        <v>140</v>
      </c>
      <c r="C26" s="193"/>
      <c r="D26" s="274"/>
      <c r="E26" s="274"/>
      <c r="F26" s="279"/>
      <c r="H26" s="185"/>
      <c r="I26" s="270" t="s">
        <v>140</v>
      </c>
      <c r="J26" s="193"/>
      <c r="K26" s="274"/>
      <c r="L26" s="274"/>
      <c r="M26" s="279"/>
    </row>
    <row r="27" spans="1:13" ht="183" customHeight="1" x14ac:dyDescent="0.15">
      <c r="A27" s="185"/>
      <c r="B27" s="651" t="s">
        <v>313</v>
      </c>
      <c r="C27" s="652"/>
      <c r="D27" s="652"/>
      <c r="E27" s="652"/>
      <c r="F27" s="653"/>
      <c r="H27" s="185"/>
      <c r="I27" s="654"/>
      <c r="J27" s="655"/>
      <c r="K27" s="655"/>
      <c r="L27" s="655"/>
      <c r="M27" s="656"/>
    </row>
    <row r="28" spans="1:13" x14ac:dyDescent="0.15">
      <c r="A28" s="185"/>
      <c r="B28" s="270" t="s">
        <v>142</v>
      </c>
      <c r="C28" s="193"/>
      <c r="D28" s="649"/>
      <c r="E28" s="649"/>
      <c r="F28" s="650"/>
      <c r="H28" s="185"/>
      <c r="I28" s="270" t="s">
        <v>142</v>
      </c>
      <c r="J28" s="193"/>
      <c r="K28" s="649"/>
      <c r="L28" s="649"/>
      <c r="M28" s="650"/>
    </row>
    <row r="29" spans="1:13" ht="183" customHeight="1" x14ac:dyDescent="0.15">
      <c r="B29" s="651" t="s">
        <v>44</v>
      </c>
      <c r="C29" s="652"/>
      <c r="D29" s="652"/>
      <c r="E29" s="652"/>
      <c r="F29" s="653"/>
      <c r="H29" s="185"/>
      <c r="I29" s="654"/>
      <c r="J29" s="655"/>
      <c r="K29" s="655"/>
      <c r="L29" s="655"/>
      <c r="M29" s="656"/>
    </row>
  </sheetData>
  <mergeCells count="18">
    <mergeCell ref="D28:F28"/>
    <mergeCell ref="K28:M28"/>
    <mergeCell ref="B29:F29"/>
    <mergeCell ref="I29:M29"/>
    <mergeCell ref="B27:F27"/>
    <mergeCell ref="I27:M27"/>
    <mergeCell ref="F1:F2"/>
    <mergeCell ref="D23:F23"/>
    <mergeCell ref="K23:M23"/>
    <mergeCell ref="D24:F24"/>
    <mergeCell ref="K24:M24"/>
    <mergeCell ref="A15:F15"/>
    <mergeCell ref="H15:M15"/>
    <mergeCell ref="B18:F18"/>
    <mergeCell ref="I18:M18"/>
    <mergeCell ref="B21:F21"/>
    <mergeCell ref="I21:M21"/>
    <mergeCell ref="I6:K6"/>
  </mergeCells>
  <phoneticPr fontId="9" type="Hiragana"/>
  <pageMargins left="0.7" right="0.7" top="0.75" bottom="0.75" header="0.3" footer="0.3"/>
  <pageSetup paperSize="9" scale="94" orientation="portrait" r:id="rId1"/>
  <colBreaks count="1" manualBreakCount="1">
    <brk id="7" max="26"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98"/>
  <sheetViews>
    <sheetView view="pageBreakPreview" zoomScale="90" zoomScaleSheetLayoutView="90" workbookViewId="0">
      <pane xSplit="2" ySplit="2" topLeftCell="C3" activePane="bottomRight" state="frozen"/>
      <selection activeCell="M45" sqref="M45"/>
      <selection pane="topRight" activeCell="M45" sqref="M45"/>
      <selection pane="bottomLeft" activeCell="M45" sqref="M45"/>
      <selection pane="bottomRight" activeCell="M45" sqref="M45"/>
    </sheetView>
  </sheetViews>
  <sheetFormatPr defaultRowHeight="12" x14ac:dyDescent="0.15"/>
  <cols>
    <col min="1" max="1" width="3.125" style="285" hidden="1" bestFit="1" customWidth="1"/>
    <col min="2" max="2" width="5.375" style="285" customWidth="1"/>
    <col min="3" max="3" width="33" style="285" customWidth="1"/>
    <col min="4" max="5" width="11.875" style="285" customWidth="1"/>
    <col min="6" max="7" width="10.375" style="286" bestFit="1" customWidth="1"/>
    <col min="8" max="8" width="10.375" style="285" customWidth="1"/>
    <col min="9" max="9" width="11.875" style="285" customWidth="1"/>
    <col min="10" max="10" width="29.5" style="285" customWidth="1"/>
    <col min="11" max="11" width="2.5" style="285" customWidth="1"/>
    <col min="12" max="16378" width="9" style="285" customWidth="1"/>
    <col min="16379" max="16381" width="9.375" style="285" customWidth="1"/>
    <col min="16382" max="16384" width="9" style="285" customWidth="1"/>
  </cols>
  <sheetData>
    <row r="1" spans="1:10" ht="14.25" x14ac:dyDescent="0.15">
      <c r="B1" s="288" t="s">
        <v>311</v>
      </c>
    </row>
    <row r="2" spans="1:10" ht="30.75" customHeight="1" x14ac:dyDescent="0.15">
      <c r="B2" s="289"/>
      <c r="C2" s="292" t="s">
        <v>9</v>
      </c>
      <c r="D2" s="679">
        <f>'様式12(実績)'!E16</f>
        <v>0</v>
      </c>
      <c r="E2" s="679"/>
      <c r="F2" s="679"/>
      <c r="G2" s="679"/>
      <c r="H2" s="290"/>
      <c r="I2" s="290"/>
      <c r="J2" s="353"/>
    </row>
    <row r="3" spans="1:10" ht="30.75" customHeight="1" x14ac:dyDescent="0.15">
      <c r="B3" s="290"/>
      <c r="C3" s="293"/>
      <c r="D3" s="305"/>
      <c r="E3" s="305"/>
      <c r="F3" s="305"/>
      <c r="G3" s="305"/>
      <c r="H3" s="337"/>
      <c r="I3" s="337"/>
      <c r="J3" s="290"/>
    </row>
    <row r="4" spans="1:10" s="287" customFormat="1" ht="17.25" x14ac:dyDescent="0.15">
      <c r="B4" s="291" t="s">
        <v>69</v>
      </c>
      <c r="C4" s="294" t="s">
        <v>219</v>
      </c>
      <c r="D4" s="676" t="s">
        <v>40</v>
      </c>
      <c r="E4" s="676"/>
      <c r="F4" s="676"/>
      <c r="G4" s="676"/>
      <c r="H4" s="338"/>
      <c r="I4" s="346"/>
      <c r="J4" s="354"/>
    </row>
    <row r="5" spans="1:10" ht="24" customHeight="1" x14ac:dyDescent="0.15">
      <c r="B5" s="659"/>
      <c r="C5" s="295" t="s">
        <v>220</v>
      </c>
      <c r="D5" s="306" t="s">
        <v>204</v>
      </c>
      <c r="E5" s="316" t="s">
        <v>223</v>
      </c>
      <c r="F5" s="677" t="s">
        <v>39</v>
      </c>
      <c r="G5" s="678"/>
      <c r="H5" s="661" t="s">
        <v>229</v>
      </c>
      <c r="I5" s="661" t="s">
        <v>160</v>
      </c>
      <c r="J5" s="665" t="s">
        <v>212</v>
      </c>
    </row>
    <row r="6" spans="1:10" ht="24" x14ac:dyDescent="0.15">
      <c r="B6" s="660"/>
      <c r="C6" s="296" t="s">
        <v>221</v>
      </c>
      <c r="D6" s="307"/>
      <c r="E6" s="307" t="s">
        <v>96</v>
      </c>
      <c r="F6" s="323" t="s">
        <v>187</v>
      </c>
      <c r="G6" s="330" t="s">
        <v>227</v>
      </c>
      <c r="H6" s="662"/>
      <c r="I6" s="662"/>
      <c r="J6" s="666"/>
    </row>
    <row r="7" spans="1:10" ht="23.25" customHeight="1" x14ac:dyDescent="0.15">
      <c r="A7" s="285" t="s">
        <v>214</v>
      </c>
      <c r="B7" s="667" t="s">
        <v>174</v>
      </c>
      <c r="C7" s="297" t="s">
        <v>222</v>
      </c>
      <c r="D7" s="308">
        <v>45931</v>
      </c>
      <c r="E7" s="317">
        <v>45940</v>
      </c>
      <c r="F7" s="669">
        <v>55000</v>
      </c>
      <c r="G7" s="670"/>
      <c r="H7" s="339">
        <v>0</v>
      </c>
      <c r="I7" s="347">
        <f>F8-H7</f>
        <v>50000</v>
      </c>
      <c r="J7" s="355" t="s">
        <v>205</v>
      </c>
    </row>
    <row r="8" spans="1:10" ht="23.25" customHeight="1" x14ac:dyDescent="0.15">
      <c r="A8" s="285" t="s">
        <v>216</v>
      </c>
      <c r="B8" s="668"/>
      <c r="C8" s="298" t="s">
        <v>155</v>
      </c>
      <c r="D8" s="309"/>
      <c r="E8" s="318" t="s">
        <v>226</v>
      </c>
      <c r="F8" s="324">
        <f>INT(F7/1.1)</f>
        <v>50000</v>
      </c>
      <c r="G8" s="331">
        <f>+F7-F8</f>
        <v>5000</v>
      </c>
      <c r="H8" s="340"/>
      <c r="I8" s="340"/>
      <c r="J8" s="356"/>
    </row>
    <row r="9" spans="1:10" ht="23.25" customHeight="1" x14ac:dyDescent="0.15">
      <c r="A9" s="285" t="s">
        <v>214</v>
      </c>
      <c r="B9" s="657">
        <v>1</v>
      </c>
      <c r="C9" s="299"/>
      <c r="D9" s="310"/>
      <c r="E9" s="319"/>
      <c r="F9" s="663"/>
      <c r="G9" s="664"/>
      <c r="H9" s="341">
        <v>0</v>
      </c>
      <c r="I9" s="348">
        <f>F10-H9</f>
        <v>0</v>
      </c>
      <c r="J9" s="357"/>
    </row>
    <row r="10" spans="1:10" ht="23.25" customHeight="1" x14ac:dyDescent="0.15">
      <c r="A10" s="285" t="s">
        <v>216</v>
      </c>
      <c r="B10" s="658"/>
      <c r="C10" s="300"/>
      <c r="D10" s="311"/>
      <c r="E10" s="320"/>
      <c r="F10" s="325">
        <f>INT(F9/1.1)</f>
        <v>0</v>
      </c>
      <c r="G10" s="332">
        <f>+F9-F10</f>
        <v>0</v>
      </c>
      <c r="H10" s="342"/>
      <c r="I10" s="342"/>
      <c r="J10" s="358"/>
    </row>
    <row r="11" spans="1:10" ht="23.25" customHeight="1" x14ac:dyDescent="0.15">
      <c r="A11" s="285" t="s">
        <v>214</v>
      </c>
      <c r="B11" s="657">
        <v>2</v>
      </c>
      <c r="C11" s="301"/>
      <c r="D11" s="312"/>
      <c r="E11" s="321"/>
      <c r="F11" s="680"/>
      <c r="G11" s="681"/>
      <c r="H11" s="343">
        <v>0</v>
      </c>
      <c r="I11" s="349">
        <f>F12-H11</f>
        <v>0</v>
      </c>
      <c r="J11" s="359"/>
    </row>
    <row r="12" spans="1:10" ht="23.25" customHeight="1" x14ac:dyDescent="0.15">
      <c r="A12" s="285" t="s">
        <v>216</v>
      </c>
      <c r="B12" s="658"/>
      <c r="C12" s="302"/>
      <c r="D12" s="313"/>
      <c r="E12" s="322"/>
      <c r="F12" s="326">
        <f>INT(F11/1.1)</f>
        <v>0</v>
      </c>
      <c r="G12" s="333">
        <f>+F11-F12</f>
        <v>0</v>
      </c>
      <c r="H12" s="342"/>
      <c r="I12" s="342"/>
      <c r="J12" s="360"/>
    </row>
    <row r="13" spans="1:10" ht="23.25" customHeight="1" x14ac:dyDescent="0.15">
      <c r="A13" s="285" t="s">
        <v>214</v>
      </c>
      <c r="B13" s="657">
        <v>3</v>
      </c>
      <c r="C13" s="301"/>
      <c r="D13" s="312"/>
      <c r="E13" s="321"/>
      <c r="F13" s="680"/>
      <c r="G13" s="681"/>
      <c r="H13" s="343">
        <v>0</v>
      </c>
      <c r="I13" s="349">
        <f>F14-H13</f>
        <v>0</v>
      </c>
      <c r="J13" s="359"/>
    </row>
    <row r="14" spans="1:10" ht="23.25" customHeight="1" x14ac:dyDescent="0.15">
      <c r="A14" s="285" t="s">
        <v>216</v>
      </c>
      <c r="B14" s="658"/>
      <c r="C14" s="302"/>
      <c r="D14" s="313"/>
      <c r="E14" s="322"/>
      <c r="F14" s="326">
        <f>INT(F13/1.1)</f>
        <v>0</v>
      </c>
      <c r="G14" s="333">
        <f>+F13-F14</f>
        <v>0</v>
      </c>
      <c r="H14" s="342"/>
      <c r="I14" s="342"/>
      <c r="J14" s="360"/>
    </row>
    <row r="15" spans="1:10" s="381" customFormat="1" ht="23.25" customHeight="1" x14ac:dyDescent="0.15">
      <c r="B15" s="657">
        <v>4</v>
      </c>
      <c r="C15" s="416"/>
      <c r="D15" s="417"/>
      <c r="E15" s="418"/>
      <c r="F15" s="419"/>
      <c r="G15" s="420"/>
      <c r="H15" s="421"/>
      <c r="I15" s="421"/>
      <c r="J15" s="422"/>
    </row>
    <row r="16" spans="1:10" s="381" customFormat="1" ht="23.25" customHeight="1" x14ac:dyDescent="0.15">
      <c r="B16" s="658"/>
      <c r="C16" s="416"/>
      <c r="D16" s="417"/>
      <c r="E16" s="418"/>
      <c r="F16" s="419"/>
      <c r="G16" s="420"/>
      <c r="H16" s="421"/>
      <c r="I16" s="421"/>
      <c r="J16" s="422"/>
    </row>
    <row r="17" spans="1:10" ht="23.25" customHeight="1" x14ac:dyDescent="0.15">
      <c r="A17" s="285" t="s">
        <v>214</v>
      </c>
      <c r="B17" s="657">
        <v>5</v>
      </c>
      <c r="C17" s="301"/>
      <c r="D17" s="312"/>
      <c r="E17" s="321"/>
      <c r="F17" s="680"/>
      <c r="G17" s="681"/>
      <c r="H17" s="343">
        <v>0</v>
      </c>
      <c r="I17" s="349">
        <f>F18-H17</f>
        <v>0</v>
      </c>
      <c r="J17" s="359"/>
    </row>
    <row r="18" spans="1:10" ht="23.25" customHeight="1" x14ac:dyDescent="0.15">
      <c r="A18" s="285" t="s">
        <v>216</v>
      </c>
      <c r="B18" s="658"/>
      <c r="C18" s="302"/>
      <c r="D18" s="313"/>
      <c r="E18" s="322"/>
      <c r="F18" s="327">
        <f>INT(F17/1.1)</f>
        <v>0</v>
      </c>
      <c r="G18" s="334">
        <f>+F17-F18</f>
        <v>0</v>
      </c>
      <c r="H18" s="342"/>
      <c r="I18" s="350"/>
      <c r="J18" s="360"/>
    </row>
    <row r="19" spans="1:10" ht="23.25" customHeight="1" x14ac:dyDescent="0.15">
      <c r="A19" s="285" t="s">
        <v>214</v>
      </c>
      <c r="B19" s="674" t="s">
        <v>217</v>
      </c>
      <c r="C19" s="303" t="s">
        <v>222</v>
      </c>
      <c r="D19" s="314"/>
      <c r="E19" s="314"/>
      <c r="F19" s="671">
        <f>SUMIF(A9:A18,A19,F9:G18)</f>
        <v>0</v>
      </c>
      <c r="G19" s="672"/>
      <c r="H19" s="344"/>
      <c r="I19" s="351">
        <f>SUMIF(A9:A18,A19,I9:I18)</f>
        <v>0</v>
      </c>
      <c r="J19" s="361"/>
    </row>
    <row r="20" spans="1:10" ht="23.25" customHeight="1" x14ac:dyDescent="0.15">
      <c r="A20" s="285" t="s">
        <v>216</v>
      </c>
      <c r="B20" s="675"/>
      <c r="C20" s="304"/>
      <c r="D20" s="315"/>
      <c r="E20" s="315"/>
      <c r="F20" s="328">
        <f>SUMIF(A9:A18,A20,F9:G18)</f>
        <v>0</v>
      </c>
      <c r="G20" s="335">
        <f>+F19-F20</f>
        <v>0</v>
      </c>
      <c r="H20" s="345"/>
      <c r="I20" s="352"/>
      <c r="J20" s="362"/>
    </row>
    <row r="21" spans="1:10" x14ac:dyDescent="0.15">
      <c r="B21" s="673" t="s">
        <v>171</v>
      </c>
      <c r="C21" s="673"/>
      <c r="D21" s="673"/>
      <c r="E21" s="673"/>
      <c r="F21" s="673"/>
      <c r="G21" s="673"/>
      <c r="H21" s="673"/>
      <c r="I21" s="673"/>
      <c r="J21" s="673"/>
    </row>
    <row r="22" spans="1:10" ht="51" customHeight="1" x14ac:dyDescent="0.15"/>
    <row r="23" spans="1:10" s="287" customFormat="1" ht="17.25" x14ac:dyDescent="0.15">
      <c r="B23" s="291" t="s">
        <v>69</v>
      </c>
      <c r="C23" s="294" t="s">
        <v>219</v>
      </c>
      <c r="D23" s="676" t="s">
        <v>228</v>
      </c>
      <c r="E23" s="676"/>
      <c r="F23" s="676"/>
      <c r="G23" s="676"/>
      <c r="H23" s="338"/>
      <c r="I23" s="346"/>
      <c r="J23" s="354"/>
    </row>
    <row r="24" spans="1:10" ht="24" x14ac:dyDescent="0.15">
      <c r="B24" s="659" t="s">
        <v>196</v>
      </c>
      <c r="C24" s="295" t="s">
        <v>220</v>
      </c>
      <c r="D24" s="306" t="s">
        <v>261</v>
      </c>
      <c r="E24" s="316" t="s">
        <v>230</v>
      </c>
      <c r="F24" s="677" t="s">
        <v>39</v>
      </c>
      <c r="G24" s="678"/>
      <c r="H24" s="661" t="s">
        <v>229</v>
      </c>
      <c r="I24" s="661" t="s">
        <v>160</v>
      </c>
      <c r="J24" s="665" t="s">
        <v>212</v>
      </c>
    </row>
    <row r="25" spans="1:10" ht="24" x14ac:dyDescent="0.15">
      <c r="B25" s="660"/>
      <c r="C25" s="296" t="s">
        <v>221</v>
      </c>
      <c r="D25" s="307" t="s">
        <v>166</v>
      </c>
      <c r="E25" s="307" t="s">
        <v>96</v>
      </c>
      <c r="F25" s="323" t="s">
        <v>187</v>
      </c>
      <c r="G25" s="330" t="s">
        <v>227</v>
      </c>
      <c r="H25" s="662"/>
      <c r="I25" s="662"/>
      <c r="J25" s="666"/>
    </row>
    <row r="26" spans="1:10" ht="23.25" customHeight="1" x14ac:dyDescent="0.15">
      <c r="A26" s="285" t="s">
        <v>214</v>
      </c>
      <c r="B26" s="667" t="s">
        <v>174</v>
      </c>
      <c r="C26" s="297" t="s">
        <v>218</v>
      </c>
      <c r="D26" s="308">
        <v>45973</v>
      </c>
      <c r="E26" s="317">
        <v>45981</v>
      </c>
      <c r="F26" s="669">
        <v>37000</v>
      </c>
      <c r="G26" s="670"/>
      <c r="H26" s="339">
        <v>0</v>
      </c>
      <c r="I26" s="347">
        <f>F27-H26</f>
        <v>33636</v>
      </c>
      <c r="J26" s="363" t="s">
        <v>231</v>
      </c>
    </row>
    <row r="27" spans="1:10" ht="23.25" customHeight="1" x14ac:dyDescent="0.15">
      <c r="A27" s="285" t="s">
        <v>216</v>
      </c>
      <c r="B27" s="668"/>
      <c r="C27" s="298" t="s">
        <v>263</v>
      </c>
      <c r="D27" s="309">
        <v>45974</v>
      </c>
      <c r="E27" s="318" t="s">
        <v>226</v>
      </c>
      <c r="F27" s="324">
        <f>INT(F26/1.1)</f>
        <v>33636</v>
      </c>
      <c r="G27" s="331">
        <f>+F26-F27</f>
        <v>3364</v>
      </c>
      <c r="H27" s="340"/>
      <c r="I27" s="340"/>
      <c r="J27" s="356" t="s">
        <v>232</v>
      </c>
    </row>
    <row r="28" spans="1:10" ht="23.25" customHeight="1" x14ac:dyDescent="0.15">
      <c r="A28" s="285" t="s">
        <v>214</v>
      </c>
      <c r="B28" s="657">
        <v>1</v>
      </c>
      <c r="C28" s="299"/>
      <c r="D28" s="310"/>
      <c r="E28" s="319"/>
      <c r="F28" s="663"/>
      <c r="G28" s="664"/>
      <c r="H28" s="341">
        <v>0</v>
      </c>
      <c r="I28" s="348">
        <f>F29-H28</f>
        <v>0</v>
      </c>
      <c r="J28" s="357"/>
    </row>
    <row r="29" spans="1:10" ht="23.25" customHeight="1" x14ac:dyDescent="0.15">
      <c r="A29" s="285" t="s">
        <v>216</v>
      </c>
      <c r="B29" s="658"/>
      <c r="C29" s="300"/>
      <c r="D29" s="311"/>
      <c r="E29" s="320"/>
      <c r="F29" s="325">
        <f>INT(F28/1.1)</f>
        <v>0</v>
      </c>
      <c r="G29" s="332">
        <f>+F28-F29</f>
        <v>0</v>
      </c>
      <c r="H29" s="342"/>
      <c r="I29" s="342"/>
      <c r="J29" s="358"/>
    </row>
    <row r="30" spans="1:10" ht="23.25" customHeight="1" x14ac:dyDescent="0.15">
      <c r="A30" s="285" t="s">
        <v>214</v>
      </c>
      <c r="B30" s="657">
        <v>2</v>
      </c>
      <c r="C30" s="299"/>
      <c r="D30" s="310"/>
      <c r="E30" s="319"/>
      <c r="F30" s="663"/>
      <c r="G30" s="664"/>
      <c r="H30" s="341">
        <v>0</v>
      </c>
      <c r="I30" s="348">
        <f>F31-H30</f>
        <v>0</v>
      </c>
      <c r="J30" s="357"/>
    </row>
    <row r="31" spans="1:10" ht="23.25" customHeight="1" x14ac:dyDescent="0.15">
      <c r="A31" s="285" t="s">
        <v>216</v>
      </c>
      <c r="B31" s="658"/>
      <c r="C31" s="300"/>
      <c r="D31" s="311"/>
      <c r="E31" s="320"/>
      <c r="F31" s="325">
        <f>INT(F30/1.1)</f>
        <v>0</v>
      </c>
      <c r="G31" s="332">
        <f>+F30-F31</f>
        <v>0</v>
      </c>
      <c r="H31" s="342"/>
      <c r="I31" s="342"/>
      <c r="J31" s="358"/>
    </row>
    <row r="32" spans="1:10" ht="23.25" customHeight="1" x14ac:dyDescent="0.15">
      <c r="A32" s="285" t="s">
        <v>214</v>
      </c>
      <c r="B32" s="657">
        <v>3</v>
      </c>
      <c r="C32" s="299"/>
      <c r="D32" s="310"/>
      <c r="E32" s="319"/>
      <c r="F32" s="663"/>
      <c r="G32" s="664"/>
      <c r="H32" s="341">
        <v>0</v>
      </c>
      <c r="I32" s="348">
        <f>F33-H32</f>
        <v>0</v>
      </c>
      <c r="J32" s="357"/>
    </row>
    <row r="33" spans="1:10" ht="23.25" customHeight="1" x14ac:dyDescent="0.15">
      <c r="A33" s="285" t="s">
        <v>216</v>
      </c>
      <c r="B33" s="658"/>
      <c r="C33" s="300"/>
      <c r="D33" s="311"/>
      <c r="E33" s="320"/>
      <c r="F33" s="325">
        <f>INT(F32/1.1)</f>
        <v>0</v>
      </c>
      <c r="G33" s="332">
        <f>+F32-F33</f>
        <v>0</v>
      </c>
      <c r="H33" s="342"/>
      <c r="I33" s="342"/>
      <c r="J33" s="358"/>
    </row>
    <row r="34" spans="1:10" ht="23.25" customHeight="1" x14ac:dyDescent="0.15">
      <c r="A34" s="285" t="s">
        <v>214</v>
      </c>
      <c r="B34" s="657">
        <v>4</v>
      </c>
      <c r="C34" s="299"/>
      <c r="D34" s="310"/>
      <c r="E34" s="319"/>
      <c r="F34" s="663"/>
      <c r="G34" s="664"/>
      <c r="H34" s="341">
        <v>0</v>
      </c>
      <c r="I34" s="348">
        <f>F35-H34</f>
        <v>0</v>
      </c>
      <c r="J34" s="357"/>
    </row>
    <row r="35" spans="1:10" ht="23.25" customHeight="1" x14ac:dyDescent="0.15">
      <c r="A35" s="285" t="s">
        <v>216</v>
      </c>
      <c r="B35" s="658"/>
      <c r="C35" s="300"/>
      <c r="D35" s="311"/>
      <c r="E35" s="320"/>
      <c r="F35" s="325">
        <f>INT(F34/1.1)</f>
        <v>0</v>
      </c>
      <c r="G35" s="332">
        <f>+F34-F35</f>
        <v>0</v>
      </c>
      <c r="H35" s="342"/>
      <c r="I35" s="342"/>
      <c r="J35" s="358"/>
    </row>
    <row r="36" spans="1:10" ht="23.25" customHeight="1" x14ac:dyDescent="0.15">
      <c r="A36" s="285" t="s">
        <v>214</v>
      </c>
      <c r="B36" s="657">
        <v>5</v>
      </c>
      <c r="C36" s="299"/>
      <c r="D36" s="310"/>
      <c r="E36" s="319"/>
      <c r="F36" s="663"/>
      <c r="G36" s="664"/>
      <c r="H36" s="341">
        <v>0</v>
      </c>
      <c r="I36" s="348">
        <f>F37-H36</f>
        <v>0</v>
      </c>
      <c r="J36" s="357"/>
    </row>
    <row r="37" spans="1:10" ht="23.25" customHeight="1" x14ac:dyDescent="0.15">
      <c r="A37" s="285" t="s">
        <v>216</v>
      </c>
      <c r="B37" s="658"/>
      <c r="C37" s="300"/>
      <c r="D37" s="311"/>
      <c r="E37" s="320"/>
      <c r="F37" s="325">
        <f>INT(F36/1.1)</f>
        <v>0</v>
      </c>
      <c r="G37" s="332">
        <f>+F36-F37</f>
        <v>0</v>
      </c>
      <c r="H37" s="342"/>
      <c r="I37" s="342"/>
      <c r="J37" s="358"/>
    </row>
    <row r="38" spans="1:10" ht="23.25" customHeight="1" x14ac:dyDescent="0.15">
      <c r="A38" s="285" t="s">
        <v>214</v>
      </c>
      <c r="B38" s="657">
        <v>6</v>
      </c>
      <c r="C38" s="299"/>
      <c r="D38" s="310"/>
      <c r="E38" s="319"/>
      <c r="F38" s="663"/>
      <c r="G38" s="664"/>
      <c r="H38" s="341">
        <v>0</v>
      </c>
      <c r="I38" s="348">
        <f>F39-H38</f>
        <v>0</v>
      </c>
      <c r="J38" s="357"/>
    </row>
    <row r="39" spans="1:10" ht="23.25" customHeight="1" x14ac:dyDescent="0.15">
      <c r="A39" s="285" t="s">
        <v>216</v>
      </c>
      <c r="B39" s="658"/>
      <c r="C39" s="300"/>
      <c r="D39" s="311"/>
      <c r="E39" s="320"/>
      <c r="F39" s="325">
        <f>INT(F38/1.1)</f>
        <v>0</v>
      </c>
      <c r="G39" s="332">
        <f>+F38-F39</f>
        <v>0</v>
      </c>
      <c r="H39" s="342"/>
      <c r="I39" s="342"/>
      <c r="J39" s="358"/>
    </row>
    <row r="40" spans="1:10" ht="23.25" customHeight="1" x14ac:dyDescent="0.15">
      <c r="A40" s="285" t="s">
        <v>214</v>
      </c>
      <c r="B40" s="657">
        <v>7</v>
      </c>
      <c r="C40" s="299"/>
      <c r="D40" s="310"/>
      <c r="E40" s="319"/>
      <c r="F40" s="663"/>
      <c r="G40" s="664"/>
      <c r="H40" s="341">
        <v>0</v>
      </c>
      <c r="I40" s="348">
        <f>F41-H40</f>
        <v>0</v>
      </c>
      <c r="J40" s="357"/>
    </row>
    <row r="41" spans="1:10" ht="23.25" customHeight="1" x14ac:dyDescent="0.15">
      <c r="A41" s="285" t="s">
        <v>216</v>
      </c>
      <c r="B41" s="658"/>
      <c r="C41" s="300"/>
      <c r="D41" s="311"/>
      <c r="E41" s="320"/>
      <c r="F41" s="325">
        <f>INT(F40/1.1)</f>
        <v>0</v>
      </c>
      <c r="G41" s="332">
        <f>+F40-F41</f>
        <v>0</v>
      </c>
      <c r="H41" s="342"/>
      <c r="I41" s="342"/>
      <c r="J41" s="358"/>
    </row>
    <row r="42" spans="1:10" ht="23.25" customHeight="1" x14ac:dyDescent="0.15">
      <c r="A42" s="285" t="s">
        <v>214</v>
      </c>
      <c r="B42" s="657">
        <v>8</v>
      </c>
      <c r="C42" s="299"/>
      <c r="D42" s="310"/>
      <c r="E42" s="319"/>
      <c r="F42" s="663"/>
      <c r="G42" s="664"/>
      <c r="H42" s="341">
        <v>0</v>
      </c>
      <c r="I42" s="348">
        <f>F43-H42</f>
        <v>0</v>
      </c>
      <c r="J42" s="357"/>
    </row>
    <row r="43" spans="1:10" ht="23.25" customHeight="1" x14ac:dyDescent="0.15">
      <c r="A43" s="285" t="s">
        <v>216</v>
      </c>
      <c r="B43" s="658"/>
      <c r="C43" s="300"/>
      <c r="D43" s="311"/>
      <c r="E43" s="320"/>
      <c r="F43" s="325">
        <f>INT(F42/1.1)</f>
        <v>0</v>
      </c>
      <c r="G43" s="332">
        <f>+F42-F43</f>
        <v>0</v>
      </c>
      <c r="H43" s="342"/>
      <c r="I43" s="342"/>
      <c r="J43" s="358"/>
    </row>
    <row r="44" spans="1:10" ht="23.25" customHeight="1" x14ac:dyDescent="0.15">
      <c r="A44" s="285" t="s">
        <v>214</v>
      </c>
      <c r="B44" s="657">
        <v>9</v>
      </c>
      <c r="C44" s="299"/>
      <c r="D44" s="310"/>
      <c r="E44" s="319"/>
      <c r="F44" s="663"/>
      <c r="G44" s="664"/>
      <c r="H44" s="341">
        <v>0</v>
      </c>
      <c r="I44" s="348">
        <f>F45-H44</f>
        <v>0</v>
      </c>
      <c r="J44" s="357"/>
    </row>
    <row r="45" spans="1:10" ht="23.25" customHeight="1" x14ac:dyDescent="0.15">
      <c r="A45" s="285" t="s">
        <v>216</v>
      </c>
      <c r="B45" s="658"/>
      <c r="C45" s="300"/>
      <c r="D45" s="311"/>
      <c r="E45" s="320"/>
      <c r="F45" s="325">
        <f>INT(F44/1.1)</f>
        <v>0</v>
      </c>
      <c r="G45" s="332">
        <f>+F44-F45</f>
        <v>0</v>
      </c>
      <c r="H45" s="342"/>
      <c r="I45" s="342"/>
      <c r="J45" s="358"/>
    </row>
    <row r="46" spans="1:10" ht="23.25" customHeight="1" x14ac:dyDescent="0.15">
      <c r="A46" s="285" t="s">
        <v>214</v>
      </c>
      <c r="B46" s="657">
        <v>10</v>
      </c>
      <c r="C46" s="299"/>
      <c r="D46" s="310"/>
      <c r="E46" s="319"/>
      <c r="F46" s="663"/>
      <c r="G46" s="664"/>
      <c r="H46" s="341">
        <v>0</v>
      </c>
      <c r="I46" s="348">
        <f>F47-H46</f>
        <v>0</v>
      </c>
      <c r="J46" s="357"/>
    </row>
    <row r="47" spans="1:10" ht="23.25" customHeight="1" x14ac:dyDescent="0.15">
      <c r="A47" s="285" t="s">
        <v>216</v>
      </c>
      <c r="B47" s="658"/>
      <c r="C47" s="300"/>
      <c r="D47" s="311"/>
      <c r="E47" s="320"/>
      <c r="F47" s="329">
        <f>INT(F46/1.1)</f>
        <v>0</v>
      </c>
      <c r="G47" s="336">
        <f>+F46-F47</f>
        <v>0</v>
      </c>
      <c r="H47" s="342"/>
      <c r="I47" s="350"/>
      <c r="J47" s="358"/>
    </row>
    <row r="48" spans="1:10" ht="23.25" customHeight="1" x14ac:dyDescent="0.15">
      <c r="A48" s="285" t="s">
        <v>214</v>
      </c>
      <c r="B48" s="674" t="s">
        <v>217</v>
      </c>
      <c r="C48" s="303" t="s">
        <v>228</v>
      </c>
      <c r="D48" s="314"/>
      <c r="E48" s="314"/>
      <c r="F48" s="671">
        <f>SUMIF(A28:A47,A48,F28:G47)</f>
        <v>0</v>
      </c>
      <c r="G48" s="672"/>
      <c r="H48" s="344"/>
      <c r="I48" s="351">
        <f>SUMIF(A28:A47,A48,I28:I47)</f>
        <v>0</v>
      </c>
      <c r="J48" s="361"/>
    </row>
    <row r="49" spans="1:10" ht="23.25" customHeight="1" x14ac:dyDescent="0.15">
      <c r="A49" s="285" t="s">
        <v>216</v>
      </c>
      <c r="B49" s="675"/>
      <c r="C49" s="304"/>
      <c r="D49" s="315"/>
      <c r="E49" s="315"/>
      <c r="F49" s="328">
        <f>SUMIF(A28:A47,A49,F28:G47)</f>
        <v>0</v>
      </c>
      <c r="G49" s="335">
        <f>+F48-F49</f>
        <v>0</v>
      </c>
      <c r="H49" s="345"/>
      <c r="I49" s="352"/>
      <c r="J49" s="362"/>
    </row>
    <row r="50" spans="1:10" x14ac:dyDescent="0.15">
      <c r="B50" s="673" t="s">
        <v>171</v>
      </c>
      <c r="C50" s="673"/>
      <c r="D50" s="673"/>
      <c r="E50" s="673"/>
      <c r="F50" s="673"/>
      <c r="G50" s="673"/>
      <c r="H50" s="673"/>
      <c r="I50" s="673"/>
      <c r="J50" s="673"/>
    </row>
    <row r="51" spans="1:10" ht="52.5" customHeight="1" x14ac:dyDescent="0.15"/>
    <row r="52" spans="1:10" s="287" customFormat="1" ht="17.25" x14ac:dyDescent="0.15">
      <c r="B52" s="291" t="s">
        <v>69</v>
      </c>
      <c r="C52" s="294" t="s">
        <v>219</v>
      </c>
      <c r="D52" s="676" t="s">
        <v>210</v>
      </c>
      <c r="E52" s="676"/>
      <c r="F52" s="676"/>
      <c r="G52" s="676"/>
      <c r="H52" s="338"/>
      <c r="I52" s="346"/>
      <c r="J52" s="354"/>
    </row>
    <row r="53" spans="1:10" ht="24" x14ac:dyDescent="0.15">
      <c r="B53" s="659" t="s">
        <v>196</v>
      </c>
      <c r="C53" s="295" t="s">
        <v>220</v>
      </c>
      <c r="D53" s="306" t="s">
        <v>204</v>
      </c>
      <c r="E53" s="316" t="s">
        <v>378</v>
      </c>
      <c r="F53" s="677" t="s">
        <v>39</v>
      </c>
      <c r="G53" s="678"/>
      <c r="H53" s="661" t="s">
        <v>229</v>
      </c>
      <c r="I53" s="661" t="s">
        <v>160</v>
      </c>
      <c r="J53" s="665" t="s">
        <v>212</v>
      </c>
    </row>
    <row r="54" spans="1:10" ht="24" x14ac:dyDescent="0.15">
      <c r="B54" s="660"/>
      <c r="C54" s="296" t="s">
        <v>221</v>
      </c>
      <c r="D54" s="307" t="s">
        <v>267</v>
      </c>
      <c r="E54" s="307" t="s">
        <v>96</v>
      </c>
      <c r="F54" s="323" t="s">
        <v>187</v>
      </c>
      <c r="G54" s="330" t="s">
        <v>227</v>
      </c>
      <c r="H54" s="662"/>
      <c r="I54" s="662"/>
      <c r="J54" s="666"/>
    </row>
    <row r="55" spans="1:10" ht="23.25" customHeight="1" x14ac:dyDescent="0.15">
      <c r="A55" s="285" t="s">
        <v>214</v>
      </c>
      <c r="B55" s="667" t="s">
        <v>174</v>
      </c>
      <c r="C55" s="297" t="s">
        <v>210</v>
      </c>
      <c r="D55" s="308">
        <v>45973</v>
      </c>
      <c r="E55" s="317">
        <v>45981</v>
      </c>
      <c r="F55" s="669">
        <v>11000</v>
      </c>
      <c r="G55" s="670"/>
      <c r="H55" s="339">
        <v>1637</v>
      </c>
      <c r="I55" s="347">
        <f>F56-H55</f>
        <v>8363</v>
      </c>
      <c r="J55" s="363" t="s">
        <v>206</v>
      </c>
    </row>
    <row r="56" spans="1:10" ht="23.25" customHeight="1" x14ac:dyDescent="0.15">
      <c r="A56" s="285" t="s">
        <v>216</v>
      </c>
      <c r="B56" s="668"/>
      <c r="C56" s="298" t="s">
        <v>207</v>
      </c>
      <c r="D56" s="309">
        <v>45974</v>
      </c>
      <c r="E56" s="318" t="s">
        <v>226</v>
      </c>
      <c r="F56" s="324">
        <f>INT(F55/1.1)</f>
        <v>10000</v>
      </c>
      <c r="G56" s="331">
        <f>+F55-F56</f>
        <v>1000</v>
      </c>
      <c r="H56" s="340"/>
      <c r="I56" s="340"/>
      <c r="J56" s="298" t="s">
        <v>14</v>
      </c>
    </row>
    <row r="57" spans="1:10" ht="23.25" customHeight="1" x14ac:dyDescent="0.15">
      <c r="A57" s="285" t="s">
        <v>214</v>
      </c>
      <c r="B57" s="657">
        <v>1</v>
      </c>
      <c r="C57" s="299"/>
      <c r="D57" s="310"/>
      <c r="E57" s="319"/>
      <c r="F57" s="663"/>
      <c r="G57" s="664"/>
      <c r="H57" s="341">
        <v>0</v>
      </c>
      <c r="I57" s="348">
        <f>F58-H57</f>
        <v>0</v>
      </c>
      <c r="J57" s="357"/>
    </row>
    <row r="58" spans="1:10" ht="23.25" customHeight="1" x14ac:dyDescent="0.15">
      <c r="A58" s="285" t="s">
        <v>216</v>
      </c>
      <c r="B58" s="658"/>
      <c r="C58" s="300"/>
      <c r="D58" s="311"/>
      <c r="E58" s="320"/>
      <c r="F58" s="325">
        <f>INT(F57/1.1)</f>
        <v>0</v>
      </c>
      <c r="G58" s="332">
        <f>+F57-F58</f>
        <v>0</v>
      </c>
      <c r="H58" s="342"/>
      <c r="I58" s="342"/>
      <c r="J58" s="358"/>
    </row>
    <row r="59" spans="1:10" ht="23.25" customHeight="1" x14ac:dyDescent="0.15">
      <c r="A59" s="285" t="s">
        <v>214</v>
      </c>
      <c r="B59" s="657">
        <v>2</v>
      </c>
      <c r="C59" s="299"/>
      <c r="D59" s="308"/>
      <c r="E59" s="317"/>
      <c r="F59" s="669"/>
      <c r="G59" s="670"/>
      <c r="H59" s="339"/>
      <c r="I59" s="347"/>
      <c r="J59" s="363"/>
    </row>
    <row r="60" spans="1:10" ht="23.25" customHeight="1" x14ac:dyDescent="0.15">
      <c r="A60" s="285" t="s">
        <v>216</v>
      </c>
      <c r="B60" s="658"/>
      <c r="C60" s="300"/>
      <c r="D60" s="309"/>
      <c r="E60" s="318"/>
      <c r="F60" s="324"/>
      <c r="G60" s="331"/>
      <c r="H60" s="340"/>
      <c r="I60" s="340"/>
      <c r="J60" s="298"/>
    </row>
    <row r="61" spans="1:10" ht="23.25" customHeight="1" x14ac:dyDescent="0.15">
      <c r="A61" s="285" t="s">
        <v>214</v>
      </c>
      <c r="B61" s="657">
        <v>3</v>
      </c>
      <c r="C61" s="299"/>
      <c r="D61" s="310"/>
      <c r="E61" s="319"/>
      <c r="F61" s="663"/>
      <c r="G61" s="664"/>
      <c r="H61" s="341">
        <v>0</v>
      </c>
      <c r="I61" s="348">
        <f>F62-H61</f>
        <v>0</v>
      </c>
      <c r="J61" s="357"/>
    </row>
    <row r="62" spans="1:10" ht="23.25" customHeight="1" x14ac:dyDescent="0.15">
      <c r="A62" s="285" t="s">
        <v>216</v>
      </c>
      <c r="B62" s="658"/>
      <c r="C62" s="300"/>
      <c r="D62" s="311"/>
      <c r="E62" s="320"/>
      <c r="F62" s="325">
        <f>INT(F61/1.1)</f>
        <v>0</v>
      </c>
      <c r="G62" s="332">
        <f>+F61-F62</f>
        <v>0</v>
      </c>
      <c r="H62" s="342"/>
      <c r="I62" s="342"/>
      <c r="J62" s="358"/>
    </row>
    <row r="63" spans="1:10" ht="23.25" customHeight="1" x14ac:dyDescent="0.15">
      <c r="A63" s="285" t="s">
        <v>214</v>
      </c>
      <c r="B63" s="657">
        <v>4</v>
      </c>
      <c r="C63" s="299"/>
      <c r="D63" s="310"/>
      <c r="E63" s="319"/>
      <c r="F63" s="663"/>
      <c r="G63" s="664"/>
      <c r="H63" s="341">
        <v>0</v>
      </c>
      <c r="I63" s="348">
        <f>F64-H63</f>
        <v>0</v>
      </c>
      <c r="J63" s="357"/>
    </row>
    <row r="64" spans="1:10" ht="23.25" customHeight="1" x14ac:dyDescent="0.15">
      <c r="A64" s="285" t="s">
        <v>216</v>
      </c>
      <c r="B64" s="658"/>
      <c r="C64" s="300"/>
      <c r="D64" s="311"/>
      <c r="E64" s="320"/>
      <c r="F64" s="325">
        <f>INT(F63/1.1)</f>
        <v>0</v>
      </c>
      <c r="G64" s="332">
        <f>+F63-F64</f>
        <v>0</v>
      </c>
      <c r="H64" s="342"/>
      <c r="I64" s="342"/>
      <c r="J64" s="358"/>
    </row>
    <row r="65" spans="1:10" ht="23.25" customHeight="1" x14ac:dyDescent="0.15">
      <c r="A65" s="285" t="s">
        <v>214</v>
      </c>
      <c r="B65" s="657">
        <v>5</v>
      </c>
      <c r="C65" s="299"/>
      <c r="D65" s="310"/>
      <c r="E65" s="319"/>
      <c r="F65" s="663"/>
      <c r="G65" s="664"/>
      <c r="H65" s="341">
        <v>0</v>
      </c>
      <c r="I65" s="348">
        <f>F66-H65</f>
        <v>0</v>
      </c>
      <c r="J65" s="357"/>
    </row>
    <row r="66" spans="1:10" ht="23.25" customHeight="1" x14ac:dyDescent="0.15">
      <c r="A66" s="285" t="s">
        <v>216</v>
      </c>
      <c r="B66" s="658"/>
      <c r="C66" s="300"/>
      <c r="D66" s="311"/>
      <c r="E66" s="320"/>
      <c r="F66" s="325">
        <f>INT(F65/1.1)</f>
        <v>0</v>
      </c>
      <c r="G66" s="332">
        <f>+F65-F66</f>
        <v>0</v>
      </c>
      <c r="H66" s="342"/>
      <c r="I66" s="342"/>
      <c r="J66" s="358"/>
    </row>
    <row r="67" spans="1:10" ht="23.25" customHeight="1" x14ac:dyDescent="0.15">
      <c r="A67" s="285" t="s">
        <v>214</v>
      </c>
      <c r="B67" s="657">
        <v>6</v>
      </c>
      <c r="C67" s="299"/>
      <c r="D67" s="310"/>
      <c r="E67" s="319"/>
      <c r="F67" s="663"/>
      <c r="G67" s="664"/>
      <c r="H67" s="341">
        <v>0</v>
      </c>
      <c r="I67" s="348">
        <f>F68-H67</f>
        <v>0</v>
      </c>
      <c r="J67" s="357"/>
    </row>
    <row r="68" spans="1:10" ht="23.25" customHeight="1" x14ac:dyDescent="0.15">
      <c r="A68" s="285" t="s">
        <v>216</v>
      </c>
      <c r="B68" s="658"/>
      <c r="C68" s="300"/>
      <c r="D68" s="311"/>
      <c r="E68" s="320"/>
      <c r="F68" s="325">
        <f>INT(F67/1.1)</f>
        <v>0</v>
      </c>
      <c r="G68" s="332">
        <f>+F67-F68</f>
        <v>0</v>
      </c>
      <c r="H68" s="342"/>
      <c r="I68" s="342"/>
      <c r="J68" s="358"/>
    </row>
    <row r="69" spans="1:10" ht="23.25" customHeight="1" x14ac:dyDescent="0.15">
      <c r="A69" s="285" t="s">
        <v>214</v>
      </c>
      <c r="B69" s="657">
        <v>7</v>
      </c>
      <c r="C69" s="299"/>
      <c r="D69" s="310"/>
      <c r="E69" s="319"/>
      <c r="F69" s="663"/>
      <c r="G69" s="664"/>
      <c r="H69" s="341">
        <v>0</v>
      </c>
      <c r="I69" s="348">
        <f>F70-H69</f>
        <v>0</v>
      </c>
      <c r="J69" s="357"/>
    </row>
    <row r="70" spans="1:10" ht="23.25" customHeight="1" x14ac:dyDescent="0.15">
      <c r="A70" s="285" t="s">
        <v>216</v>
      </c>
      <c r="B70" s="658"/>
      <c r="C70" s="300"/>
      <c r="D70" s="311"/>
      <c r="E70" s="320"/>
      <c r="F70" s="325">
        <f>INT(F69/1.1)</f>
        <v>0</v>
      </c>
      <c r="G70" s="332">
        <f>+F69-F70</f>
        <v>0</v>
      </c>
      <c r="H70" s="342"/>
      <c r="I70" s="342"/>
      <c r="J70" s="358"/>
    </row>
    <row r="71" spans="1:10" ht="23.25" customHeight="1" x14ac:dyDescent="0.15">
      <c r="A71" s="285" t="s">
        <v>214</v>
      </c>
      <c r="B71" s="657">
        <v>8</v>
      </c>
      <c r="C71" s="299"/>
      <c r="D71" s="310"/>
      <c r="E71" s="319"/>
      <c r="F71" s="663"/>
      <c r="G71" s="664"/>
      <c r="H71" s="341">
        <v>0</v>
      </c>
      <c r="I71" s="348">
        <f>F72-H71</f>
        <v>0</v>
      </c>
      <c r="J71" s="357"/>
    </row>
    <row r="72" spans="1:10" ht="23.25" customHeight="1" x14ac:dyDescent="0.15">
      <c r="A72" s="285" t="s">
        <v>216</v>
      </c>
      <c r="B72" s="658"/>
      <c r="C72" s="300"/>
      <c r="D72" s="311"/>
      <c r="E72" s="320"/>
      <c r="F72" s="325">
        <f>INT(F71/1.1)</f>
        <v>0</v>
      </c>
      <c r="G72" s="332">
        <f>+F71-F72</f>
        <v>0</v>
      </c>
      <c r="H72" s="342"/>
      <c r="I72" s="342"/>
      <c r="J72" s="358"/>
    </row>
    <row r="73" spans="1:10" ht="23.25" customHeight="1" x14ac:dyDescent="0.15">
      <c r="A73" s="285" t="s">
        <v>214</v>
      </c>
      <c r="B73" s="657">
        <v>9</v>
      </c>
      <c r="C73" s="299"/>
      <c r="D73" s="310"/>
      <c r="E73" s="319"/>
      <c r="F73" s="663"/>
      <c r="G73" s="664"/>
      <c r="H73" s="341">
        <v>0</v>
      </c>
      <c r="I73" s="348">
        <f>F74-H73</f>
        <v>0</v>
      </c>
      <c r="J73" s="357"/>
    </row>
    <row r="74" spans="1:10" ht="23.25" customHeight="1" x14ac:dyDescent="0.15">
      <c r="A74" s="285" t="s">
        <v>216</v>
      </c>
      <c r="B74" s="658"/>
      <c r="C74" s="300"/>
      <c r="D74" s="311"/>
      <c r="E74" s="320"/>
      <c r="F74" s="325">
        <f>INT(F73/1.1)</f>
        <v>0</v>
      </c>
      <c r="G74" s="332">
        <f>+F73-F74</f>
        <v>0</v>
      </c>
      <c r="H74" s="342"/>
      <c r="I74" s="342"/>
      <c r="J74" s="358"/>
    </row>
    <row r="75" spans="1:10" ht="23.25" customHeight="1" x14ac:dyDescent="0.15">
      <c r="A75" s="285" t="s">
        <v>214</v>
      </c>
      <c r="B75" s="657">
        <v>10</v>
      </c>
      <c r="C75" s="299"/>
      <c r="D75" s="310"/>
      <c r="E75" s="319"/>
      <c r="F75" s="663"/>
      <c r="G75" s="664"/>
      <c r="H75" s="341">
        <v>0</v>
      </c>
      <c r="I75" s="348">
        <f>F76-H75</f>
        <v>0</v>
      </c>
      <c r="J75" s="357"/>
    </row>
    <row r="76" spans="1:10" ht="23.25" customHeight="1" x14ac:dyDescent="0.15">
      <c r="A76" s="285" t="s">
        <v>216</v>
      </c>
      <c r="B76" s="658"/>
      <c r="C76" s="300"/>
      <c r="D76" s="311"/>
      <c r="E76" s="320"/>
      <c r="F76" s="329">
        <f>INT(F75/1.1)</f>
        <v>0</v>
      </c>
      <c r="G76" s="336">
        <f>+F75-F76</f>
        <v>0</v>
      </c>
      <c r="H76" s="342"/>
      <c r="I76" s="350"/>
      <c r="J76" s="358"/>
    </row>
    <row r="77" spans="1:10" ht="23.25" customHeight="1" x14ac:dyDescent="0.15">
      <c r="A77" s="285" t="s">
        <v>214</v>
      </c>
      <c r="B77" s="674" t="s">
        <v>217</v>
      </c>
      <c r="C77" s="303" t="s">
        <v>210</v>
      </c>
      <c r="D77" s="314"/>
      <c r="E77" s="314"/>
      <c r="F77" s="671">
        <f>SUMIF(A57:A76,A77,F57:G76)</f>
        <v>0</v>
      </c>
      <c r="G77" s="672"/>
      <c r="H77" s="344"/>
      <c r="I77" s="351">
        <f>SUMIF(A57:A76,A77,I57:I76)</f>
        <v>0</v>
      </c>
      <c r="J77" s="361"/>
    </row>
    <row r="78" spans="1:10" ht="23.25" customHeight="1" x14ac:dyDescent="0.15">
      <c r="A78" s="285" t="s">
        <v>216</v>
      </c>
      <c r="B78" s="675"/>
      <c r="C78" s="304"/>
      <c r="D78" s="315"/>
      <c r="E78" s="315"/>
      <c r="F78" s="328">
        <f>SUMIF(A57:A76,A78,F57:G76)</f>
        <v>0</v>
      </c>
      <c r="G78" s="335">
        <f>+F77-F78</f>
        <v>0</v>
      </c>
      <c r="H78" s="345"/>
      <c r="I78" s="352"/>
      <c r="J78" s="362"/>
    </row>
    <row r="79" spans="1:10" x14ac:dyDescent="0.15">
      <c r="B79" s="673" t="s">
        <v>171</v>
      </c>
      <c r="C79" s="673"/>
      <c r="D79" s="673"/>
      <c r="E79" s="673"/>
      <c r="F79" s="673"/>
      <c r="G79" s="673"/>
      <c r="H79" s="673"/>
      <c r="I79" s="673"/>
      <c r="J79" s="673"/>
    </row>
    <row r="81" spans="2:10" ht="17.25" x14ac:dyDescent="0.15">
      <c r="B81" s="291" t="s">
        <v>69</v>
      </c>
      <c r="C81" s="294" t="s">
        <v>219</v>
      </c>
      <c r="D81" s="676" t="s">
        <v>376</v>
      </c>
      <c r="E81" s="676"/>
      <c r="F81" s="676"/>
      <c r="G81" s="676"/>
      <c r="H81" s="338"/>
      <c r="I81" s="346"/>
      <c r="J81" s="354"/>
    </row>
    <row r="82" spans="2:10" ht="24" customHeight="1" x14ac:dyDescent="0.15">
      <c r="B82" s="659" t="s">
        <v>196</v>
      </c>
      <c r="C82" s="295" t="s">
        <v>220</v>
      </c>
      <c r="D82" s="306" t="s">
        <v>266</v>
      </c>
      <c r="E82" s="316" t="s">
        <v>230</v>
      </c>
      <c r="F82" s="677" t="s">
        <v>39</v>
      </c>
      <c r="G82" s="678"/>
      <c r="H82" s="661" t="s">
        <v>229</v>
      </c>
      <c r="I82" s="661" t="s">
        <v>160</v>
      </c>
      <c r="J82" s="665" t="s">
        <v>212</v>
      </c>
    </row>
    <row r="83" spans="2:10" ht="24" x14ac:dyDescent="0.15">
      <c r="B83" s="660"/>
      <c r="C83" s="383" t="s">
        <v>221</v>
      </c>
      <c r="D83" s="382" t="s">
        <v>267</v>
      </c>
      <c r="E83" s="382" t="s">
        <v>96</v>
      </c>
      <c r="F83" s="323" t="s">
        <v>187</v>
      </c>
      <c r="G83" s="330" t="s">
        <v>227</v>
      </c>
      <c r="H83" s="662"/>
      <c r="I83" s="662"/>
      <c r="J83" s="666"/>
    </row>
    <row r="84" spans="2:10" ht="23.25" customHeight="1" x14ac:dyDescent="0.15">
      <c r="B84" s="667" t="s">
        <v>174</v>
      </c>
      <c r="C84" s="297" t="s">
        <v>376</v>
      </c>
      <c r="D84" s="308">
        <v>45960</v>
      </c>
      <c r="E84" s="317">
        <v>45981</v>
      </c>
      <c r="F84" s="669">
        <v>110000</v>
      </c>
      <c r="G84" s="670"/>
      <c r="H84" s="339"/>
      <c r="I84" s="347">
        <f>F85-H84</f>
        <v>100000</v>
      </c>
      <c r="J84" s="363" t="s">
        <v>379</v>
      </c>
    </row>
    <row r="85" spans="2:10" ht="23.25" customHeight="1" x14ac:dyDescent="0.15">
      <c r="B85" s="668"/>
      <c r="C85" s="298" t="s">
        <v>377</v>
      </c>
      <c r="D85" s="309"/>
      <c r="E85" s="318" t="s">
        <v>226</v>
      </c>
      <c r="F85" s="324">
        <f>INT(F84/1.1)</f>
        <v>100000</v>
      </c>
      <c r="G85" s="331">
        <f>+F84-F85</f>
        <v>10000</v>
      </c>
      <c r="H85" s="340"/>
      <c r="I85" s="340"/>
      <c r="J85" s="298"/>
    </row>
    <row r="86" spans="2:10" ht="23.25" customHeight="1" x14ac:dyDescent="0.15">
      <c r="B86" s="657">
        <v>1</v>
      </c>
      <c r="C86" s="299"/>
      <c r="D86" s="310"/>
      <c r="E86" s="319"/>
      <c r="F86" s="663"/>
      <c r="G86" s="664"/>
      <c r="H86" s="341">
        <v>0</v>
      </c>
      <c r="I86" s="348">
        <f>F87-H86</f>
        <v>0</v>
      </c>
      <c r="J86" s="357"/>
    </row>
    <row r="87" spans="2:10" ht="23.25" customHeight="1" x14ac:dyDescent="0.15">
      <c r="B87" s="658"/>
      <c r="C87" s="300"/>
      <c r="D87" s="311"/>
      <c r="E87" s="320"/>
      <c r="F87" s="325">
        <f>INT(F86/1.1)</f>
        <v>0</v>
      </c>
      <c r="G87" s="332">
        <f>+F86-F87</f>
        <v>0</v>
      </c>
      <c r="H87" s="342"/>
      <c r="I87" s="342"/>
      <c r="J87" s="358"/>
    </row>
    <row r="88" spans="2:10" ht="23.25" customHeight="1" x14ac:dyDescent="0.15">
      <c r="B88" s="657">
        <v>2</v>
      </c>
      <c r="C88" s="299"/>
      <c r="D88" s="310"/>
      <c r="E88" s="319"/>
      <c r="F88" s="663"/>
      <c r="G88" s="664"/>
      <c r="H88" s="341"/>
      <c r="I88" s="348">
        <f>F89-H88</f>
        <v>0</v>
      </c>
      <c r="J88" s="357"/>
    </row>
    <row r="89" spans="2:10" ht="23.25" customHeight="1" x14ac:dyDescent="0.15">
      <c r="B89" s="658"/>
      <c r="C89" s="300"/>
      <c r="D89" s="311"/>
      <c r="E89" s="320"/>
      <c r="F89" s="325">
        <f>INT(F88/1.1)</f>
        <v>0</v>
      </c>
      <c r="G89" s="332">
        <f>+F88-F89</f>
        <v>0</v>
      </c>
      <c r="H89" s="342"/>
      <c r="I89" s="342"/>
      <c r="J89" s="358"/>
    </row>
    <row r="90" spans="2:10" ht="23.25" customHeight="1" x14ac:dyDescent="0.15">
      <c r="B90" s="657">
        <v>3</v>
      </c>
      <c r="C90" s="299"/>
      <c r="D90" s="310"/>
      <c r="E90" s="319"/>
      <c r="F90" s="663"/>
      <c r="G90" s="664"/>
      <c r="H90" s="341">
        <v>0</v>
      </c>
      <c r="I90" s="348">
        <f>F91-H90</f>
        <v>0</v>
      </c>
      <c r="J90" s="357"/>
    </row>
    <row r="91" spans="2:10" ht="23.25" customHeight="1" x14ac:dyDescent="0.15">
      <c r="B91" s="658"/>
      <c r="C91" s="300"/>
      <c r="D91" s="311"/>
      <c r="E91" s="320"/>
      <c r="F91" s="325">
        <f>INT(F90/1.1)</f>
        <v>0</v>
      </c>
      <c r="G91" s="332">
        <f>+F90-F91</f>
        <v>0</v>
      </c>
      <c r="H91" s="342"/>
      <c r="I91" s="342"/>
      <c r="J91" s="358"/>
    </row>
    <row r="92" spans="2:10" ht="23.25" customHeight="1" x14ac:dyDescent="0.15">
      <c r="B92" s="657">
        <v>4</v>
      </c>
      <c r="C92" s="299"/>
      <c r="D92" s="310"/>
      <c r="E92" s="319"/>
      <c r="F92" s="663"/>
      <c r="G92" s="664"/>
      <c r="H92" s="341">
        <v>0</v>
      </c>
      <c r="I92" s="348">
        <f>F93-H92</f>
        <v>0</v>
      </c>
      <c r="J92" s="357"/>
    </row>
    <row r="93" spans="2:10" ht="23.25" customHeight="1" x14ac:dyDescent="0.15">
      <c r="B93" s="658"/>
      <c r="C93" s="300"/>
      <c r="D93" s="311"/>
      <c r="E93" s="320"/>
      <c r="F93" s="325">
        <f>INT(F92/1.1)</f>
        <v>0</v>
      </c>
      <c r="G93" s="332">
        <f>+F92-F93</f>
        <v>0</v>
      </c>
      <c r="H93" s="342"/>
      <c r="I93" s="342"/>
      <c r="J93" s="358"/>
    </row>
    <row r="94" spans="2:10" ht="23.25" customHeight="1" x14ac:dyDescent="0.15">
      <c r="B94" s="657">
        <v>5</v>
      </c>
      <c r="C94" s="299"/>
      <c r="D94" s="310"/>
      <c r="E94" s="319"/>
      <c r="F94" s="663"/>
      <c r="G94" s="664"/>
      <c r="H94" s="341">
        <v>0</v>
      </c>
      <c r="I94" s="348">
        <f>F95-H94</f>
        <v>0</v>
      </c>
      <c r="J94" s="357"/>
    </row>
    <row r="95" spans="2:10" ht="23.25" customHeight="1" thickBot="1" x14ac:dyDescent="0.2">
      <c r="B95" s="658"/>
      <c r="C95" s="300"/>
      <c r="D95" s="311"/>
      <c r="E95" s="320"/>
      <c r="F95" s="325">
        <f>INT(F94/1.1)</f>
        <v>0</v>
      </c>
      <c r="G95" s="332">
        <f>+F94-F95</f>
        <v>0</v>
      </c>
      <c r="H95" s="342"/>
      <c r="I95" s="342"/>
      <c r="J95" s="358"/>
    </row>
    <row r="96" spans="2:10" ht="23.25" customHeight="1" thickTop="1" thickBot="1" x14ac:dyDescent="0.2">
      <c r="B96" s="674" t="s">
        <v>217</v>
      </c>
      <c r="C96" s="303" t="s">
        <v>376</v>
      </c>
      <c r="D96" s="314"/>
      <c r="E96" s="314"/>
      <c r="F96" s="671">
        <f>SUMIF(A86:A95,A96,F86:G95)</f>
        <v>0</v>
      </c>
      <c r="G96" s="672"/>
      <c r="H96" s="344"/>
      <c r="I96" s="351">
        <f>SUMIF(A86:A95,A96,I86:I95)</f>
        <v>0</v>
      </c>
      <c r="J96" s="361"/>
    </row>
    <row r="97" spans="2:10" ht="23.25" customHeight="1" thickTop="1" x14ac:dyDescent="0.15">
      <c r="B97" s="675"/>
      <c r="C97" s="304"/>
      <c r="D97" s="315"/>
      <c r="E97" s="315"/>
      <c r="F97" s="328">
        <f>SUMIF(A86:A95,A97,F86:G95)</f>
        <v>0</v>
      </c>
      <c r="G97" s="335">
        <f>+F96-F97</f>
        <v>0</v>
      </c>
      <c r="H97" s="345"/>
      <c r="I97" s="352"/>
      <c r="J97" s="362"/>
    </row>
    <row r="98" spans="2:10" x14ac:dyDescent="0.15">
      <c r="B98" s="673" t="s">
        <v>171</v>
      </c>
      <c r="C98" s="673"/>
      <c r="D98" s="673"/>
      <c r="E98" s="673"/>
      <c r="F98" s="673"/>
      <c r="G98" s="673"/>
      <c r="H98" s="673"/>
      <c r="I98" s="673"/>
      <c r="J98" s="673"/>
    </row>
  </sheetData>
  <sheetProtection algorithmName="SHA-512" hashValue="ukrBJLIhW0kYW5nrH5MGBTOfLYA2vT9z5ez2dPfQKU+PNmdYPghW2KVPjVgclh8JA+dC3yY1DMCTqVAlJINSVQ==" saltValue="1xDRcs+bnRYI1DwjOgiRJQ==" spinCount="100000" sheet="1" objects="1" scenarios="1"/>
  <mergeCells count="104">
    <mergeCell ref="B96:B97"/>
    <mergeCell ref="F96:G96"/>
    <mergeCell ref="B98:J98"/>
    <mergeCell ref="B94:B95"/>
    <mergeCell ref="F94:G94"/>
    <mergeCell ref="B88:B89"/>
    <mergeCell ref="F88:G88"/>
    <mergeCell ref="B90:B91"/>
    <mergeCell ref="F90:G90"/>
    <mergeCell ref="B92:B93"/>
    <mergeCell ref="F92:G92"/>
    <mergeCell ref="J82:J83"/>
    <mergeCell ref="B84:B85"/>
    <mergeCell ref="F84:G84"/>
    <mergeCell ref="B86:B87"/>
    <mergeCell ref="F86:G86"/>
    <mergeCell ref="D81:G81"/>
    <mergeCell ref="B82:B83"/>
    <mergeCell ref="F82:G82"/>
    <mergeCell ref="H82:H83"/>
    <mergeCell ref="I82:I83"/>
    <mergeCell ref="D2:G2"/>
    <mergeCell ref="D4:G4"/>
    <mergeCell ref="F5:G5"/>
    <mergeCell ref="F7:G7"/>
    <mergeCell ref="F9:G9"/>
    <mergeCell ref="F11:G11"/>
    <mergeCell ref="F13:G13"/>
    <mergeCell ref="F17:G17"/>
    <mergeCell ref="F19:G19"/>
    <mergeCell ref="B21:J21"/>
    <mergeCell ref="B15:B16"/>
    <mergeCell ref="D23:G23"/>
    <mergeCell ref="F24:G24"/>
    <mergeCell ref="F26:G26"/>
    <mergeCell ref="F28:G28"/>
    <mergeCell ref="F30:G30"/>
    <mergeCell ref="F32:G32"/>
    <mergeCell ref="F34:G34"/>
    <mergeCell ref="B32:B33"/>
    <mergeCell ref="B34:B35"/>
    <mergeCell ref="F36:G36"/>
    <mergeCell ref="F38:G38"/>
    <mergeCell ref="F40:G40"/>
    <mergeCell ref="F42:G42"/>
    <mergeCell ref="F44:G44"/>
    <mergeCell ref="F46:G46"/>
    <mergeCell ref="F48:G48"/>
    <mergeCell ref="B50:J50"/>
    <mergeCell ref="B48:B49"/>
    <mergeCell ref="B36:B37"/>
    <mergeCell ref="B38:B39"/>
    <mergeCell ref="B40:B41"/>
    <mergeCell ref="B42:B43"/>
    <mergeCell ref="B44:B45"/>
    <mergeCell ref="B46:B47"/>
    <mergeCell ref="F77:G77"/>
    <mergeCell ref="B79:J79"/>
    <mergeCell ref="B77:B78"/>
    <mergeCell ref="B5:B6"/>
    <mergeCell ref="H5:H6"/>
    <mergeCell ref="I5:I6"/>
    <mergeCell ref="J5:J6"/>
    <mergeCell ref="B7:B8"/>
    <mergeCell ref="B9:B10"/>
    <mergeCell ref="B11:B12"/>
    <mergeCell ref="B13:B14"/>
    <mergeCell ref="B17:B18"/>
    <mergeCell ref="B19:B20"/>
    <mergeCell ref="B24:B25"/>
    <mergeCell ref="H24:H25"/>
    <mergeCell ref="I24:I25"/>
    <mergeCell ref="J24:J25"/>
    <mergeCell ref="B26:B27"/>
    <mergeCell ref="B28:B29"/>
    <mergeCell ref="B30:B31"/>
    <mergeCell ref="D52:G52"/>
    <mergeCell ref="F53:G53"/>
    <mergeCell ref="F55:G55"/>
    <mergeCell ref="F57:G57"/>
    <mergeCell ref="B75:B76"/>
    <mergeCell ref="B53:B54"/>
    <mergeCell ref="H53:H54"/>
    <mergeCell ref="I53:I54"/>
    <mergeCell ref="F75:G75"/>
    <mergeCell ref="J53:J54"/>
    <mergeCell ref="B55:B56"/>
    <mergeCell ref="B57:B58"/>
    <mergeCell ref="B59:B60"/>
    <mergeCell ref="B61:B62"/>
    <mergeCell ref="B63:B64"/>
    <mergeCell ref="F69:G69"/>
    <mergeCell ref="F71:G71"/>
    <mergeCell ref="F73:G73"/>
    <mergeCell ref="F59:G59"/>
    <mergeCell ref="F61:G61"/>
    <mergeCell ref="F63:G63"/>
    <mergeCell ref="F65:G65"/>
    <mergeCell ref="F67:G67"/>
    <mergeCell ref="B65:B66"/>
    <mergeCell ref="B67:B68"/>
    <mergeCell ref="B69:B70"/>
    <mergeCell ref="B71:B72"/>
    <mergeCell ref="B73:B74"/>
  </mergeCells>
  <phoneticPr fontId="4"/>
  <dataValidations count="1">
    <dataValidation type="list" allowBlank="1" showInputMessage="1" showErrorMessage="1" sqref="E85 E76 E72 E68 E64 E58 E95 E62 E66 E70 E74 E14:E16 E12 E10 E18 E8 E27 E47 E43 E39 E35 E29 E31 E33 E37 E41 E45 E60 E93 E87 E89 E91 E56" xr:uid="{00000000-0002-0000-0E00-000000000000}">
      <formula1>"振込,現地払,カード決済"</formula1>
    </dataValidation>
  </dataValidations>
  <pageMargins left="0.59055118110236227" right="0.59055118110236227" top="0.39370078740157477" bottom="0.39370078740157477" header="0.31496062992125984" footer="0.31496062992125984"/>
  <pageSetup paperSize="9" scale="62" fitToWidth="0" orientation="portrait" r:id="rId1"/>
  <rowBreaks count="1" manualBreakCount="1">
    <brk id="51" min="1" max="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2:I22"/>
  <sheetViews>
    <sheetView view="pageBreakPreview" zoomScaleSheetLayoutView="100" workbookViewId="0">
      <selection activeCell="M45" sqref="M45"/>
    </sheetView>
  </sheetViews>
  <sheetFormatPr defaultRowHeight="14.25" x14ac:dyDescent="0.15"/>
  <cols>
    <col min="1" max="2" width="2.25" customWidth="1"/>
    <col min="3" max="3" width="22.875" bestFit="1" customWidth="1"/>
    <col min="4" max="7" width="10.25" customWidth="1"/>
    <col min="8" max="8" width="11.625" customWidth="1"/>
    <col min="9" max="9" width="2.125" customWidth="1"/>
    <col min="10" max="10" width="1.125" customWidth="1"/>
  </cols>
  <sheetData>
    <row r="2" spans="1:9" x14ac:dyDescent="0.15">
      <c r="A2" t="s">
        <v>89</v>
      </c>
    </row>
    <row r="3" spans="1:9" x14ac:dyDescent="0.15">
      <c r="B3" s="10"/>
      <c r="C3" s="23"/>
      <c r="D3" s="23"/>
      <c r="E3" s="23"/>
      <c r="F3" s="23"/>
      <c r="G3" s="23"/>
      <c r="H3" s="23"/>
      <c r="I3" s="37"/>
    </row>
    <row r="4" spans="1:9" x14ac:dyDescent="0.15">
      <c r="B4" s="16"/>
      <c r="I4" s="38"/>
    </row>
    <row r="5" spans="1:9" ht="21" x14ac:dyDescent="0.15">
      <c r="B5" s="549" t="s">
        <v>92</v>
      </c>
      <c r="C5" s="550"/>
      <c r="D5" s="550"/>
      <c r="E5" s="550"/>
      <c r="F5" s="550"/>
      <c r="G5" s="550"/>
      <c r="H5" s="550"/>
      <c r="I5" s="38"/>
    </row>
    <row r="6" spans="1:9" x14ac:dyDescent="0.15">
      <c r="B6" s="16"/>
      <c r="I6" s="38"/>
    </row>
    <row r="7" spans="1:9" x14ac:dyDescent="0.15">
      <c r="B7" s="16" t="s">
        <v>49</v>
      </c>
      <c r="H7" s="140" t="s">
        <v>31</v>
      </c>
      <c r="I7" s="38"/>
    </row>
    <row r="8" spans="1:9" x14ac:dyDescent="0.15">
      <c r="B8" s="16"/>
      <c r="C8" s="577" t="s">
        <v>50</v>
      </c>
      <c r="D8" s="587" t="s">
        <v>95</v>
      </c>
      <c r="E8" s="587" t="s">
        <v>94</v>
      </c>
      <c r="F8" s="577" t="s">
        <v>52</v>
      </c>
      <c r="G8" s="577"/>
      <c r="H8" s="577" t="s">
        <v>55</v>
      </c>
      <c r="I8" s="38"/>
    </row>
    <row r="9" spans="1:9" x14ac:dyDescent="0.15">
      <c r="B9" s="16"/>
      <c r="C9" s="577"/>
      <c r="D9" s="587"/>
      <c r="E9" s="587"/>
      <c r="F9" s="156" t="s">
        <v>53</v>
      </c>
      <c r="G9" s="156" t="s">
        <v>38</v>
      </c>
      <c r="H9" s="577"/>
      <c r="I9" s="38"/>
    </row>
    <row r="10" spans="1:9" ht="59.25" customHeight="1" x14ac:dyDescent="0.15">
      <c r="B10" s="16"/>
      <c r="C10" s="179" t="s">
        <v>42</v>
      </c>
      <c r="D10" s="182">
        <f>D12-D11</f>
        <v>0</v>
      </c>
      <c r="E10" s="182">
        <f>E12-E11</f>
        <v>0</v>
      </c>
      <c r="F10" s="182">
        <f>IF(D10&gt;E10,D10-E10,0)</f>
        <v>0</v>
      </c>
      <c r="G10" s="182">
        <f>IF(D10&lt;E10,E10-D10,0)</f>
        <v>0</v>
      </c>
      <c r="H10" s="179"/>
      <c r="I10" s="38"/>
    </row>
    <row r="11" spans="1:9" ht="59.25" customHeight="1" x14ac:dyDescent="0.15">
      <c r="B11" s="16"/>
      <c r="C11" s="364" t="s">
        <v>59</v>
      </c>
      <c r="D11" s="365">
        <f>'様式13(実績)'!Q18</f>
        <v>0</v>
      </c>
      <c r="E11" s="365">
        <f>様式3!D11</f>
        <v>0</v>
      </c>
      <c r="F11" s="365">
        <f>IF(D11&gt;E11,D11-E11,0)</f>
        <v>0</v>
      </c>
      <c r="G11" s="365">
        <f>IF(D11&lt;E11,E11-D11,0)</f>
        <v>0</v>
      </c>
      <c r="H11" s="364"/>
      <c r="I11" s="38"/>
    </row>
    <row r="12" spans="1:9" ht="59.25" customHeight="1" x14ac:dyDescent="0.15">
      <c r="B12" s="16"/>
      <c r="C12" s="180" t="s">
        <v>37</v>
      </c>
      <c r="D12" s="183">
        <f>'様式13(実績)'!P18</f>
        <v>0</v>
      </c>
      <c r="E12" s="183">
        <f>様式3!D12</f>
        <v>0</v>
      </c>
      <c r="F12" s="183">
        <f>SUM(F10:F11)</f>
        <v>0</v>
      </c>
      <c r="G12" s="183">
        <f>SUM(G10:G11)</f>
        <v>0</v>
      </c>
      <c r="H12" s="168"/>
      <c r="I12" s="38"/>
    </row>
    <row r="13" spans="1:9" x14ac:dyDescent="0.15">
      <c r="B13" s="16"/>
      <c r="C13" s="181" t="str">
        <f>IF(D12=D21,"","※収入合計と支出合計が一致していません。修正してください。")</f>
        <v/>
      </c>
      <c r="I13" s="38"/>
    </row>
    <row r="14" spans="1:9" x14ac:dyDescent="0.15">
      <c r="B14" s="16" t="s">
        <v>56</v>
      </c>
      <c r="H14" s="140" t="s">
        <v>31</v>
      </c>
      <c r="I14" s="38"/>
    </row>
    <row r="15" spans="1:9" x14ac:dyDescent="0.15">
      <c r="B15" s="16"/>
      <c r="C15" s="577" t="s">
        <v>50</v>
      </c>
      <c r="D15" s="587" t="s">
        <v>95</v>
      </c>
      <c r="E15" s="587" t="s">
        <v>94</v>
      </c>
      <c r="F15" s="577" t="s">
        <v>52</v>
      </c>
      <c r="G15" s="577"/>
      <c r="H15" s="577" t="s">
        <v>55</v>
      </c>
      <c r="I15" s="38"/>
    </row>
    <row r="16" spans="1:9" x14ac:dyDescent="0.15">
      <c r="B16" s="16"/>
      <c r="C16" s="577"/>
      <c r="D16" s="587"/>
      <c r="E16" s="587"/>
      <c r="F16" s="156" t="s">
        <v>53</v>
      </c>
      <c r="G16" s="156" t="s">
        <v>38</v>
      </c>
      <c r="H16" s="577"/>
      <c r="I16" s="38"/>
    </row>
    <row r="17" spans="2:9" ht="59.25" customHeight="1" x14ac:dyDescent="0.15">
      <c r="B17" s="16"/>
      <c r="C17" s="179" t="s">
        <v>34</v>
      </c>
      <c r="D17" s="184">
        <f>'様式13(実績)'!P14</f>
        <v>0</v>
      </c>
      <c r="E17" s="182">
        <f>様式3!D17</f>
        <v>0</v>
      </c>
      <c r="F17" s="182">
        <f>IF(D17&gt;E17,D17-E17,0)</f>
        <v>0</v>
      </c>
      <c r="G17" s="182">
        <f>IF(D17&lt;E17,E17-D17,0)</f>
        <v>0</v>
      </c>
      <c r="H17" s="156"/>
      <c r="I17" s="38"/>
    </row>
    <row r="18" spans="2:9" ht="59.25" customHeight="1" x14ac:dyDescent="0.15">
      <c r="B18" s="16"/>
      <c r="C18" s="179" t="s">
        <v>24</v>
      </c>
      <c r="D18" s="184">
        <f>'様式13(実績)'!P15</f>
        <v>0</v>
      </c>
      <c r="E18" s="182">
        <f>様式3!D18</f>
        <v>0</v>
      </c>
      <c r="F18" s="182">
        <f>IF(D18&gt;E18,D18-E18,0)</f>
        <v>0</v>
      </c>
      <c r="G18" s="182">
        <f>IF(D18&lt;E18,E18-D18,0)</f>
        <v>0</v>
      </c>
      <c r="H18" s="156"/>
      <c r="I18" s="38"/>
    </row>
    <row r="19" spans="2:9" ht="59.25" customHeight="1" x14ac:dyDescent="0.15">
      <c r="B19" s="16"/>
      <c r="C19" s="179" t="s">
        <v>67</v>
      </c>
      <c r="D19" s="184">
        <f>'様式13(実績)'!P16</f>
        <v>0</v>
      </c>
      <c r="E19" s="182">
        <f>様式3!D19</f>
        <v>0</v>
      </c>
      <c r="F19" s="182">
        <f>IF(D19&gt;E19,D19-E19,0)</f>
        <v>0</v>
      </c>
      <c r="G19" s="182">
        <f>IF(D19&lt;E19,E19-D19,0)</f>
        <v>0</v>
      </c>
      <c r="H19" s="426"/>
      <c r="I19" s="38"/>
    </row>
    <row r="20" spans="2:9" ht="59.25" customHeight="1" thickBot="1" x14ac:dyDescent="0.2">
      <c r="B20" s="16"/>
      <c r="C20" s="427" t="s">
        <v>371</v>
      </c>
      <c r="D20" s="428">
        <f>'様式13(実績)'!P17</f>
        <v>0</v>
      </c>
      <c r="E20" s="429">
        <f>様式3!D20</f>
        <v>0</v>
      </c>
      <c r="F20" s="429">
        <f>IF(D20&gt;E20,D20-E20,0)</f>
        <v>0</v>
      </c>
      <c r="G20" s="429">
        <f>IF(D20&lt;E20,E20-D20,0)</f>
        <v>0</v>
      </c>
      <c r="H20" s="430"/>
      <c r="I20" s="38"/>
    </row>
    <row r="21" spans="2:9" ht="59.25" customHeight="1" x14ac:dyDescent="0.15">
      <c r="B21" s="16"/>
      <c r="C21" s="180" t="s">
        <v>37</v>
      </c>
      <c r="D21" s="183">
        <f>SUM(D17:D20)</f>
        <v>0</v>
      </c>
      <c r="E21" s="183">
        <f>SUM(E17:E20)</f>
        <v>0</v>
      </c>
      <c r="F21" s="183">
        <f>SUM(F17:F20)</f>
        <v>0</v>
      </c>
      <c r="G21" s="183">
        <f>SUM(G17:G20)</f>
        <v>0</v>
      </c>
      <c r="H21" s="168"/>
      <c r="I21" s="38"/>
    </row>
    <row r="22" spans="2:9" x14ac:dyDescent="0.15">
      <c r="B22" s="19"/>
      <c r="C22" s="22"/>
      <c r="D22" s="22"/>
      <c r="E22" s="22"/>
      <c r="F22" s="22"/>
      <c r="G22" s="22"/>
      <c r="H22" s="22"/>
      <c r="I22" s="39"/>
    </row>
  </sheetData>
  <sheetProtection algorithmName="SHA-512" hashValue="4PCwKDQPCxz/qU7QKeXj1Wuawx1GJUYfSsqs1PeWkBnN0+k0J/dG77e3FoWJcVC/G8rw1UcZvxFdYXv3/4ysgw==" saltValue="927cL1gHb94c1vR0jnQ9ig==" spinCount="100000" sheet="1" objects="1" scenarios="1"/>
  <mergeCells count="11">
    <mergeCell ref="B5:H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6" fitToWidth="0"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27"/>
  <sheetViews>
    <sheetView view="pageBreakPreview" zoomScale="85" zoomScaleSheetLayoutView="85" workbookViewId="0">
      <selection activeCell="D27" sqref="D27:F27"/>
    </sheetView>
  </sheetViews>
  <sheetFormatPr defaultRowHeight="14.25" x14ac:dyDescent="0.15"/>
  <cols>
    <col min="1" max="2" width="2.25" customWidth="1"/>
    <col min="3" max="3" width="24.625" customWidth="1"/>
    <col min="4" max="4" width="17" customWidth="1"/>
    <col min="5" max="5" width="3.375" customWidth="1"/>
    <col min="6" max="6" width="34.125" customWidth="1"/>
  </cols>
  <sheetData>
    <row r="1" spans="1:6" x14ac:dyDescent="0.15">
      <c r="A1" s="185"/>
      <c r="B1" s="185"/>
      <c r="C1" s="185"/>
      <c r="D1" s="185"/>
      <c r="E1" s="185"/>
      <c r="F1" s="185"/>
    </row>
    <row r="2" spans="1:6" x14ac:dyDescent="0.15">
      <c r="A2" s="185" t="s">
        <v>262</v>
      </c>
      <c r="B2" s="185"/>
      <c r="C2" s="185"/>
      <c r="D2" s="185"/>
      <c r="E2" s="185"/>
      <c r="F2" s="185"/>
    </row>
    <row r="3" spans="1:6" x14ac:dyDescent="0.15">
      <c r="A3" s="185"/>
      <c r="B3" s="185"/>
      <c r="C3" s="185"/>
      <c r="D3" s="185"/>
      <c r="E3" s="185"/>
      <c r="F3" s="368" t="s">
        <v>93</v>
      </c>
    </row>
    <row r="4" spans="1:6" x14ac:dyDescent="0.15">
      <c r="A4" s="185"/>
      <c r="B4" s="185"/>
      <c r="C4" s="185"/>
      <c r="D4" s="185"/>
      <c r="E4" s="185"/>
      <c r="F4" s="185"/>
    </row>
    <row r="5" spans="1:6" x14ac:dyDescent="0.15">
      <c r="A5" s="185"/>
      <c r="B5" s="185"/>
      <c r="C5" s="185"/>
      <c r="D5" s="185"/>
      <c r="E5" s="185"/>
      <c r="F5" s="185"/>
    </row>
    <row r="6" spans="1:6" x14ac:dyDescent="0.15">
      <c r="A6" s="185"/>
      <c r="B6" s="185" t="s">
        <v>4</v>
      </c>
      <c r="C6" s="185"/>
      <c r="D6" s="185"/>
      <c r="E6" s="185"/>
      <c r="F6" s="185"/>
    </row>
    <row r="7" spans="1:6" x14ac:dyDescent="0.15">
      <c r="A7" s="185"/>
      <c r="B7" s="185"/>
      <c r="C7" s="185"/>
      <c r="D7" s="185"/>
      <c r="E7" s="185"/>
      <c r="F7" s="185"/>
    </row>
    <row r="8" spans="1:6" x14ac:dyDescent="0.15">
      <c r="A8" s="185"/>
      <c r="B8" s="185"/>
      <c r="C8" s="185"/>
      <c r="D8" s="185"/>
      <c r="E8" s="185"/>
      <c r="F8" s="185"/>
    </row>
    <row r="9" spans="1:6" x14ac:dyDescent="0.15">
      <c r="A9" s="185"/>
      <c r="B9" s="185"/>
      <c r="C9" s="185"/>
      <c r="D9" s="187" t="s">
        <v>6</v>
      </c>
      <c r="E9" s="187"/>
      <c r="F9" s="185"/>
    </row>
    <row r="10" spans="1:6" x14ac:dyDescent="0.15">
      <c r="A10" s="185"/>
      <c r="B10" s="185"/>
      <c r="C10" s="185"/>
      <c r="D10" s="187"/>
      <c r="E10" s="187"/>
      <c r="F10" s="185"/>
    </row>
    <row r="11" spans="1:6" x14ac:dyDescent="0.15">
      <c r="A11" s="185"/>
      <c r="B11" s="185"/>
      <c r="C11" s="185"/>
      <c r="D11" s="187" t="s">
        <v>63</v>
      </c>
      <c r="E11" s="187"/>
      <c r="F11" s="185"/>
    </row>
    <row r="12" spans="1:6" x14ac:dyDescent="0.15">
      <c r="A12" s="185"/>
      <c r="B12" s="185"/>
      <c r="C12" s="185"/>
      <c r="D12" s="187" t="s">
        <v>11</v>
      </c>
      <c r="E12" s="187"/>
      <c r="F12" s="185" t="e">
        <f>#REF!&amp;"　"&amp;#REF!</f>
        <v>#REF!</v>
      </c>
    </row>
    <row r="13" spans="1:6" x14ac:dyDescent="0.15">
      <c r="A13" s="185"/>
      <c r="B13" s="185"/>
      <c r="C13" s="185"/>
      <c r="D13" s="185"/>
      <c r="E13" s="185"/>
      <c r="F13" s="185"/>
    </row>
    <row r="14" spans="1:6" x14ac:dyDescent="0.15">
      <c r="A14" s="185"/>
      <c r="B14" s="185"/>
      <c r="C14" s="185"/>
      <c r="D14" s="185"/>
      <c r="E14" s="185"/>
      <c r="F14" s="185"/>
    </row>
    <row r="15" spans="1:6" x14ac:dyDescent="0.15">
      <c r="A15" s="646" t="s">
        <v>128</v>
      </c>
      <c r="B15" s="646"/>
      <c r="C15" s="646"/>
      <c r="D15" s="646"/>
      <c r="E15" s="646"/>
      <c r="F15" s="646"/>
    </row>
    <row r="16" spans="1:6" x14ac:dyDescent="0.15">
      <c r="A16" s="185"/>
      <c r="B16" s="185"/>
      <c r="C16" s="185"/>
      <c r="D16" s="185"/>
      <c r="E16" s="185"/>
      <c r="F16" s="185"/>
    </row>
    <row r="17" spans="1:6" x14ac:dyDescent="0.15">
      <c r="A17" s="185"/>
      <c r="B17" s="267" t="e">
        <f>"　"&amp;DBCS(TEXT(#REF!,"ggge年m月dd日"))&amp;"付け"</f>
        <v>#REF!</v>
      </c>
      <c r="C17" s="185" t="s">
        <v>0</v>
      </c>
      <c r="D17" s="267" t="e">
        <f>"指令地産－"&amp;#REF!</f>
        <v>#REF!</v>
      </c>
      <c r="E17" s="267" t="s">
        <v>64</v>
      </c>
    </row>
    <row r="18" spans="1:6" x14ac:dyDescent="0.15">
      <c r="A18" s="185"/>
      <c r="B18" s="647" t="s">
        <v>268</v>
      </c>
      <c r="C18" s="647"/>
      <c r="D18" s="647"/>
      <c r="E18" s="647"/>
      <c r="F18" s="647"/>
    </row>
    <row r="19" spans="1:6" x14ac:dyDescent="0.15">
      <c r="A19" s="185"/>
      <c r="B19" s="268" t="s">
        <v>132</v>
      </c>
      <c r="C19" s="268"/>
      <c r="D19" s="268"/>
      <c r="E19" s="268"/>
      <c r="F19" s="268"/>
    </row>
    <row r="20" spans="1:6" x14ac:dyDescent="0.15">
      <c r="A20" s="185"/>
      <c r="B20" s="185"/>
      <c r="C20" s="185"/>
      <c r="D20" s="185"/>
      <c r="E20" s="185"/>
      <c r="F20" s="185"/>
    </row>
    <row r="21" spans="1:6" x14ac:dyDescent="0.15">
      <c r="A21" s="185"/>
      <c r="B21" s="646" t="s">
        <v>134</v>
      </c>
      <c r="C21" s="646"/>
      <c r="D21" s="646"/>
      <c r="E21" s="646"/>
      <c r="F21" s="646"/>
    </row>
    <row r="22" spans="1:6" x14ac:dyDescent="0.15">
      <c r="A22" s="185"/>
      <c r="B22" s="185" t="s">
        <v>136</v>
      </c>
      <c r="C22" s="185"/>
      <c r="D22" s="185"/>
      <c r="E22" s="185"/>
      <c r="F22" s="185"/>
    </row>
    <row r="23" spans="1:6" ht="28.5" customHeight="1" x14ac:dyDescent="0.15">
      <c r="A23" s="185"/>
      <c r="B23" s="269" t="s">
        <v>137</v>
      </c>
      <c r="C23" s="272"/>
      <c r="D23" s="684"/>
      <c r="E23" s="684"/>
      <c r="F23" s="685"/>
    </row>
    <row r="24" spans="1:6" ht="28.5" customHeight="1" x14ac:dyDescent="0.15">
      <c r="A24" s="185"/>
      <c r="B24" s="269" t="s">
        <v>138</v>
      </c>
      <c r="C24" s="272"/>
      <c r="D24" s="684"/>
      <c r="E24" s="684"/>
      <c r="F24" s="685"/>
    </row>
    <row r="25" spans="1:6" ht="28.5" customHeight="1" x14ac:dyDescent="0.15">
      <c r="A25" s="185"/>
      <c r="B25" s="269" t="s">
        <v>139</v>
      </c>
      <c r="C25" s="272"/>
      <c r="D25" s="367"/>
      <c r="E25" s="275" t="s">
        <v>147</v>
      </c>
      <c r="F25" s="369"/>
    </row>
    <row r="26" spans="1:6" ht="183" customHeight="1" x14ac:dyDescent="0.15">
      <c r="A26" s="185"/>
      <c r="B26" s="366" t="s">
        <v>140</v>
      </c>
      <c r="C26" s="272"/>
      <c r="D26" s="682"/>
      <c r="E26" s="682"/>
      <c r="F26" s="683"/>
    </row>
    <row r="27" spans="1:6" ht="183" customHeight="1" x14ac:dyDescent="0.15">
      <c r="A27" s="185"/>
      <c r="B27" s="366" t="s">
        <v>142</v>
      </c>
      <c r="C27" s="272"/>
      <c r="D27" s="682"/>
      <c r="E27" s="682"/>
      <c r="F27" s="683"/>
    </row>
  </sheetData>
  <mergeCells count="7">
    <mergeCell ref="D26:F26"/>
    <mergeCell ref="D27:F27"/>
    <mergeCell ref="A15:F15"/>
    <mergeCell ref="B18:F18"/>
    <mergeCell ref="B21:F21"/>
    <mergeCell ref="D23:F23"/>
    <mergeCell ref="D24:F24"/>
  </mergeCells>
  <phoneticPr fontId="9" type="Hiragana"/>
  <pageMargins left="0.7" right="0.7" top="0.75" bottom="0.75" header="0.3" footer="0.3"/>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L33"/>
  <sheetViews>
    <sheetView view="pageBreakPreview" zoomScale="85" zoomScaleSheetLayoutView="85" workbookViewId="0">
      <selection activeCell="M45" sqref="M45"/>
    </sheetView>
  </sheetViews>
  <sheetFormatPr defaultRowHeight="14.25" x14ac:dyDescent="0.15"/>
  <cols>
    <col min="1" max="1" width="2.5" customWidth="1"/>
    <col min="2" max="2" width="2.25" customWidth="1"/>
    <col min="3" max="3" width="18.5" customWidth="1"/>
    <col min="4" max="10" width="7.75" customWidth="1"/>
    <col min="11" max="11" width="6.375" customWidth="1"/>
    <col min="12" max="12" width="1.875" customWidth="1"/>
    <col min="13" max="13" width="1.625" customWidth="1"/>
  </cols>
  <sheetData>
    <row r="1" spans="2:12" x14ac:dyDescent="0.15">
      <c r="B1" t="s">
        <v>23</v>
      </c>
    </row>
    <row r="2" spans="2:12" ht="21" x14ac:dyDescent="0.15">
      <c r="B2" s="694" t="s">
        <v>270</v>
      </c>
      <c r="C2" s="695"/>
      <c r="D2" s="695"/>
      <c r="E2" s="695"/>
      <c r="F2" s="695"/>
      <c r="G2" s="695"/>
      <c r="H2" s="695"/>
      <c r="I2" s="695"/>
      <c r="J2" s="695"/>
      <c r="K2" s="695"/>
      <c r="L2" s="37"/>
    </row>
    <row r="3" spans="2:12" x14ac:dyDescent="0.15">
      <c r="B3" s="16"/>
      <c r="H3" s="696" t="s">
        <v>124</v>
      </c>
      <c r="I3" s="696"/>
      <c r="J3" s="696"/>
      <c r="K3" s="696"/>
      <c r="L3" s="38"/>
    </row>
    <row r="4" spans="2:12" x14ac:dyDescent="0.15">
      <c r="B4" s="16"/>
      <c r="L4" s="38"/>
    </row>
    <row r="5" spans="2:12" x14ac:dyDescent="0.15">
      <c r="B5" s="16"/>
      <c r="C5" s="21" t="s">
        <v>386</v>
      </c>
      <c r="L5" s="38"/>
    </row>
    <row r="6" spans="2:12" x14ac:dyDescent="0.15">
      <c r="B6" s="16"/>
      <c r="C6" s="21" t="s">
        <v>97</v>
      </c>
      <c r="L6" s="38"/>
    </row>
    <row r="7" spans="2:12" x14ac:dyDescent="0.15">
      <c r="B7" s="16"/>
      <c r="L7" s="38"/>
    </row>
    <row r="8" spans="2:12" x14ac:dyDescent="0.15">
      <c r="B8" s="16"/>
      <c r="D8" s="21" t="s">
        <v>113</v>
      </c>
      <c r="E8" s="21" t="s">
        <v>121</v>
      </c>
      <c r="G8" s="499"/>
      <c r="H8" s="499"/>
      <c r="I8" s="499"/>
      <c r="J8" s="499"/>
      <c r="K8" s="499"/>
      <c r="L8" s="38"/>
    </row>
    <row r="9" spans="2:12" x14ac:dyDescent="0.15">
      <c r="B9" s="16"/>
      <c r="E9" s="21" t="s">
        <v>63</v>
      </c>
      <c r="G9" s="499"/>
      <c r="H9" s="499"/>
      <c r="I9" s="499"/>
      <c r="J9" s="499"/>
      <c r="K9" s="499"/>
      <c r="L9" s="38"/>
    </row>
    <row r="10" spans="2:12" x14ac:dyDescent="0.15">
      <c r="B10" s="16"/>
      <c r="E10" s="21" t="s">
        <v>11</v>
      </c>
      <c r="G10" s="499"/>
      <c r="H10" s="499"/>
      <c r="I10" s="499"/>
      <c r="J10" s="499"/>
      <c r="K10" s="499"/>
      <c r="L10" s="38"/>
    </row>
    <row r="11" spans="2:12" x14ac:dyDescent="0.15">
      <c r="B11" s="16"/>
      <c r="L11" s="38"/>
    </row>
    <row r="12" spans="2:12" x14ac:dyDescent="0.15">
      <c r="B12" s="16"/>
      <c r="C12" s="21" t="s">
        <v>98</v>
      </c>
      <c r="L12" s="38"/>
    </row>
    <row r="13" spans="2:12" ht="27" customHeight="1" x14ac:dyDescent="0.15">
      <c r="B13" s="16"/>
      <c r="F13" s="140" t="s">
        <v>122</v>
      </c>
      <c r="G13" s="22" t="s">
        <v>123</v>
      </c>
      <c r="H13" s="697">
        <f>'様式12(実績)'!D31</f>
        <v>0</v>
      </c>
      <c r="I13" s="697"/>
      <c r="J13" s="697"/>
      <c r="K13" s="22" t="s">
        <v>126</v>
      </c>
      <c r="L13" s="38"/>
    </row>
    <row r="14" spans="2:12" x14ac:dyDescent="0.15">
      <c r="B14" s="16"/>
      <c r="H14" s="376"/>
      <c r="I14" s="376"/>
      <c r="J14" s="376"/>
      <c r="L14" s="38"/>
    </row>
    <row r="15" spans="2:12" ht="27" customHeight="1" x14ac:dyDescent="0.15">
      <c r="B15" s="16"/>
      <c r="C15" s="370" t="s">
        <v>100</v>
      </c>
      <c r="D15" s="7" t="s">
        <v>114</v>
      </c>
      <c r="E15" s="20"/>
      <c r="F15" s="40"/>
      <c r="G15" s="7" t="s">
        <v>123</v>
      </c>
      <c r="H15" s="690">
        <f>H13</f>
        <v>0</v>
      </c>
      <c r="I15" s="690"/>
      <c r="J15" s="690"/>
      <c r="K15" s="40" t="s">
        <v>126</v>
      </c>
      <c r="L15" s="38"/>
    </row>
    <row r="16" spans="2:12" ht="27" customHeight="1" x14ac:dyDescent="0.15">
      <c r="B16" s="16"/>
      <c r="C16" s="371"/>
      <c r="D16" s="7" t="s">
        <v>115</v>
      </c>
      <c r="E16" s="20"/>
      <c r="F16" s="40"/>
      <c r="G16" s="7" t="s">
        <v>123</v>
      </c>
      <c r="H16" s="690">
        <v>0</v>
      </c>
      <c r="I16" s="690"/>
      <c r="J16" s="690"/>
      <c r="K16" s="40" t="s">
        <v>126</v>
      </c>
      <c r="L16" s="38"/>
    </row>
    <row r="17" spans="2:12" ht="27" customHeight="1" x14ac:dyDescent="0.15">
      <c r="B17" s="16"/>
      <c r="C17" s="371"/>
      <c r="D17" s="7" t="s">
        <v>116</v>
      </c>
      <c r="E17" s="20"/>
      <c r="F17" s="40"/>
      <c r="G17" s="7" t="s">
        <v>123</v>
      </c>
      <c r="H17" s="690">
        <f>H13</f>
        <v>0</v>
      </c>
      <c r="I17" s="690"/>
      <c r="J17" s="690"/>
      <c r="K17" s="40" t="s">
        <v>126</v>
      </c>
      <c r="L17" s="38"/>
    </row>
    <row r="18" spans="2:12" ht="27" customHeight="1" x14ac:dyDescent="0.15">
      <c r="B18" s="16"/>
      <c r="C18" s="168"/>
      <c r="D18" s="7" t="s">
        <v>117</v>
      </c>
      <c r="E18" s="20"/>
      <c r="F18" s="40"/>
      <c r="G18" s="7" t="s">
        <v>123</v>
      </c>
      <c r="H18" s="690">
        <v>0</v>
      </c>
      <c r="I18" s="690"/>
      <c r="J18" s="690"/>
      <c r="K18" s="40" t="s">
        <v>126</v>
      </c>
      <c r="L18" s="38"/>
    </row>
    <row r="19" spans="2:12" ht="22.5" customHeight="1" x14ac:dyDescent="0.15">
      <c r="B19" s="16"/>
      <c r="C19" s="10" t="s">
        <v>82</v>
      </c>
      <c r="D19" s="23"/>
      <c r="E19" s="23"/>
      <c r="F19" s="23"/>
      <c r="G19" s="23"/>
      <c r="H19" s="23"/>
      <c r="I19" s="23"/>
      <c r="J19" s="23"/>
      <c r="K19" s="37"/>
      <c r="L19" s="38"/>
    </row>
    <row r="20" spans="2:12" ht="22.5" customHeight="1" x14ac:dyDescent="0.15">
      <c r="B20" s="16"/>
      <c r="C20" s="16" t="s">
        <v>26</v>
      </c>
      <c r="K20" s="38"/>
      <c r="L20" s="38"/>
    </row>
    <row r="21" spans="2:12" ht="22.5" customHeight="1" x14ac:dyDescent="0.15">
      <c r="B21" s="16"/>
      <c r="C21" s="372" t="str">
        <f>"　("&amp;TEXT('様式12(実績)'!D37,"ggge年m月dd日")&amp;"付け指令地産－"&amp;'様式12(実績)'!E40&amp;"による補助金等)"</f>
        <v>　(令和　年　月　日付け指令地産－による補助金等)</v>
      </c>
      <c r="D21" s="374"/>
      <c r="E21" s="374"/>
      <c r="F21" s="374"/>
      <c r="G21" s="374"/>
      <c r="H21" s="374"/>
      <c r="I21" s="22"/>
      <c r="J21" s="22"/>
      <c r="K21" s="39"/>
      <c r="L21" s="38"/>
    </row>
    <row r="22" spans="2:12" ht="22.5" customHeight="1" x14ac:dyDescent="0.15">
      <c r="B22" s="16"/>
      <c r="C22" s="179" t="s">
        <v>101</v>
      </c>
      <c r="D22" s="691" t="s">
        <v>118</v>
      </c>
      <c r="E22" s="691"/>
      <c r="F22" s="691"/>
      <c r="G22" s="691"/>
      <c r="H22" s="691"/>
      <c r="I22" s="691"/>
      <c r="J22" s="691"/>
      <c r="K22" s="691"/>
      <c r="L22" s="38"/>
    </row>
    <row r="23" spans="2:12" ht="45" customHeight="1" x14ac:dyDescent="0.15">
      <c r="B23" s="16"/>
      <c r="C23" s="557" t="s">
        <v>103</v>
      </c>
      <c r="D23" s="692" t="s">
        <v>119</v>
      </c>
      <c r="E23" s="692"/>
      <c r="F23" s="692"/>
      <c r="G23" s="692"/>
      <c r="H23" s="692"/>
      <c r="I23" s="692"/>
      <c r="J23" s="692"/>
      <c r="K23" s="686" t="s">
        <v>127</v>
      </c>
      <c r="L23" s="38"/>
    </row>
    <row r="24" spans="2:12" ht="45" customHeight="1" x14ac:dyDescent="0.15">
      <c r="B24" s="16"/>
      <c r="C24" s="557"/>
      <c r="D24" s="375"/>
      <c r="E24" s="375"/>
      <c r="F24" s="375"/>
      <c r="G24" s="375"/>
      <c r="H24" s="375"/>
      <c r="I24" s="375"/>
      <c r="J24" s="375"/>
      <c r="K24" s="686"/>
      <c r="L24" s="38"/>
    </row>
    <row r="25" spans="2:12" ht="28.5" x14ac:dyDescent="0.15">
      <c r="B25" s="16"/>
      <c r="C25" s="160" t="s">
        <v>104</v>
      </c>
      <c r="D25" s="693"/>
      <c r="E25" s="693"/>
      <c r="F25" s="693"/>
      <c r="G25" s="693"/>
      <c r="H25" s="693"/>
      <c r="I25" s="693"/>
      <c r="J25" s="693"/>
      <c r="K25" s="693"/>
      <c r="L25" s="38"/>
    </row>
    <row r="26" spans="2:12" ht="29.1" customHeight="1" x14ac:dyDescent="0.15">
      <c r="B26" s="16"/>
      <c r="C26" s="179" t="s">
        <v>10</v>
      </c>
      <c r="D26" s="687" t="s">
        <v>120</v>
      </c>
      <c r="E26" s="687"/>
      <c r="F26" s="687"/>
      <c r="G26" s="687"/>
      <c r="H26" s="687"/>
      <c r="I26" s="687"/>
      <c r="J26" s="687"/>
      <c r="K26" s="687"/>
      <c r="L26" s="38"/>
    </row>
    <row r="27" spans="2:12" x14ac:dyDescent="0.15">
      <c r="B27" s="16"/>
      <c r="C27" s="10" t="s">
        <v>106</v>
      </c>
      <c r="D27" s="23"/>
      <c r="E27" s="23"/>
      <c r="F27" s="23"/>
      <c r="G27" s="23"/>
      <c r="H27" s="23"/>
      <c r="I27" s="23"/>
      <c r="J27" s="23"/>
      <c r="K27" s="37"/>
      <c r="L27" s="38"/>
    </row>
    <row r="28" spans="2:12" x14ac:dyDescent="0.15">
      <c r="B28" s="16"/>
      <c r="C28" s="16" t="s">
        <v>107</v>
      </c>
      <c r="K28" s="38"/>
      <c r="L28" s="38"/>
    </row>
    <row r="29" spans="2:12" ht="27" customHeight="1" x14ac:dyDescent="0.15">
      <c r="B29" s="16"/>
      <c r="C29" s="16" t="s">
        <v>109</v>
      </c>
      <c r="D29" s="499"/>
      <c r="E29" s="499"/>
      <c r="F29" s="499"/>
      <c r="G29" s="499"/>
      <c r="H29" s="499"/>
      <c r="I29" s="499"/>
      <c r="J29" s="499"/>
      <c r="K29" s="688"/>
      <c r="L29" s="38"/>
    </row>
    <row r="30" spans="2:12" ht="27" customHeight="1" x14ac:dyDescent="0.15">
      <c r="B30" s="16"/>
      <c r="C30" s="16" t="s">
        <v>110</v>
      </c>
      <c r="D30" s="499"/>
      <c r="E30" s="499"/>
      <c r="F30" s="499"/>
      <c r="G30" s="499"/>
      <c r="H30" s="499"/>
      <c r="I30" s="499"/>
      <c r="J30" s="499"/>
      <c r="K30" s="688"/>
      <c r="L30" s="38"/>
    </row>
    <row r="31" spans="2:12" ht="27" customHeight="1" x14ac:dyDescent="0.15">
      <c r="B31" s="16"/>
      <c r="C31" s="16" t="s">
        <v>112</v>
      </c>
      <c r="D31" s="499"/>
      <c r="E31" s="499"/>
      <c r="F31" s="499"/>
      <c r="G31" s="499"/>
      <c r="H31" s="499"/>
      <c r="I31" s="499"/>
      <c r="J31" s="499"/>
      <c r="K31" s="688"/>
      <c r="L31" s="38"/>
    </row>
    <row r="32" spans="2:12" ht="27" customHeight="1" x14ac:dyDescent="0.15">
      <c r="B32" s="16"/>
      <c r="C32" s="373" t="s">
        <v>314</v>
      </c>
      <c r="D32" s="500"/>
      <c r="E32" s="500"/>
      <c r="F32" s="500"/>
      <c r="G32" s="500"/>
      <c r="H32" s="500"/>
      <c r="I32" s="500"/>
      <c r="J32" s="500"/>
      <c r="K32" s="689"/>
      <c r="L32" s="38"/>
    </row>
    <row r="33" spans="2:12" x14ac:dyDescent="0.15">
      <c r="B33" s="19"/>
      <c r="C33" s="22"/>
      <c r="D33" s="22"/>
      <c r="E33" s="22"/>
      <c r="F33" s="22"/>
      <c r="G33" s="22"/>
      <c r="H33" s="22"/>
      <c r="I33" s="22"/>
      <c r="J33" s="22"/>
      <c r="K33" s="22"/>
      <c r="L33" s="39"/>
    </row>
  </sheetData>
  <sheetProtection algorithmName="SHA-512" hashValue="mN8PEDKCEtlmqPxoMEfQbLSxTvUtGSDi9s2nYF6YxfaMhCJTfD+pg1sppDhLb5J1e3UZYsBpdWfMa/Qc4KN3/g==" saltValue="bBeEp1DSALiQA4p3uclEQA==" spinCount="100000" sheet="1" objects="1" scenarios="1"/>
  <mergeCells count="20">
    <mergeCell ref="B2:K2"/>
    <mergeCell ref="H3:K3"/>
    <mergeCell ref="H13:J13"/>
    <mergeCell ref="H15:J15"/>
    <mergeCell ref="H16:J16"/>
    <mergeCell ref="G10:K10"/>
    <mergeCell ref="G9:K9"/>
    <mergeCell ref="G8:K8"/>
    <mergeCell ref="D31:K31"/>
    <mergeCell ref="D32:K32"/>
    <mergeCell ref="H17:J17"/>
    <mergeCell ref="H18:J18"/>
    <mergeCell ref="D22:K22"/>
    <mergeCell ref="D23:J23"/>
    <mergeCell ref="D25:K25"/>
    <mergeCell ref="C23:C24"/>
    <mergeCell ref="K23:K24"/>
    <mergeCell ref="D26:K26"/>
    <mergeCell ref="D29:K29"/>
    <mergeCell ref="D30:K30"/>
  </mergeCells>
  <phoneticPr fontId="9" type="Hiragana"/>
  <pageMargins left="0.7" right="0.7" top="0.75" bottom="0.75" header="0.3" footer="0.3"/>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45" sqref="M45"/>
    </sheetView>
  </sheetViews>
  <sheetFormatPr defaultRowHeight="14.25" x14ac:dyDescent="0.15"/>
  <sheetData/>
  <phoneticPr fontId="9"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U56"/>
  <sheetViews>
    <sheetView tabSelected="1" view="pageBreakPreview" zoomScale="85" zoomScaleSheetLayoutView="85" workbookViewId="0">
      <selection activeCell="M15" sqref="M15"/>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 min="12" max="12" width="3" customWidth="1"/>
    <col min="13" max="13" width="20.625" customWidth="1"/>
    <col min="14" max="14" width="3.625" customWidth="1"/>
    <col min="15" max="15" width="20.625" customWidth="1"/>
    <col min="16" max="16" width="23.75" customWidth="1"/>
    <col min="17" max="17" width="3.625" bestFit="1" customWidth="1"/>
    <col min="18" max="18" width="25.625" customWidth="1"/>
    <col min="19" max="19" width="13.75" customWidth="1"/>
    <col min="20" max="20" width="12.375" customWidth="1"/>
    <col min="21" max="21" width="1.375" customWidth="1"/>
  </cols>
  <sheetData>
    <row r="1" spans="2:21" x14ac:dyDescent="0.15">
      <c r="H1" s="440" t="s">
        <v>149</v>
      </c>
      <c r="I1" s="441"/>
    </row>
    <row r="2" spans="2:21" x14ac:dyDescent="0.15">
      <c r="B2" t="s">
        <v>105</v>
      </c>
      <c r="H2" s="442"/>
      <c r="I2" s="443"/>
      <c r="L2" t="s">
        <v>105</v>
      </c>
    </row>
    <row r="3" spans="2:21" ht="21" x14ac:dyDescent="0.15">
      <c r="B3" s="494" t="s">
        <v>203</v>
      </c>
      <c r="C3" s="494"/>
      <c r="D3" s="494"/>
      <c r="E3" s="494"/>
      <c r="F3" s="494"/>
      <c r="G3" s="494"/>
      <c r="H3" s="494"/>
      <c r="I3" s="494"/>
      <c r="M3" s="494" t="s">
        <v>203</v>
      </c>
      <c r="N3" s="494"/>
      <c r="O3" s="494"/>
      <c r="P3" s="494"/>
      <c r="Q3" s="494"/>
      <c r="R3" s="494"/>
      <c r="S3" s="494"/>
      <c r="T3" s="494"/>
    </row>
    <row r="4" spans="2:21" ht="20.100000000000001" customHeight="1" x14ac:dyDescent="0.15">
      <c r="B4" s="495" t="s">
        <v>154</v>
      </c>
      <c r="C4" s="496"/>
      <c r="D4" s="496"/>
      <c r="E4" s="496"/>
      <c r="F4" s="496"/>
      <c r="G4" s="496"/>
      <c r="H4" s="496"/>
      <c r="I4" s="496"/>
      <c r="J4" s="497"/>
      <c r="M4" s="495" t="s">
        <v>154</v>
      </c>
      <c r="N4" s="496"/>
      <c r="O4" s="496"/>
      <c r="P4" s="496"/>
      <c r="Q4" s="496"/>
      <c r="R4" s="496"/>
      <c r="S4" s="496"/>
      <c r="T4" s="496"/>
      <c r="U4" s="497"/>
    </row>
    <row r="5" spans="2:21" ht="20.100000000000001" customHeight="1" x14ac:dyDescent="0.15">
      <c r="B5" s="7" t="s">
        <v>156</v>
      </c>
      <c r="C5" s="20" t="s">
        <v>41</v>
      </c>
      <c r="D5" s="27" t="s">
        <v>294</v>
      </c>
      <c r="E5" s="27"/>
      <c r="F5" s="20"/>
      <c r="G5" s="20"/>
      <c r="H5" s="20"/>
      <c r="I5" s="20"/>
      <c r="J5" s="40"/>
      <c r="M5" s="7" t="s">
        <v>156</v>
      </c>
      <c r="N5" s="20" t="s">
        <v>41</v>
      </c>
      <c r="O5" s="498"/>
      <c r="P5" s="498"/>
      <c r="Q5" s="498"/>
      <c r="R5" s="423"/>
      <c r="S5" s="423"/>
      <c r="T5" s="423"/>
      <c r="U5" s="40"/>
    </row>
    <row r="6" spans="2:21" ht="20.100000000000001" customHeight="1" x14ac:dyDescent="0.15">
      <c r="B6" s="7" t="s">
        <v>108</v>
      </c>
      <c r="C6" s="20" t="s">
        <v>41</v>
      </c>
      <c r="D6" s="27" t="s">
        <v>150</v>
      </c>
      <c r="E6" s="27" t="s">
        <v>215</v>
      </c>
      <c r="F6" s="20"/>
      <c r="G6" s="20"/>
      <c r="H6" s="20"/>
      <c r="I6" s="20"/>
      <c r="J6" s="40"/>
      <c r="M6" s="7" t="s">
        <v>108</v>
      </c>
      <c r="N6" s="20" t="s">
        <v>41</v>
      </c>
      <c r="O6" s="425"/>
      <c r="P6" s="425"/>
      <c r="Q6" s="425"/>
      <c r="R6" s="423"/>
      <c r="S6" s="423"/>
      <c r="T6" s="423"/>
      <c r="U6" s="40"/>
    </row>
    <row r="7" spans="2:21" ht="20.100000000000001" customHeight="1" x14ac:dyDescent="0.15">
      <c r="B7" s="7" t="s">
        <v>158</v>
      </c>
      <c r="C7" s="20" t="s">
        <v>41</v>
      </c>
      <c r="D7" s="27" t="s">
        <v>295</v>
      </c>
      <c r="E7" s="27"/>
      <c r="F7" s="20"/>
      <c r="G7" s="20"/>
      <c r="H7" s="20"/>
      <c r="I7" s="20"/>
      <c r="J7" s="40"/>
      <c r="M7" s="7" t="s">
        <v>158</v>
      </c>
      <c r="N7" s="20" t="s">
        <v>41</v>
      </c>
      <c r="O7" s="498"/>
      <c r="P7" s="498"/>
      <c r="Q7" s="498"/>
      <c r="R7" s="423"/>
      <c r="S7" s="423"/>
      <c r="T7" s="423"/>
      <c r="U7" s="40"/>
    </row>
    <row r="8" spans="2:21" ht="20.100000000000001" customHeight="1" x14ac:dyDescent="0.15">
      <c r="B8" s="491" t="s">
        <v>159</v>
      </c>
      <c r="C8" s="492"/>
      <c r="D8" s="492"/>
      <c r="E8" s="23"/>
      <c r="F8" s="23"/>
      <c r="G8" s="23"/>
      <c r="H8" s="23"/>
      <c r="I8" s="23"/>
      <c r="J8" s="37"/>
      <c r="M8" s="491" t="s">
        <v>159</v>
      </c>
      <c r="N8" s="492"/>
      <c r="O8" s="492"/>
      <c r="P8" s="23"/>
      <c r="Q8" s="23"/>
      <c r="R8" s="23"/>
      <c r="S8" s="23"/>
      <c r="T8" s="23"/>
      <c r="U8" s="37"/>
    </row>
    <row r="9" spans="2:21" ht="20.100000000000001" customHeight="1" x14ac:dyDescent="0.15">
      <c r="B9" s="8" t="s">
        <v>19</v>
      </c>
      <c r="C9" s="21" t="s">
        <v>41</v>
      </c>
      <c r="D9" s="28" t="s">
        <v>235</v>
      </c>
      <c r="J9" s="38"/>
      <c r="M9" s="8" t="s">
        <v>19</v>
      </c>
      <c r="N9" s="21" t="s">
        <v>41</v>
      </c>
      <c r="O9" s="69"/>
      <c r="U9" s="38"/>
    </row>
    <row r="10" spans="2:21" ht="20.100000000000001" customHeight="1" x14ac:dyDescent="0.15">
      <c r="B10" s="8" t="s">
        <v>170</v>
      </c>
      <c r="C10" s="21" t="s">
        <v>41</v>
      </c>
      <c r="D10" s="29" t="s">
        <v>189</v>
      </c>
      <c r="E10" s="21" t="s">
        <v>15</v>
      </c>
      <c r="J10" s="38"/>
      <c r="M10" s="8" t="s">
        <v>170</v>
      </c>
      <c r="N10" s="21" t="s">
        <v>41</v>
      </c>
      <c r="O10" s="70"/>
      <c r="P10" s="21" t="s">
        <v>15</v>
      </c>
      <c r="U10" s="38"/>
    </row>
    <row r="11" spans="2:21" ht="20.100000000000001" customHeight="1" x14ac:dyDescent="0.15">
      <c r="B11" s="8" t="s">
        <v>193</v>
      </c>
      <c r="C11" s="21" t="s">
        <v>41</v>
      </c>
      <c r="D11" s="29">
        <v>100</v>
      </c>
      <c r="E11" s="21" t="s">
        <v>74</v>
      </c>
      <c r="J11" s="38"/>
      <c r="M11" s="8" t="s">
        <v>193</v>
      </c>
      <c r="N11" s="21" t="s">
        <v>41</v>
      </c>
      <c r="O11" s="70"/>
      <c r="P11" s="21" t="s">
        <v>74</v>
      </c>
      <c r="U11" s="38"/>
    </row>
    <row r="12" spans="2:21" ht="20.100000000000001" customHeight="1" x14ac:dyDescent="0.15">
      <c r="B12" s="9" t="s">
        <v>186</v>
      </c>
      <c r="C12" s="22" t="s">
        <v>41</v>
      </c>
      <c r="D12" s="30" t="s">
        <v>296</v>
      </c>
      <c r="E12" s="22"/>
      <c r="F12" s="22"/>
      <c r="G12" s="22"/>
      <c r="H12" s="22"/>
      <c r="I12" s="22"/>
      <c r="J12" s="39"/>
      <c r="M12" s="9" t="s">
        <v>186</v>
      </c>
      <c r="N12" s="22" t="s">
        <v>41</v>
      </c>
      <c r="O12" s="71"/>
      <c r="P12" s="22"/>
      <c r="Q12" s="22"/>
      <c r="R12" s="22"/>
      <c r="S12" s="22"/>
      <c r="T12" s="22"/>
      <c r="U12" s="39"/>
    </row>
    <row r="13" spans="2:21" ht="20.100000000000001" customHeight="1" x14ac:dyDescent="0.15">
      <c r="B13" s="384"/>
      <c r="C13" s="386" t="s">
        <v>364</v>
      </c>
      <c r="D13" s="387" t="s">
        <v>359</v>
      </c>
      <c r="E13" s="502" t="s">
        <v>360</v>
      </c>
      <c r="F13" s="503"/>
      <c r="G13" s="388" t="s">
        <v>361</v>
      </c>
      <c r="H13" s="388" t="s">
        <v>362</v>
      </c>
      <c r="I13" s="388" t="s">
        <v>363</v>
      </c>
      <c r="J13" s="38"/>
      <c r="M13" s="384"/>
      <c r="N13" s="386" t="s">
        <v>364</v>
      </c>
      <c r="O13" s="387" t="s">
        <v>359</v>
      </c>
      <c r="P13" s="502" t="s">
        <v>360</v>
      </c>
      <c r="Q13" s="503"/>
      <c r="R13" s="388" t="s">
        <v>361</v>
      </c>
      <c r="S13" s="388" t="s">
        <v>362</v>
      </c>
      <c r="T13" s="388" t="s">
        <v>363</v>
      </c>
      <c r="U13" s="385"/>
    </row>
    <row r="14" spans="2:21" ht="20.100000000000001" customHeight="1" x14ac:dyDescent="0.15">
      <c r="B14" s="384"/>
      <c r="C14" s="386" t="s">
        <v>356</v>
      </c>
      <c r="D14" s="389"/>
      <c r="E14" s="506"/>
      <c r="F14" s="507"/>
      <c r="G14" s="390"/>
      <c r="H14" s="390"/>
      <c r="I14" s="390"/>
      <c r="J14" s="38"/>
      <c r="M14" s="384" t="s">
        <v>355</v>
      </c>
      <c r="N14" s="386" t="s">
        <v>356</v>
      </c>
      <c r="O14" s="439"/>
      <c r="P14" s="504"/>
      <c r="Q14" s="505"/>
      <c r="R14" s="439"/>
      <c r="S14" s="439"/>
      <c r="T14" s="439"/>
      <c r="U14" s="38"/>
    </row>
    <row r="15" spans="2:21" ht="20.100000000000001" customHeight="1" x14ac:dyDescent="0.15">
      <c r="B15" s="384"/>
      <c r="C15" s="386" t="s">
        <v>357</v>
      </c>
      <c r="D15" s="389"/>
      <c r="E15" s="506"/>
      <c r="F15" s="507"/>
      <c r="G15" s="390"/>
      <c r="H15" s="390"/>
      <c r="I15" s="390"/>
      <c r="J15" s="38"/>
      <c r="M15" s="384" t="s">
        <v>365</v>
      </c>
      <c r="N15" s="386" t="s">
        <v>357</v>
      </c>
      <c r="O15" s="439"/>
      <c r="P15" s="504"/>
      <c r="Q15" s="505"/>
      <c r="R15" s="439"/>
      <c r="S15" s="439"/>
      <c r="T15" s="439"/>
      <c r="U15" s="38"/>
    </row>
    <row r="16" spans="2:21" ht="20.100000000000001" customHeight="1" x14ac:dyDescent="0.15">
      <c r="B16" s="384" t="s">
        <v>355</v>
      </c>
      <c r="C16" s="386" t="s">
        <v>358</v>
      </c>
      <c r="D16" s="389"/>
      <c r="E16" s="506"/>
      <c r="F16" s="507"/>
      <c r="G16" s="390"/>
      <c r="H16" s="390"/>
      <c r="I16" s="390"/>
      <c r="J16" s="38"/>
      <c r="M16" s="384"/>
      <c r="N16" s="386" t="s">
        <v>358</v>
      </c>
      <c r="O16" s="439"/>
      <c r="P16" s="504"/>
      <c r="Q16" s="505"/>
      <c r="R16" s="439"/>
      <c r="S16" s="439"/>
      <c r="T16" s="439"/>
      <c r="U16" s="38"/>
    </row>
    <row r="17" spans="2:21" ht="20.100000000000001" customHeight="1" x14ac:dyDescent="0.15">
      <c r="B17" s="10" t="s">
        <v>144</v>
      </c>
      <c r="C17" s="23"/>
      <c r="D17" s="31" t="s">
        <v>305</v>
      </c>
      <c r="E17" s="31" t="s">
        <v>306</v>
      </c>
      <c r="F17" s="23"/>
      <c r="G17" s="23"/>
      <c r="H17" s="23"/>
      <c r="I17" s="23"/>
      <c r="J17" s="37"/>
      <c r="M17" s="10" t="s">
        <v>144</v>
      </c>
      <c r="N17" s="23"/>
      <c r="O17" s="501"/>
      <c r="P17" s="501"/>
      <c r="Q17" s="23"/>
      <c r="R17" s="23"/>
      <c r="S17" s="23"/>
      <c r="T17" s="23"/>
      <c r="U17" s="37"/>
    </row>
    <row r="18" spans="2:21" ht="20.100000000000001" customHeight="1" x14ac:dyDescent="0.15">
      <c r="B18" s="11" t="s">
        <v>66</v>
      </c>
      <c r="C18" s="21" t="s">
        <v>41</v>
      </c>
      <c r="D18" s="32" t="s">
        <v>129</v>
      </c>
      <c r="J18" s="38"/>
      <c r="M18" s="11" t="s">
        <v>66</v>
      </c>
      <c r="N18" s="21" t="s">
        <v>41</v>
      </c>
      <c r="O18" s="499"/>
      <c r="P18" s="499"/>
      <c r="U18" s="38"/>
    </row>
    <row r="19" spans="2:21" ht="20.100000000000001" customHeight="1" x14ac:dyDescent="0.15">
      <c r="B19" s="12" t="s">
        <v>188</v>
      </c>
      <c r="C19" s="22" t="s">
        <v>41</v>
      </c>
      <c r="D19" s="33" t="s">
        <v>297</v>
      </c>
      <c r="E19" s="22"/>
      <c r="F19" s="22"/>
      <c r="G19" s="22"/>
      <c r="H19" s="22"/>
      <c r="I19" s="22"/>
      <c r="J19" s="39"/>
      <c r="M19" s="12" t="s">
        <v>188</v>
      </c>
      <c r="N19" s="22" t="s">
        <v>41</v>
      </c>
      <c r="O19" s="500"/>
      <c r="P19" s="500"/>
      <c r="Q19" s="22"/>
      <c r="R19" s="22"/>
      <c r="S19" s="22"/>
      <c r="T19" s="22"/>
      <c r="U19" s="39"/>
    </row>
    <row r="20" spans="2:21" ht="20.100000000000001" customHeight="1" x14ac:dyDescent="0.15">
      <c r="B20" s="6" t="s">
        <v>48</v>
      </c>
      <c r="C20" s="24"/>
      <c r="D20" s="24"/>
      <c r="E20" s="24"/>
      <c r="F20" s="24"/>
      <c r="G20" s="24"/>
      <c r="H20" s="24"/>
      <c r="I20" s="24"/>
      <c r="J20" s="59"/>
      <c r="M20" s="6" t="s">
        <v>48</v>
      </c>
      <c r="N20" s="24"/>
      <c r="O20" s="24"/>
      <c r="P20" s="24"/>
      <c r="Q20" s="24"/>
      <c r="R20" s="24"/>
      <c r="S20" s="24"/>
      <c r="T20" s="24"/>
      <c r="U20" s="59"/>
    </row>
    <row r="21" spans="2:21" ht="20.100000000000001" customHeight="1" x14ac:dyDescent="0.15">
      <c r="B21" s="7" t="s">
        <v>161</v>
      </c>
      <c r="C21" s="20" t="s">
        <v>41</v>
      </c>
      <c r="D21" s="27" t="s">
        <v>3</v>
      </c>
      <c r="E21" s="41" t="s">
        <v>190</v>
      </c>
      <c r="F21" s="20" t="s">
        <v>41</v>
      </c>
      <c r="G21" s="54" t="s">
        <v>235</v>
      </c>
      <c r="H21" s="20" t="s">
        <v>71</v>
      </c>
      <c r="I21" s="20" t="s">
        <v>141</v>
      </c>
      <c r="J21" s="40"/>
      <c r="M21" s="7" t="s">
        <v>161</v>
      </c>
      <c r="N21" s="20" t="s">
        <v>41</v>
      </c>
      <c r="O21" s="394"/>
      <c r="P21" s="41" t="s">
        <v>190</v>
      </c>
      <c r="Q21" s="20" t="s">
        <v>41</v>
      </c>
      <c r="R21" s="73" t="s">
        <v>307</v>
      </c>
      <c r="S21" s="74" t="e">
        <f>"("&amp;DATEDIF(R21,様式1!O8,"Y")</f>
        <v>#VALUE!</v>
      </c>
      <c r="T21" s="20" t="s">
        <v>141</v>
      </c>
      <c r="U21" s="40"/>
    </row>
    <row r="22" spans="2:21" ht="20.100000000000001" customHeight="1" x14ac:dyDescent="0.15">
      <c r="B22" s="7" t="s">
        <v>162</v>
      </c>
      <c r="C22" s="20" t="s">
        <v>41</v>
      </c>
      <c r="D22" s="27" t="s">
        <v>298</v>
      </c>
      <c r="E22" s="20"/>
      <c r="F22" s="20"/>
      <c r="G22" s="20"/>
      <c r="H22" s="20"/>
      <c r="I22" s="20"/>
      <c r="J22" s="40"/>
      <c r="M22" s="7" t="s">
        <v>162</v>
      </c>
      <c r="N22" s="20" t="s">
        <v>41</v>
      </c>
      <c r="O22" s="498"/>
      <c r="P22" s="498"/>
      <c r="Q22" s="20"/>
      <c r="R22" s="20"/>
      <c r="S22" s="20"/>
      <c r="T22" s="20"/>
      <c r="U22" s="40"/>
    </row>
    <row r="23" spans="2:21" ht="20.100000000000001" customHeight="1" x14ac:dyDescent="0.15">
      <c r="B23" s="491" t="s">
        <v>54</v>
      </c>
      <c r="C23" s="492"/>
      <c r="D23" s="492"/>
      <c r="E23" s="23"/>
      <c r="F23" s="23"/>
      <c r="G23" s="23"/>
      <c r="H23" s="23"/>
      <c r="I23" s="23"/>
      <c r="J23" s="37"/>
      <c r="M23" s="491" t="s">
        <v>54</v>
      </c>
      <c r="N23" s="492"/>
      <c r="O23" s="492"/>
      <c r="P23" s="23"/>
      <c r="Q23" s="23"/>
      <c r="R23" s="23"/>
      <c r="S23" s="23"/>
      <c r="T23" s="23"/>
      <c r="U23" s="37"/>
    </row>
    <row r="24" spans="2:21" ht="20.100000000000001" customHeight="1" x14ac:dyDescent="0.15">
      <c r="B24" s="8" t="s">
        <v>194</v>
      </c>
      <c r="C24" t="s">
        <v>41</v>
      </c>
      <c r="D24" s="32" t="s">
        <v>131</v>
      </c>
      <c r="J24" s="38"/>
      <c r="M24" s="8" t="s">
        <v>194</v>
      </c>
      <c r="N24" t="s">
        <v>41</v>
      </c>
      <c r="O24" s="493"/>
      <c r="P24" s="493"/>
      <c r="U24" s="38"/>
    </row>
    <row r="25" spans="2:21" ht="20.100000000000001" customHeight="1" x14ac:dyDescent="0.15">
      <c r="B25" s="8" t="s">
        <v>17</v>
      </c>
      <c r="C25" t="s">
        <v>41</v>
      </c>
      <c r="D25" s="32" t="s">
        <v>264</v>
      </c>
      <c r="J25" s="38"/>
      <c r="M25" s="8" t="s">
        <v>17</v>
      </c>
      <c r="N25" t="s">
        <v>41</v>
      </c>
      <c r="O25" s="493"/>
      <c r="P25" s="493"/>
      <c r="U25" s="38"/>
    </row>
    <row r="26" spans="2:21" ht="20.100000000000001" customHeight="1" x14ac:dyDescent="0.15">
      <c r="B26" s="9" t="s">
        <v>195</v>
      </c>
      <c r="C26" s="22" t="s">
        <v>41</v>
      </c>
      <c r="D26" s="33" t="s">
        <v>133</v>
      </c>
      <c r="E26" s="22"/>
      <c r="F26" s="22"/>
      <c r="G26" s="22"/>
      <c r="H26" s="22"/>
      <c r="I26" s="22"/>
      <c r="J26" s="39"/>
      <c r="M26" s="9" t="s">
        <v>195</v>
      </c>
      <c r="N26" s="22" t="s">
        <v>41</v>
      </c>
      <c r="O26" s="424"/>
      <c r="P26" s="424"/>
      <c r="Q26" s="22"/>
      <c r="R26" s="22"/>
      <c r="S26" s="22"/>
      <c r="T26" s="22"/>
      <c r="U26" s="39"/>
    </row>
    <row r="27" spans="2:21" ht="20.100000000000001" customHeight="1" x14ac:dyDescent="0.15">
      <c r="B27" s="7" t="s">
        <v>163</v>
      </c>
      <c r="C27" s="20"/>
      <c r="D27" s="20"/>
      <c r="E27" s="20"/>
      <c r="F27" s="20"/>
      <c r="G27" s="20"/>
      <c r="H27" s="20"/>
      <c r="I27" s="20"/>
      <c r="J27" s="40"/>
      <c r="M27" s="7" t="s">
        <v>163</v>
      </c>
      <c r="N27" s="20"/>
      <c r="O27" s="20"/>
      <c r="P27" s="20"/>
      <c r="Q27" s="20"/>
      <c r="R27" s="20"/>
      <c r="S27" s="20"/>
      <c r="T27" s="20"/>
      <c r="U27" s="40"/>
    </row>
    <row r="28" spans="2:21" ht="35.1" customHeight="1" x14ac:dyDescent="0.15">
      <c r="B28" s="468" t="s">
        <v>165</v>
      </c>
      <c r="C28" s="469"/>
      <c r="D28" s="470"/>
      <c r="E28" s="466" t="s">
        <v>197</v>
      </c>
      <c r="F28" s="467"/>
      <c r="G28" s="468" t="s">
        <v>176</v>
      </c>
      <c r="H28" s="469"/>
      <c r="I28" s="469"/>
      <c r="J28" s="470"/>
      <c r="M28" s="468" t="s">
        <v>165</v>
      </c>
      <c r="N28" s="469"/>
      <c r="O28" s="470"/>
      <c r="P28" s="466" t="s">
        <v>197</v>
      </c>
      <c r="Q28" s="467"/>
      <c r="R28" s="468" t="s">
        <v>176</v>
      </c>
      <c r="S28" s="469"/>
      <c r="T28" s="469"/>
      <c r="U28" s="470"/>
    </row>
    <row r="29" spans="2:21" ht="39.950000000000003" customHeight="1" x14ac:dyDescent="0.15">
      <c r="B29" s="13" t="s">
        <v>299</v>
      </c>
      <c r="C29" t="s">
        <v>147</v>
      </c>
      <c r="D29" s="35" t="s">
        <v>99</v>
      </c>
      <c r="E29" s="471" t="s">
        <v>300</v>
      </c>
      <c r="F29" s="472"/>
      <c r="G29" s="471" t="s">
        <v>111</v>
      </c>
      <c r="H29" s="485"/>
      <c r="I29" s="485"/>
      <c r="J29" s="472"/>
      <c r="M29" s="395"/>
      <c r="N29" t="s">
        <v>147</v>
      </c>
      <c r="O29" s="398"/>
      <c r="P29" s="486"/>
      <c r="Q29" s="487"/>
      <c r="R29" s="488"/>
      <c r="S29" s="489"/>
      <c r="T29" s="489"/>
      <c r="U29" s="490"/>
    </row>
    <row r="30" spans="2:21" ht="39.950000000000003" customHeight="1" x14ac:dyDescent="0.15">
      <c r="B30" s="14" t="s">
        <v>151</v>
      </c>
      <c r="C30" s="25" t="s">
        <v>147</v>
      </c>
      <c r="D30" s="34" t="s">
        <v>299</v>
      </c>
      <c r="E30" s="448" t="s">
        <v>91</v>
      </c>
      <c r="F30" s="449"/>
      <c r="G30" s="448" t="s">
        <v>236</v>
      </c>
      <c r="H30" s="450"/>
      <c r="I30" s="450"/>
      <c r="J30" s="449"/>
      <c r="M30" s="396"/>
      <c r="N30" s="25" t="s">
        <v>147</v>
      </c>
      <c r="O30" s="399"/>
      <c r="P30" s="451"/>
      <c r="Q30" s="452"/>
      <c r="R30" s="453"/>
      <c r="S30" s="454"/>
      <c r="T30" s="454"/>
      <c r="U30" s="455"/>
    </row>
    <row r="31" spans="2:21" ht="39.950000000000003" customHeight="1" x14ac:dyDescent="0.15">
      <c r="B31" s="15" t="s">
        <v>80</v>
      </c>
      <c r="C31" s="22" t="s">
        <v>147</v>
      </c>
      <c r="D31" s="36" t="s">
        <v>151</v>
      </c>
      <c r="E31" s="456" t="s">
        <v>102</v>
      </c>
      <c r="F31" s="457"/>
      <c r="G31" s="458" t="s">
        <v>301</v>
      </c>
      <c r="H31" s="459"/>
      <c r="I31" s="459"/>
      <c r="J31" s="460"/>
      <c r="M31" s="397"/>
      <c r="N31" s="22" t="s">
        <v>147</v>
      </c>
      <c r="O31" s="400"/>
      <c r="P31" s="461"/>
      <c r="Q31" s="462"/>
      <c r="R31" s="463"/>
      <c r="S31" s="464"/>
      <c r="T31" s="464"/>
      <c r="U31" s="465"/>
    </row>
    <row r="32" spans="2:21" ht="20.100000000000001" customHeight="1" x14ac:dyDescent="0.15">
      <c r="B32" s="6" t="s">
        <v>167</v>
      </c>
      <c r="C32" s="24"/>
      <c r="D32" s="24"/>
      <c r="E32" s="24"/>
      <c r="F32" s="24"/>
      <c r="G32" s="24"/>
      <c r="H32" s="24"/>
      <c r="I32" s="24"/>
      <c r="J32" s="59"/>
      <c r="M32" s="6" t="s">
        <v>167</v>
      </c>
      <c r="N32" s="24"/>
      <c r="O32" s="24"/>
      <c r="P32" s="24"/>
      <c r="Q32" s="24"/>
      <c r="R32" s="24"/>
      <c r="S32" s="24"/>
      <c r="T32" s="24"/>
      <c r="U32" s="59"/>
    </row>
    <row r="33" spans="2:21" ht="30" customHeight="1" x14ac:dyDescent="0.15">
      <c r="B33" s="477" t="s">
        <v>152</v>
      </c>
      <c r="C33" s="478"/>
      <c r="D33" s="479"/>
      <c r="E33" s="42" t="s">
        <v>302</v>
      </c>
      <c r="F33" s="20" t="s">
        <v>147</v>
      </c>
      <c r="G33" s="54" t="s">
        <v>302</v>
      </c>
      <c r="H33" s="20"/>
      <c r="I33" s="20"/>
      <c r="J33" s="40"/>
      <c r="M33" s="477" t="s">
        <v>152</v>
      </c>
      <c r="N33" s="478"/>
      <c r="O33" s="479"/>
      <c r="P33" s="72"/>
      <c r="Q33" s="20" t="s">
        <v>147</v>
      </c>
      <c r="R33" s="73"/>
      <c r="S33" s="20"/>
      <c r="T33" s="20"/>
      <c r="U33" s="40"/>
    </row>
    <row r="34" spans="2:21" ht="30" customHeight="1" x14ac:dyDescent="0.15">
      <c r="B34" s="477" t="s">
        <v>178</v>
      </c>
      <c r="C34" s="478"/>
      <c r="D34" s="479"/>
      <c r="E34" s="42" t="s">
        <v>302</v>
      </c>
      <c r="F34" s="20" t="s">
        <v>147</v>
      </c>
      <c r="G34" s="54" t="s">
        <v>302</v>
      </c>
      <c r="H34" s="20"/>
      <c r="I34" s="20"/>
      <c r="J34" s="40"/>
      <c r="M34" s="477" t="s">
        <v>178</v>
      </c>
      <c r="N34" s="478"/>
      <c r="O34" s="479"/>
      <c r="P34" s="72"/>
      <c r="Q34" s="20" t="s">
        <v>147</v>
      </c>
      <c r="R34" s="73"/>
      <c r="S34" s="20"/>
      <c r="T34" s="20"/>
      <c r="U34" s="40"/>
    </row>
    <row r="35" spans="2:21" ht="30" customHeight="1" x14ac:dyDescent="0.15">
      <c r="B35" s="480" t="s">
        <v>164</v>
      </c>
      <c r="C35" s="481"/>
      <c r="D35" s="482"/>
      <c r="E35" s="43" t="s">
        <v>245</v>
      </c>
      <c r="F35" s="20"/>
      <c r="G35" s="20"/>
      <c r="H35" s="20"/>
      <c r="I35" s="20"/>
      <c r="J35" s="40"/>
      <c r="M35" s="480" t="s">
        <v>164</v>
      </c>
      <c r="N35" s="481"/>
      <c r="O35" s="482"/>
      <c r="P35" s="483"/>
      <c r="Q35" s="484"/>
      <c r="R35" s="484"/>
      <c r="S35" s="20"/>
      <c r="T35" s="20"/>
      <c r="U35" s="40"/>
    </row>
    <row r="36" spans="2:21" ht="20.100000000000001" customHeight="1" x14ac:dyDescent="0.15">
      <c r="B36" s="10" t="s">
        <v>259</v>
      </c>
      <c r="C36" s="23"/>
      <c r="D36" s="23"/>
      <c r="E36" s="23"/>
      <c r="F36" s="23"/>
      <c r="G36" s="23"/>
      <c r="H36" s="23"/>
      <c r="I36" s="23"/>
      <c r="J36" s="37"/>
      <c r="M36" s="10" t="s">
        <v>259</v>
      </c>
      <c r="N36" s="23"/>
      <c r="O36" s="23"/>
      <c r="P36" s="23"/>
      <c r="Q36" s="23"/>
      <c r="R36" s="23"/>
      <c r="S36" s="23"/>
      <c r="T36" s="23"/>
      <c r="U36" s="37"/>
    </row>
    <row r="37" spans="2:21" ht="20.100000000000001" customHeight="1" x14ac:dyDescent="0.15">
      <c r="B37" s="16" t="s">
        <v>200</v>
      </c>
      <c r="J37" s="38"/>
      <c r="M37" s="16" t="s">
        <v>200</v>
      </c>
      <c r="U37" s="38"/>
    </row>
    <row r="38" spans="2:21" ht="60" customHeight="1" x14ac:dyDescent="0.15">
      <c r="B38" s="444" t="s">
        <v>303</v>
      </c>
      <c r="C38" s="445"/>
      <c r="D38" s="445"/>
      <c r="E38" s="445"/>
      <c r="F38" s="445"/>
      <c r="G38" s="445"/>
      <c r="H38" s="445"/>
      <c r="I38" s="445"/>
      <c r="J38" s="60"/>
      <c r="M38" s="446"/>
      <c r="N38" s="447"/>
      <c r="O38" s="447"/>
      <c r="P38" s="447"/>
      <c r="Q38" s="447"/>
      <c r="R38" s="447"/>
      <c r="S38" s="447"/>
      <c r="T38" s="447"/>
      <c r="U38" s="60"/>
    </row>
    <row r="39" spans="2:21" ht="20.100000000000001" customHeight="1" x14ac:dyDescent="0.15">
      <c r="B39" s="16" t="s">
        <v>201</v>
      </c>
      <c r="J39" s="38"/>
      <c r="M39" s="16" t="s">
        <v>201</v>
      </c>
      <c r="U39" s="38"/>
    </row>
    <row r="40" spans="2:21" ht="60" customHeight="1" x14ac:dyDescent="0.15">
      <c r="B40" s="444" t="s">
        <v>168</v>
      </c>
      <c r="C40" s="445"/>
      <c r="D40" s="445"/>
      <c r="E40" s="445"/>
      <c r="F40" s="445"/>
      <c r="G40" s="445"/>
      <c r="H40" s="445"/>
      <c r="I40" s="445"/>
      <c r="J40" s="60"/>
      <c r="M40" s="446"/>
      <c r="N40" s="447"/>
      <c r="O40" s="447"/>
      <c r="P40" s="447"/>
      <c r="Q40" s="447"/>
      <c r="R40" s="447"/>
      <c r="S40" s="447"/>
      <c r="T40" s="447"/>
      <c r="U40" s="60"/>
    </row>
    <row r="41" spans="2:21" ht="9.9499999999999993" customHeight="1" x14ac:dyDescent="0.15">
      <c r="B41" s="17"/>
      <c r="C41" s="26"/>
      <c r="D41" s="26"/>
      <c r="E41" s="26"/>
      <c r="F41" s="26"/>
      <c r="G41" s="26"/>
      <c r="H41" s="26"/>
      <c r="I41" s="26"/>
      <c r="J41" s="61"/>
      <c r="M41" s="17"/>
      <c r="N41" s="26"/>
      <c r="O41" s="26"/>
      <c r="P41" s="26"/>
      <c r="Q41" s="26"/>
      <c r="R41" s="26"/>
      <c r="S41" s="26"/>
      <c r="T41" s="26"/>
      <c r="U41" s="61"/>
    </row>
    <row r="42" spans="2:21" ht="20.100000000000001" customHeight="1" x14ac:dyDescent="0.15">
      <c r="B42" s="16" t="s">
        <v>260</v>
      </c>
      <c r="J42" s="38"/>
      <c r="M42" s="16" t="s">
        <v>260</v>
      </c>
      <c r="U42" s="38"/>
    </row>
    <row r="43" spans="2:21" ht="99.95" customHeight="1" x14ac:dyDescent="0.15">
      <c r="B43" s="473" t="s">
        <v>234</v>
      </c>
      <c r="C43" s="474"/>
      <c r="D43" s="474"/>
      <c r="E43" s="474"/>
      <c r="F43" s="474"/>
      <c r="G43" s="474"/>
      <c r="H43" s="474"/>
      <c r="I43" s="474"/>
      <c r="J43" s="62"/>
      <c r="M43" s="475"/>
      <c r="N43" s="476"/>
      <c r="O43" s="476"/>
      <c r="P43" s="476"/>
      <c r="Q43" s="476"/>
      <c r="R43" s="476"/>
      <c r="S43" s="476"/>
      <c r="T43" s="476"/>
      <c r="U43" s="62"/>
    </row>
    <row r="44" spans="2:21" ht="20.100000000000001" customHeight="1" x14ac:dyDescent="0.15">
      <c r="B44" s="6" t="s">
        <v>169</v>
      </c>
      <c r="C44" s="24"/>
      <c r="D44" s="24"/>
      <c r="E44" s="24"/>
      <c r="F44" s="24"/>
      <c r="G44" s="24"/>
      <c r="H44" s="24"/>
      <c r="I44" s="24"/>
      <c r="J44" s="59"/>
      <c r="M44" s="6" t="s">
        <v>169</v>
      </c>
      <c r="N44" s="24"/>
      <c r="O44" s="24"/>
      <c r="P44" s="24"/>
      <c r="Q44" s="24"/>
      <c r="R44" s="24"/>
      <c r="S44" s="24"/>
      <c r="T44" s="24"/>
      <c r="U44" s="59"/>
    </row>
    <row r="45" spans="2:21" ht="20.100000000000001" customHeight="1" x14ac:dyDescent="0.15">
      <c r="B45" s="18" t="s">
        <v>304</v>
      </c>
      <c r="C45" s="20"/>
      <c r="D45" s="20"/>
      <c r="E45" s="20"/>
      <c r="F45" s="20"/>
      <c r="G45" s="20"/>
      <c r="H45" s="20"/>
      <c r="I45" s="20"/>
      <c r="J45" s="40"/>
      <c r="M45" s="68" t="s">
        <v>304</v>
      </c>
      <c r="N45" s="20"/>
      <c r="O45" s="20"/>
      <c r="P45" s="20"/>
      <c r="Q45" s="20"/>
      <c r="R45" s="20"/>
      <c r="S45" s="20"/>
      <c r="T45" s="20"/>
      <c r="U45" s="40"/>
    </row>
    <row r="47" spans="2:21" ht="20.100000000000001" hidden="1" customHeight="1" x14ac:dyDescent="0.15">
      <c r="B47" s="6" t="s">
        <v>177</v>
      </c>
      <c r="C47" s="24"/>
      <c r="D47" s="24"/>
      <c r="E47" s="24"/>
      <c r="F47" s="24"/>
      <c r="G47" s="24"/>
      <c r="H47" s="24"/>
      <c r="I47" s="24"/>
      <c r="J47" s="59"/>
      <c r="M47" s="6" t="s">
        <v>177</v>
      </c>
      <c r="N47" s="24"/>
      <c r="O47" s="24"/>
      <c r="P47" s="24"/>
      <c r="Q47" s="24"/>
      <c r="R47" s="24"/>
      <c r="S47" s="24"/>
      <c r="T47" s="24"/>
      <c r="U47" s="59"/>
    </row>
    <row r="48" spans="2:21" ht="30" hidden="1" customHeight="1" x14ac:dyDescent="0.15">
      <c r="B48" s="10" t="s">
        <v>157</v>
      </c>
      <c r="C48" s="23"/>
      <c r="D48" s="37"/>
      <c r="E48" s="44" t="s">
        <v>179</v>
      </c>
      <c r="F48" s="49"/>
      <c r="G48" s="49"/>
      <c r="H48" s="49" t="e">
        <f>#REF!</f>
        <v>#REF!</v>
      </c>
      <c r="I48" s="49" t="s">
        <v>180</v>
      </c>
      <c r="J48" s="63"/>
      <c r="M48" s="10" t="s">
        <v>157</v>
      </c>
      <c r="N48" s="23"/>
      <c r="O48" s="37"/>
      <c r="P48" s="44" t="s">
        <v>179</v>
      </c>
      <c r="Q48" s="49"/>
      <c r="R48" s="49"/>
      <c r="S48" s="49" t="e">
        <f>#REF!</f>
        <v>#REF!</v>
      </c>
      <c r="T48" s="49" t="s">
        <v>180</v>
      </c>
      <c r="U48" s="63"/>
    </row>
    <row r="49" spans="2:21" ht="20.100000000000001" hidden="1" customHeight="1" x14ac:dyDescent="0.15">
      <c r="B49" s="16"/>
      <c r="D49" s="38"/>
      <c r="E49" s="45" t="s">
        <v>181</v>
      </c>
      <c r="F49" s="50"/>
      <c r="G49" s="50"/>
      <c r="H49" s="55">
        <f>'別紙１－２'!P40</f>
        <v>204120</v>
      </c>
      <c r="I49" s="50" t="s">
        <v>15</v>
      </c>
      <c r="J49" s="64"/>
      <c r="M49" s="16"/>
      <c r="O49" s="38"/>
      <c r="P49" s="45" t="s">
        <v>181</v>
      </c>
      <c r="Q49" s="50"/>
      <c r="R49" s="50"/>
      <c r="S49" s="55">
        <f>'別紙１－２'!P40</f>
        <v>204120</v>
      </c>
      <c r="T49" s="50" t="s">
        <v>15</v>
      </c>
      <c r="U49" s="64"/>
    </row>
    <row r="50" spans="2:21" ht="20.100000000000001" hidden="1" customHeight="1" x14ac:dyDescent="0.15">
      <c r="B50" s="16"/>
      <c r="D50" s="38"/>
      <c r="E50" s="46"/>
      <c r="F50" s="51"/>
      <c r="G50" s="51"/>
      <c r="H50" s="51"/>
      <c r="I50" s="51"/>
      <c r="J50" s="65"/>
      <c r="M50" s="16"/>
      <c r="O50" s="38"/>
      <c r="P50" s="46"/>
      <c r="Q50" s="51"/>
      <c r="R50" s="51"/>
      <c r="S50" s="51"/>
      <c r="T50" s="51"/>
      <c r="U50" s="65"/>
    </row>
    <row r="51" spans="2:21" ht="30" hidden="1" customHeight="1" x14ac:dyDescent="0.15">
      <c r="B51" s="16"/>
      <c r="D51" s="38"/>
      <c r="E51" s="47" t="s">
        <v>125</v>
      </c>
      <c r="F51" s="52"/>
      <c r="G51" s="52"/>
      <c r="H51" s="56">
        <f>'別紙１－２'!P45</f>
        <v>250000</v>
      </c>
      <c r="I51" s="52" t="s">
        <v>15</v>
      </c>
      <c r="J51" s="66"/>
      <c r="M51" s="16"/>
      <c r="O51" s="38"/>
      <c r="P51" s="47" t="s">
        <v>125</v>
      </c>
      <c r="Q51" s="52"/>
      <c r="R51" s="52"/>
      <c r="S51" s="56">
        <f>'別紙１－２'!P45</f>
        <v>250000</v>
      </c>
      <c r="T51" s="52" t="s">
        <v>15</v>
      </c>
      <c r="U51" s="66"/>
    </row>
    <row r="52" spans="2:21" ht="30" hidden="1" customHeight="1" x14ac:dyDescent="0.15">
      <c r="B52" s="16"/>
      <c r="D52" s="38"/>
      <c r="E52" s="47" t="s">
        <v>198</v>
      </c>
      <c r="F52" s="52"/>
      <c r="G52" s="52"/>
      <c r="H52" s="57">
        <f>H49+H51</f>
        <v>454120</v>
      </c>
      <c r="I52" s="52" t="s">
        <v>15</v>
      </c>
      <c r="J52" s="66"/>
      <c r="M52" s="16"/>
      <c r="O52" s="38"/>
      <c r="P52" s="47" t="s">
        <v>198</v>
      </c>
      <c r="Q52" s="52"/>
      <c r="R52" s="52"/>
      <c r="S52" s="57">
        <f>S49+S51</f>
        <v>454120</v>
      </c>
      <c r="T52" s="52" t="s">
        <v>15</v>
      </c>
      <c r="U52" s="66"/>
    </row>
    <row r="53" spans="2:21" ht="30" hidden="1" customHeight="1" x14ac:dyDescent="0.15">
      <c r="B53" s="19"/>
      <c r="C53" s="22"/>
      <c r="D53" s="39"/>
      <c r="E53" s="48" t="s">
        <v>183</v>
      </c>
      <c r="F53" s="53"/>
      <c r="G53" s="53"/>
      <c r="H53" s="58">
        <f>'別紙１－２'!P5</f>
        <v>55000</v>
      </c>
      <c r="I53" s="53" t="s">
        <v>15</v>
      </c>
      <c r="J53" s="67"/>
      <c r="M53" s="19"/>
      <c r="N53" s="22"/>
      <c r="O53" s="39"/>
      <c r="P53" s="48" t="s">
        <v>183</v>
      </c>
      <c r="Q53" s="53"/>
      <c r="R53" s="53"/>
      <c r="S53" s="58">
        <f>'別紙１－２'!P5</f>
        <v>55000</v>
      </c>
      <c r="T53" s="53" t="s">
        <v>15</v>
      </c>
      <c r="U53" s="67"/>
    </row>
    <row r="54" spans="2:21" ht="30" hidden="1" customHeight="1" x14ac:dyDescent="0.15">
      <c r="B54" s="7" t="s">
        <v>184</v>
      </c>
      <c r="C54" s="20"/>
      <c r="D54" s="40"/>
      <c r="E54" s="20"/>
      <c r="F54" s="20"/>
      <c r="G54" s="20"/>
      <c r="H54" s="20" t="e">
        <f>H48*H52+H53</f>
        <v>#REF!</v>
      </c>
      <c r="I54" s="20" t="s">
        <v>15</v>
      </c>
      <c r="J54" s="40"/>
      <c r="M54" s="7" t="s">
        <v>184</v>
      </c>
      <c r="N54" s="20"/>
      <c r="O54" s="40"/>
      <c r="P54" s="20"/>
      <c r="Q54" s="20"/>
      <c r="R54" s="20"/>
      <c r="S54" s="20" t="e">
        <f>S48*S52+S53</f>
        <v>#REF!</v>
      </c>
      <c r="T54" s="20" t="s">
        <v>15</v>
      </c>
      <c r="U54" s="40"/>
    </row>
    <row r="55" spans="2:21" hidden="1" x14ac:dyDescent="0.15"/>
    <row r="56" spans="2:21" hidden="1" x14ac:dyDescent="0.15"/>
  </sheetData>
  <sheetProtection algorithmName="SHA-512" hashValue="y0bglRq3TycRpMLWruE7eB26Qj576eNA9bPSxfT5VO3AeYjPd8/oY+c4zomhxxsmi9DG9Z1aGRoCObU71/Xb3g==" saltValue="oi7dc3anomdweHr9c4m/vA==" spinCount="100000" sheet="1" objects="1" scenarios="1"/>
  <mergeCells count="56">
    <mergeCell ref="P13:Q13"/>
    <mergeCell ref="P16:Q16"/>
    <mergeCell ref="P15:Q15"/>
    <mergeCell ref="P14:Q14"/>
    <mergeCell ref="E13:F13"/>
    <mergeCell ref="E14:F14"/>
    <mergeCell ref="E15:F15"/>
    <mergeCell ref="E16:F16"/>
    <mergeCell ref="O18:P18"/>
    <mergeCell ref="O19:P19"/>
    <mergeCell ref="O17:P17"/>
    <mergeCell ref="O24:P24"/>
    <mergeCell ref="O22:P22"/>
    <mergeCell ref="B3:I3"/>
    <mergeCell ref="M3:T3"/>
    <mergeCell ref="B4:J4"/>
    <mergeCell ref="M4:U4"/>
    <mergeCell ref="B8:D8"/>
    <mergeCell ref="M8:O8"/>
    <mergeCell ref="O5:Q5"/>
    <mergeCell ref="O7:Q7"/>
    <mergeCell ref="G29:J29"/>
    <mergeCell ref="P29:Q29"/>
    <mergeCell ref="R29:U29"/>
    <mergeCell ref="B23:D23"/>
    <mergeCell ref="M23:O23"/>
    <mergeCell ref="B28:D28"/>
    <mergeCell ref="E28:F28"/>
    <mergeCell ref="G28:J28"/>
    <mergeCell ref="M28:O28"/>
    <mergeCell ref="O25:P25"/>
    <mergeCell ref="B43:I43"/>
    <mergeCell ref="M43:T43"/>
    <mergeCell ref="B33:D33"/>
    <mergeCell ref="M33:O33"/>
    <mergeCell ref="B34:D34"/>
    <mergeCell ref="M34:O34"/>
    <mergeCell ref="B35:D35"/>
    <mergeCell ref="M35:O35"/>
    <mergeCell ref="P35:R35"/>
    <mergeCell ref="H1:I2"/>
    <mergeCell ref="B38:I38"/>
    <mergeCell ref="M38:T38"/>
    <mergeCell ref="B40:I40"/>
    <mergeCell ref="M40:T40"/>
    <mergeCell ref="E30:F30"/>
    <mergeCell ref="G30:J30"/>
    <mergeCell ref="P30:Q30"/>
    <mergeCell ref="R30:U30"/>
    <mergeCell ref="E31:F31"/>
    <mergeCell ref="G31:J31"/>
    <mergeCell ref="P31:Q31"/>
    <mergeCell ref="R31:U31"/>
    <mergeCell ref="P28:Q28"/>
    <mergeCell ref="R28:U28"/>
    <mergeCell ref="E29:F29"/>
  </mergeCells>
  <phoneticPr fontId="9" type="Hiragana"/>
  <pageMargins left="0.7" right="0.7" top="0.75" bottom="0.75" header="0.3" footer="0.3"/>
  <pageSetup paperSize="9" scale="60" fitToHeight="2" orientation="portrait" r:id="rId1"/>
  <rowBreaks count="1" manualBreakCount="1">
    <brk id="46" max="20" man="1"/>
  </rowBreaks>
  <colBreaks count="1" manualBreakCount="1">
    <brk id="11" max="40"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拠点登録業者!$B$2:$B$41</xm:f>
          </x14:formula1>
          <xm:sqref>B45</xm:sqref>
        </x14:dataValidation>
        <x14:dataValidation type="list" allowBlank="1" showInputMessage="1" showErrorMessage="1" xr:uid="{2A717BE3-6C6E-4C83-851D-8CAE1698299C}">
          <x14:formula1>
            <xm:f>拠点登録業者!$B$2:$B$44</xm:f>
          </x14:formula1>
          <xm:sqref>M45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S49"/>
  <sheetViews>
    <sheetView view="pageBreakPreview" topLeftCell="C1" zoomScale="53" zoomScaleSheetLayoutView="53" workbookViewId="0">
      <selection activeCell="Y7" sqref="Y7:Y41"/>
    </sheetView>
  </sheetViews>
  <sheetFormatPr defaultRowHeight="18.75" customHeight="1" x14ac:dyDescent="0.15"/>
  <cols>
    <col min="1" max="1" width="2.125" style="75" customWidth="1"/>
    <col min="2" max="2" width="23.75" style="75" customWidth="1"/>
    <col min="3" max="3" width="3.375" style="75" customWidth="1"/>
    <col min="4" max="4" width="12.625" style="75" customWidth="1"/>
    <col min="5" max="5" width="8.5" style="75" customWidth="1"/>
    <col min="6" max="6" width="3.625" style="75" bestFit="1" customWidth="1"/>
    <col min="7" max="7" width="12.625" style="75" customWidth="1"/>
    <col min="8" max="8" width="8.5" style="75" customWidth="1"/>
    <col min="9" max="9" width="3.625" style="75" bestFit="1" customWidth="1"/>
    <col min="10" max="10" width="12.625" style="75" customWidth="1"/>
    <col min="11" max="11" width="7.875" style="75" bestFit="1" customWidth="1"/>
    <col min="12" max="12" width="3.625" style="75" bestFit="1" customWidth="1"/>
    <col min="13" max="13" width="12.625" style="75" customWidth="1"/>
    <col min="14" max="14" width="9" style="75" customWidth="1"/>
    <col min="15" max="15" width="8.125" style="75" customWidth="1"/>
    <col min="16" max="16" width="18.25" style="75" customWidth="1"/>
    <col min="17" max="17" width="4.875" style="75" customWidth="1"/>
    <col min="18" max="18" width="25.5" style="75" customWidth="1"/>
    <col min="19" max="19" width="4.875" style="75" bestFit="1" customWidth="1"/>
    <col min="20" max="20" width="6" style="75" customWidth="1"/>
    <col min="21" max="21" width="19.625" style="75" bestFit="1" customWidth="1"/>
    <col min="22" max="22" width="4.875" style="75" bestFit="1" customWidth="1"/>
    <col min="23" max="23" width="1.25" style="75" customWidth="1"/>
    <col min="24" max="24" width="2.125" style="75" customWidth="1"/>
    <col min="25" max="25" width="23.75" style="75" customWidth="1"/>
    <col min="26" max="26" width="3.375" style="75" customWidth="1"/>
    <col min="27" max="27" width="12.625" style="75" customWidth="1"/>
    <col min="28" max="28" width="8.5" style="75" customWidth="1"/>
    <col min="29" max="29" width="3.625" style="75" bestFit="1" customWidth="1"/>
    <col min="30" max="30" width="12.625" style="75" customWidth="1"/>
    <col min="31" max="31" width="8.5" style="75" customWidth="1"/>
    <col min="32" max="32" width="3.625" style="75" bestFit="1" customWidth="1"/>
    <col min="33" max="33" width="12.625" style="75" customWidth="1"/>
    <col min="34" max="34" width="7.875" style="75" bestFit="1" customWidth="1"/>
    <col min="35" max="35" width="3.625" style="75" bestFit="1" customWidth="1"/>
    <col min="36" max="36" width="12.625" style="75" customWidth="1"/>
    <col min="37" max="37" width="9" style="75" customWidth="1"/>
    <col min="38" max="38" width="8.125" style="75" customWidth="1"/>
    <col min="39" max="39" width="18.25" style="75" customWidth="1"/>
    <col min="40" max="40" width="4.875" style="75" customWidth="1"/>
    <col min="41" max="41" width="25.5" style="75" customWidth="1"/>
    <col min="42" max="42" width="4.875" style="75" bestFit="1" customWidth="1"/>
    <col min="43" max="43" width="6" style="75" customWidth="1"/>
    <col min="44" max="44" width="19.625" style="75" bestFit="1" customWidth="1"/>
    <col min="45" max="45" width="4.875" style="75" bestFit="1" customWidth="1"/>
    <col min="46" max="46" width="9" style="75" customWidth="1"/>
    <col min="47" max="16384" width="9" style="75"/>
  </cols>
  <sheetData>
    <row r="1" spans="1:45" ht="24" x14ac:dyDescent="0.15">
      <c r="A1" s="77" t="s">
        <v>238</v>
      </c>
      <c r="T1" s="510" t="s">
        <v>149</v>
      </c>
      <c r="U1" s="511"/>
      <c r="V1" s="512"/>
      <c r="X1" s="77" t="s">
        <v>238</v>
      </c>
    </row>
    <row r="2" spans="1:45" ht="12" customHeight="1" x14ac:dyDescent="0.15">
      <c r="T2" s="513"/>
      <c r="U2" s="514"/>
      <c r="V2" s="515"/>
    </row>
    <row r="3" spans="1:45" s="78" customFormat="1" ht="20.100000000000001" customHeight="1" x14ac:dyDescent="0.15">
      <c r="R3" s="120" t="s">
        <v>254</v>
      </c>
      <c r="S3" s="125"/>
      <c r="AO3" s="120" t="s">
        <v>254</v>
      </c>
      <c r="AP3" s="125"/>
    </row>
    <row r="4" spans="1:45" s="78" customFormat="1" ht="20.100000000000001" customHeight="1" x14ac:dyDescent="0.15">
      <c r="B4" s="79" t="s">
        <v>191</v>
      </c>
      <c r="C4" s="535" t="s">
        <v>202</v>
      </c>
      <c r="D4" s="535"/>
      <c r="E4" s="535"/>
      <c r="F4" s="535"/>
      <c r="G4" s="535"/>
      <c r="H4" s="535"/>
      <c r="I4" s="535"/>
      <c r="J4" s="535"/>
      <c r="K4" s="535"/>
      <c r="L4" s="535"/>
      <c r="M4" s="535"/>
      <c r="N4" s="535"/>
      <c r="O4" s="535" t="s">
        <v>225</v>
      </c>
      <c r="P4" s="535"/>
      <c r="Q4" s="535"/>
      <c r="R4" s="535" t="s">
        <v>43</v>
      </c>
      <c r="S4" s="535"/>
      <c r="T4" s="536" t="s">
        <v>252</v>
      </c>
      <c r="U4" s="537"/>
      <c r="V4" s="538"/>
      <c r="Y4" s="79" t="s">
        <v>191</v>
      </c>
      <c r="Z4" s="535" t="s">
        <v>202</v>
      </c>
      <c r="AA4" s="535"/>
      <c r="AB4" s="535"/>
      <c r="AC4" s="535"/>
      <c r="AD4" s="535"/>
      <c r="AE4" s="535"/>
      <c r="AF4" s="535"/>
      <c r="AG4" s="535"/>
      <c r="AH4" s="535"/>
      <c r="AI4" s="535"/>
      <c r="AJ4" s="535"/>
      <c r="AK4" s="535"/>
      <c r="AL4" s="535" t="s">
        <v>225</v>
      </c>
      <c r="AM4" s="535"/>
      <c r="AN4" s="535"/>
      <c r="AO4" s="535" t="s">
        <v>43</v>
      </c>
      <c r="AP4" s="535"/>
      <c r="AQ4" s="536" t="s">
        <v>252</v>
      </c>
      <c r="AR4" s="537"/>
      <c r="AS4" s="538"/>
    </row>
    <row r="5" spans="1:45" s="78" customFormat="1" ht="21.95" customHeight="1" x14ac:dyDescent="0.15">
      <c r="B5" s="516" t="s">
        <v>256</v>
      </c>
      <c r="C5" s="81"/>
      <c r="D5" s="88">
        <v>55000</v>
      </c>
      <c r="E5" s="90" t="s">
        <v>15</v>
      </c>
      <c r="F5" s="97"/>
      <c r="G5" s="97"/>
      <c r="H5" s="97"/>
      <c r="I5" s="97"/>
      <c r="J5" s="97"/>
      <c r="K5" s="97"/>
      <c r="L5" s="97"/>
      <c r="M5" s="97"/>
      <c r="N5" s="105"/>
      <c r="O5" s="81"/>
      <c r="P5" s="113">
        <f>D5</f>
        <v>55000</v>
      </c>
      <c r="Q5" s="115" t="s">
        <v>15</v>
      </c>
      <c r="R5" s="121">
        <v>5000</v>
      </c>
      <c r="S5" s="115" t="s">
        <v>15</v>
      </c>
      <c r="T5" s="97"/>
      <c r="U5" s="113">
        <f>P5-R5</f>
        <v>50000</v>
      </c>
      <c r="V5" s="115" t="s">
        <v>15</v>
      </c>
      <c r="Y5" s="516" t="s">
        <v>256</v>
      </c>
      <c r="Z5" s="81"/>
      <c r="AA5" s="127"/>
      <c r="AB5" s="90" t="s">
        <v>15</v>
      </c>
      <c r="AC5" s="97"/>
      <c r="AD5" s="97"/>
      <c r="AE5" s="97"/>
      <c r="AF5" s="97"/>
      <c r="AG5" s="97"/>
      <c r="AH5" s="97"/>
      <c r="AI5" s="97"/>
      <c r="AJ5" s="97"/>
      <c r="AK5" s="105"/>
      <c r="AL5" s="81"/>
      <c r="AM5" s="132">
        <f>AA5</f>
        <v>0</v>
      </c>
      <c r="AN5" s="115" t="s">
        <v>15</v>
      </c>
      <c r="AO5" s="134"/>
      <c r="AP5" s="115" t="s">
        <v>15</v>
      </c>
      <c r="AQ5" s="97"/>
      <c r="AR5" s="132">
        <f>AM5-AO5</f>
        <v>0</v>
      </c>
      <c r="AS5" s="115" t="s">
        <v>15</v>
      </c>
    </row>
    <row r="6" spans="1:45" s="78" customFormat="1" ht="21.95" customHeight="1" x14ac:dyDescent="0.15">
      <c r="B6" s="517"/>
      <c r="C6" s="82"/>
      <c r="D6" s="90"/>
      <c r="E6" s="96" t="s">
        <v>257</v>
      </c>
      <c r="F6" s="98" t="s">
        <v>250</v>
      </c>
      <c r="G6" s="101" t="str">
        <f>'別紙１－１'!B45</f>
        <v>▼プルダウンで選択</v>
      </c>
      <c r="H6" s="101"/>
      <c r="I6" s="101"/>
      <c r="J6" s="98"/>
      <c r="K6" s="98"/>
      <c r="L6" s="98"/>
      <c r="M6" s="98"/>
      <c r="N6" s="106"/>
      <c r="O6" s="82"/>
      <c r="P6" s="98"/>
      <c r="Q6" s="106"/>
      <c r="R6" s="82"/>
      <c r="S6" s="106"/>
      <c r="T6" s="98"/>
      <c r="U6" s="98"/>
      <c r="V6" s="106"/>
      <c r="Y6" s="517"/>
      <c r="Z6" s="82"/>
      <c r="AA6" s="90"/>
      <c r="AB6" s="96" t="s">
        <v>257</v>
      </c>
      <c r="AC6" s="98" t="s">
        <v>250</v>
      </c>
      <c r="AD6" s="129" t="str">
        <f>'別紙１－１'!M45</f>
        <v>▼プルダウンで選択</v>
      </c>
      <c r="AE6" s="129"/>
      <c r="AF6" s="129"/>
      <c r="AG6" s="98"/>
      <c r="AH6" s="98"/>
      <c r="AI6" s="98"/>
      <c r="AJ6" s="98"/>
      <c r="AK6" s="106"/>
      <c r="AL6" s="82"/>
      <c r="AM6" s="98"/>
      <c r="AN6" s="106"/>
      <c r="AO6" s="82"/>
      <c r="AP6" s="106"/>
      <c r="AQ6" s="98"/>
      <c r="AR6" s="98"/>
      <c r="AS6" s="106"/>
    </row>
    <row r="7" spans="1:45" s="78" customFormat="1" ht="21.95" customHeight="1" x14ac:dyDescent="0.15">
      <c r="B7" s="528" t="s">
        <v>208</v>
      </c>
      <c r="C7" s="83" t="s">
        <v>72</v>
      </c>
      <c r="D7" s="89"/>
      <c r="E7" s="89"/>
      <c r="F7" s="89"/>
      <c r="G7" s="94"/>
      <c r="H7" s="89"/>
      <c r="I7" s="89"/>
      <c r="J7" s="89"/>
      <c r="K7" s="89"/>
      <c r="L7" s="89"/>
      <c r="M7" s="89"/>
      <c r="N7" s="107"/>
      <c r="O7" s="83"/>
      <c r="P7" s="89"/>
      <c r="Q7" s="107"/>
      <c r="R7" s="83"/>
      <c r="S7" s="107"/>
      <c r="T7" s="89"/>
      <c r="U7" s="89"/>
      <c r="V7" s="107"/>
      <c r="Y7" s="528" t="s">
        <v>208</v>
      </c>
      <c r="Z7" s="83" t="s">
        <v>72</v>
      </c>
      <c r="AA7" s="89"/>
      <c r="AB7" s="89"/>
      <c r="AC7" s="89"/>
      <c r="AD7" s="89"/>
      <c r="AE7" s="89"/>
      <c r="AF7" s="89"/>
      <c r="AG7" s="89"/>
      <c r="AH7" s="89"/>
      <c r="AI7" s="89"/>
      <c r="AJ7" s="89"/>
      <c r="AK7" s="107"/>
      <c r="AL7" s="83"/>
      <c r="AM7" s="89"/>
      <c r="AN7" s="107"/>
      <c r="AO7" s="83"/>
      <c r="AP7" s="107"/>
      <c r="AQ7" s="89"/>
      <c r="AR7" s="89"/>
      <c r="AS7" s="107"/>
    </row>
    <row r="8" spans="1:45" s="78" customFormat="1" ht="21.95" customHeight="1" x14ac:dyDescent="0.15">
      <c r="B8" s="529"/>
      <c r="C8" s="84" t="s">
        <v>258</v>
      </c>
      <c r="D8" s="88">
        <v>34020</v>
      </c>
      <c r="E8" s="90" t="s">
        <v>15</v>
      </c>
      <c r="F8" s="98" t="s">
        <v>239</v>
      </c>
      <c r="G8" s="88">
        <v>6</v>
      </c>
      <c r="H8" s="90" t="s">
        <v>182</v>
      </c>
      <c r="I8" s="98" t="s">
        <v>240</v>
      </c>
      <c r="J8" s="88">
        <f>D8*G8</f>
        <v>204120</v>
      </c>
      <c r="K8" s="90" t="s">
        <v>15</v>
      </c>
      <c r="L8" s="90"/>
      <c r="M8" s="90"/>
      <c r="N8" s="108"/>
      <c r="O8" s="109" t="s">
        <v>37</v>
      </c>
      <c r="P8" s="88">
        <f>J8+J10+J12</f>
        <v>204120</v>
      </c>
      <c r="Q8" s="108" t="s">
        <v>15</v>
      </c>
      <c r="R8" s="122">
        <v>18556</v>
      </c>
      <c r="S8" s="108" t="s">
        <v>15</v>
      </c>
      <c r="T8" s="90"/>
      <c r="U8" s="88">
        <f>P8-R8</f>
        <v>185564</v>
      </c>
      <c r="V8" s="108" t="s">
        <v>15</v>
      </c>
      <c r="Y8" s="529"/>
      <c r="Z8" s="84" t="s">
        <v>258</v>
      </c>
      <c r="AA8" s="127"/>
      <c r="AB8" s="90" t="s">
        <v>15</v>
      </c>
      <c r="AC8" s="98" t="s">
        <v>239</v>
      </c>
      <c r="AD8" s="127"/>
      <c r="AE8" s="90" t="s">
        <v>182</v>
      </c>
      <c r="AF8" s="98" t="s">
        <v>240</v>
      </c>
      <c r="AG8" s="130">
        <f>AA8*AD8</f>
        <v>0</v>
      </c>
      <c r="AH8" s="90" t="s">
        <v>15</v>
      </c>
      <c r="AI8" s="90"/>
      <c r="AJ8" s="90"/>
      <c r="AK8" s="108"/>
      <c r="AL8" s="109" t="s">
        <v>37</v>
      </c>
      <c r="AM8" s="130">
        <f>AG8+AG10+AG12</f>
        <v>0</v>
      </c>
      <c r="AN8" s="108" t="s">
        <v>15</v>
      </c>
      <c r="AO8" s="135"/>
      <c r="AP8" s="108" t="s">
        <v>15</v>
      </c>
      <c r="AQ8" s="90"/>
      <c r="AR8" s="130">
        <f>AM8-AO8</f>
        <v>0</v>
      </c>
      <c r="AS8" s="108" t="s">
        <v>15</v>
      </c>
    </row>
    <row r="9" spans="1:45" s="78" customFormat="1" ht="21.95" customHeight="1" x14ac:dyDescent="0.15">
      <c r="B9" s="529"/>
      <c r="C9" s="84"/>
      <c r="D9" s="88" t="s">
        <v>308</v>
      </c>
      <c r="E9" s="90" t="s">
        <v>241</v>
      </c>
      <c r="F9" s="98" t="s">
        <v>51</v>
      </c>
      <c r="G9" s="88" t="s">
        <v>309</v>
      </c>
      <c r="H9" s="90" t="s">
        <v>241</v>
      </c>
      <c r="I9" s="98"/>
      <c r="J9" s="90"/>
      <c r="K9" s="90"/>
      <c r="L9" s="90"/>
      <c r="M9" s="90"/>
      <c r="N9" s="108"/>
      <c r="O9" s="84"/>
      <c r="P9" s="90"/>
      <c r="Q9" s="108"/>
      <c r="R9" s="84"/>
      <c r="S9" s="108"/>
      <c r="T9" s="90"/>
      <c r="U9" s="90"/>
      <c r="V9" s="108"/>
      <c r="Y9" s="529"/>
      <c r="Z9" s="84"/>
      <c r="AA9" s="377"/>
      <c r="AB9" s="90" t="s">
        <v>241</v>
      </c>
      <c r="AC9" s="98" t="s">
        <v>51</v>
      </c>
      <c r="AD9" s="377"/>
      <c r="AE9" s="90" t="s">
        <v>241</v>
      </c>
      <c r="AF9" s="98"/>
      <c r="AG9" s="90"/>
      <c r="AH9" s="90"/>
      <c r="AI9" s="90"/>
      <c r="AJ9" s="90"/>
      <c r="AK9" s="108"/>
      <c r="AL9" s="84"/>
      <c r="AM9" s="90"/>
      <c r="AN9" s="108"/>
      <c r="AO9" s="84"/>
      <c r="AP9" s="108"/>
      <c r="AQ9" s="90"/>
      <c r="AR9" s="90"/>
      <c r="AS9" s="108"/>
    </row>
    <row r="10" spans="1:45" s="78" customFormat="1" ht="21.95" customHeight="1" x14ac:dyDescent="0.15">
      <c r="B10" s="529"/>
      <c r="C10" s="84" t="s">
        <v>258</v>
      </c>
      <c r="D10" s="90"/>
      <c r="E10" s="90" t="s">
        <v>15</v>
      </c>
      <c r="F10" s="98" t="s">
        <v>239</v>
      </c>
      <c r="G10" s="90"/>
      <c r="H10" s="90" t="s">
        <v>182</v>
      </c>
      <c r="I10" s="98" t="s">
        <v>240</v>
      </c>
      <c r="J10" s="90">
        <f>D10*G10</f>
        <v>0</v>
      </c>
      <c r="K10" s="90" t="s">
        <v>15</v>
      </c>
      <c r="L10" s="90"/>
      <c r="M10" s="90"/>
      <c r="N10" s="108"/>
      <c r="O10" s="84"/>
      <c r="P10" s="90"/>
      <c r="Q10" s="108"/>
      <c r="R10" s="84"/>
      <c r="S10" s="108"/>
      <c r="T10" s="90"/>
      <c r="U10" s="90"/>
      <c r="V10" s="108"/>
      <c r="Y10" s="529"/>
      <c r="Z10" s="84" t="s">
        <v>258</v>
      </c>
      <c r="AA10" s="127"/>
      <c r="AB10" s="90" t="s">
        <v>15</v>
      </c>
      <c r="AC10" s="98" t="s">
        <v>239</v>
      </c>
      <c r="AD10" s="127"/>
      <c r="AE10" s="90" t="s">
        <v>182</v>
      </c>
      <c r="AF10" s="98" t="s">
        <v>240</v>
      </c>
      <c r="AG10" s="130">
        <f>AA10*AD10</f>
        <v>0</v>
      </c>
      <c r="AH10" s="90" t="s">
        <v>15</v>
      </c>
      <c r="AI10" s="90"/>
      <c r="AJ10" s="90"/>
      <c r="AK10" s="108"/>
      <c r="AL10" s="84"/>
      <c r="AM10" s="90"/>
      <c r="AN10" s="108"/>
      <c r="AO10" s="84"/>
      <c r="AP10" s="108"/>
      <c r="AQ10" s="90"/>
      <c r="AR10" s="90"/>
      <c r="AS10" s="108"/>
    </row>
    <row r="11" spans="1:45" s="78" customFormat="1" ht="21.95" customHeight="1" x14ac:dyDescent="0.15">
      <c r="B11" s="529"/>
      <c r="C11" s="84"/>
      <c r="D11" s="90"/>
      <c r="E11" s="90" t="s">
        <v>241</v>
      </c>
      <c r="F11" s="98" t="s">
        <v>51</v>
      </c>
      <c r="G11" s="90"/>
      <c r="H11" s="90" t="s">
        <v>241</v>
      </c>
      <c r="I11" s="98"/>
      <c r="J11" s="90"/>
      <c r="K11" s="90"/>
      <c r="L11" s="90"/>
      <c r="M11" s="90"/>
      <c r="N11" s="108"/>
      <c r="O11" s="84"/>
      <c r="P11" s="90"/>
      <c r="Q11" s="108"/>
      <c r="R11" s="84"/>
      <c r="S11" s="108"/>
      <c r="T11" s="90"/>
      <c r="U11" s="90"/>
      <c r="V11" s="108"/>
      <c r="Y11" s="529"/>
      <c r="Z11" s="84"/>
      <c r="AA11" s="377"/>
      <c r="AB11" s="90" t="s">
        <v>241</v>
      </c>
      <c r="AC11" s="98" t="s">
        <v>51</v>
      </c>
      <c r="AD11" s="377"/>
      <c r="AE11" s="90" t="s">
        <v>241</v>
      </c>
      <c r="AF11" s="98"/>
      <c r="AG11" s="90"/>
      <c r="AH11" s="90"/>
      <c r="AI11" s="90"/>
      <c r="AJ11" s="90"/>
      <c r="AK11" s="108"/>
      <c r="AL11" s="84"/>
      <c r="AM11" s="90"/>
      <c r="AN11" s="108"/>
      <c r="AO11" s="84"/>
      <c r="AP11" s="108"/>
      <c r="AQ11" s="90"/>
      <c r="AR11" s="90"/>
      <c r="AS11" s="108"/>
    </row>
    <row r="12" spans="1:45" s="78" customFormat="1" ht="21.95" customHeight="1" x14ac:dyDescent="0.15">
      <c r="B12" s="529"/>
      <c r="C12" s="84" t="s">
        <v>258</v>
      </c>
      <c r="D12" s="90"/>
      <c r="E12" s="90" t="s">
        <v>15</v>
      </c>
      <c r="F12" s="98" t="s">
        <v>239</v>
      </c>
      <c r="G12" s="90"/>
      <c r="H12" s="90" t="s">
        <v>182</v>
      </c>
      <c r="I12" s="98" t="s">
        <v>240</v>
      </c>
      <c r="J12" s="90">
        <f>D12*G12</f>
        <v>0</v>
      </c>
      <c r="K12" s="90" t="s">
        <v>15</v>
      </c>
      <c r="L12" s="90"/>
      <c r="M12" s="90"/>
      <c r="N12" s="108"/>
      <c r="O12" s="84"/>
      <c r="P12" s="90"/>
      <c r="Q12" s="108"/>
      <c r="R12" s="84"/>
      <c r="S12" s="108"/>
      <c r="T12" s="90"/>
      <c r="U12" s="90"/>
      <c r="V12" s="108"/>
      <c r="Y12" s="529"/>
      <c r="Z12" s="84" t="s">
        <v>258</v>
      </c>
      <c r="AA12" s="127"/>
      <c r="AB12" s="90" t="s">
        <v>15</v>
      </c>
      <c r="AC12" s="98" t="s">
        <v>239</v>
      </c>
      <c r="AD12" s="127"/>
      <c r="AE12" s="90" t="s">
        <v>182</v>
      </c>
      <c r="AF12" s="98" t="s">
        <v>240</v>
      </c>
      <c r="AG12" s="130">
        <f>AA12*AD12</f>
        <v>0</v>
      </c>
      <c r="AH12" s="90" t="s">
        <v>15</v>
      </c>
      <c r="AI12" s="90"/>
      <c r="AJ12" s="90"/>
      <c r="AK12" s="108"/>
      <c r="AL12" s="84"/>
      <c r="AM12" s="90"/>
      <c r="AN12" s="108"/>
      <c r="AO12" s="84"/>
      <c r="AP12" s="108"/>
      <c r="AQ12" s="90"/>
      <c r="AR12" s="90"/>
      <c r="AS12" s="108"/>
    </row>
    <row r="13" spans="1:45" s="78" customFormat="1" ht="21.95" customHeight="1" x14ac:dyDescent="0.15">
      <c r="B13" s="529"/>
      <c r="C13" s="84"/>
      <c r="D13" s="90"/>
      <c r="E13" s="90" t="s">
        <v>241</v>
      </c>
      <c r="F13" s="98" t="s">
        <v>51</v>
      </c>
      <c r="G13" s="90"/>
      <c r="H13" s="90" t="s">
        <v>241</v>
      </c>
      <c r="I13" s="98"/>
      <c r="J13" s="90"/>
      <c r="K13" s="90"/>
      <c r="L13" s="90"/>
      <c r="M13" s="90"/>
      <c r="N13" s="108"/>
      <c r="O13" s="84"/>
      <c r="P13" s="90"/>
      <c r="Q13" s="108"/>
      <c r="R13" s="84"/>
      <c r="S13" s="108"/>
      <c r="T13" s="90"/>
      <c r="U13" s="90"/>
      <c r="V13" s="108"/>
      <c r="Y13" s="529"/>
      <c r="Z13" s="84"/>
      <c r="AA13" s="377"/>
      <c r="AB13" s="90" t="s">
        <v>241</v>
      </c>
      <c r="AC13" s="98" t="s">
        <v>51</v>
      </c>
      <c r="AD13" s="377"/>
      <c r="AE13" s="90" t="s">
        <v>241</v>
      </c>
      <c r="AF13" s="98"/>
      <c r="AG13" s="90"/>
      <c r="AH13" s="90"/>
      <c r="AI13" s="90"/>
      <c r="AJ13" s="90"/>
      <c r="AK13" s="108"/>
      <c r="AL13" s="84"/>
      <c r="AM13" s="90"/>
      <c r="AN13" s="108"/>
      <c r="AO13" s="84"/>
      <c r="AP13" s="108"/>
      <c r="AQ13" s="90"/>
      <c r="AR13" s="90"/>
      <c r="AS13" s="108"/>
    </row>
    <row r="14" spans="1:45" s="78" customFormat="1" ht="21.95" customHeight="1" x14ac:dyDescent="0.15">
      <c r="B14" s="529"/>
      <c r="C14" s="85" t="s">
        <v>242</v>
      </c>
      <c r="D14" s="91"/>
      <c r="E14" s="91"/>
      <c r="F14" s="91"/>
      <c r="G14" s="91"/>
      <c r="H14" s="91"/>
      <c r="I14" s="103"/>
      <c r="J14" s="91"/>
      <c r="K14" s="91"/>
      <c r="L14" s="91"/>
      <c r="M14" s="91"/>
      <c r="N14" s="91"/>
      <c r="O14" s="85"/>
      <c r="P14" s="91"/>
      <c r="Q14" s="116"/>
      <c r="R14" s="85"/>
      <c r="S14" s="116"/>
      <c r="T14" s="91"/>
      <c r="U14" s="91"/>
      <c r="V14" s="116"/>
      <c r="Y14" s="529"/>
      <c r="Z14" s="85" t="s">
        <v>242</v>
      </c>
      <c r="AA14" s="91"/>
      <c r="AB14" s="91"/>
      <c r="AC14" s="91"/>
      <c r="AD14" s="91"/>
      <c r="AE14" s="91"/>
      <c r="AF14" s="103"/>
      <c r="AG14" s="91"/>
      <c r="AH14" s="91"/>
      <c r="AI14" s="91"/>
      <c r="AJ14" s="91"/>
      <c r="AK14" s="91"/>
      <c r="AL14" s="85"/>
      <c r="AM14" s="91"/>
      <c r="AN14" s="116"/>
      <c r="AO14" s="85"/>
      <c r="AP14" s="116"/>
      <c r="AQ14" s="91"/>
      <c r="AR14" s="91"/>
      <c r="AS14" s="116"/>
    </row>
    <row r="15" spans="1:45" s="78" customFormat="1" ht="21.95" customHeight="1" x14ac:dyDescent="0.15">
      <c r="B15" s="529"/>
      <c r="C15" s="84" t="s">
        <v>258</v>
      </c>
      <c r="D15" s="90"/>
      <c r="E15" s="90" t="s">
        <v>15</v>
      </c>
      <c r="F15" s="98" t="s">
        <v>239</v>
      </c>
      <c r="G15" s="90"/>
      <c r="H15" s="90" t="s">
        <v>182</v>
      </c>
      <c r="I15" s="98" t="s">
        <v>240</v>
      </c>
      <c r="J15" s="90">
        <f>D15*G15</f>
        <v>0</v>
      </c>
      <c r="K15" s="90" t="s">
        <v>15</v>
      </c>
      <c r="L15" s="90"/>
      <c r="M15" s="90"/>
      <c r="N15" s="90"/>
      <c r="O15" s="109" t="s">
        <v>37</v>
      </c>
      <c r="P15" s="90">
        <f>J15+J17+J19</f>
        <v>0</v>
      </c>
      <c r="Q15" s="108" t="s">
        <v>15</v>
      </c>
      <c r="R15" s="84"/>
      <c r="S15" s="108" t="s">
        <v>15</v>
      </c>
      <c r="T15" s="90"/>
      <c r="U15" s="90">
        <f>P15-R15</f>
        <v>0</v>
      </c>
      <c r="V15" s="108" t="s">
        <v>15</v>
      </c>
      <c r="Y15" s="529"/>
      <c r="Z15" s="84" t="s">
        <v>258</v>
      </c>
      <c r="AA15" s="127"/>
      <c r="AB15" s="90" t="s">
        <v>15</v>
      </c>
      <c r="AC15" s="98" t="s">
        <v>239</v>
      </c>
      <c r="AD15" s="127"/>
      <c r="AE15" s="90" t="s">
        <v>182</v>
      </c>
      <c r="AF15" s="98" t="s">
        <v>240</v>
      </c>
      <c r="AG15" s="130">
        <f>AA15*AD15</f>
        <v>0</v>
      </c>
      <c r="AH15" s="90" t="s">
        <v>15</v>
      </c>
      <c r="AI15" s="90"/>
      <c r="AJ15" s="90"/>
      <c r="AK15" s="90"/>
      <c r="AL15" s="109" t="s">
        <v>37</v>
      </c>
      <c r="AM15" s="130">
        <f>AG15+AG17+AG19</f>
        <v>0</v>
      </c>
      <c r="AN15" s="108" t="s">
        <v>15</v>
      </c>
      <c r="AO15" s="135"/>
      <c r="AP15" s="108" t="s">
        <v>15</v>
      </c>
      <c r="AQ15" s="90"/>
      <c r="AR15" s="130">
        <f>AM15-AO15</f>
        <v>0</v>
      </c>
      <c r="AS15" s="108" t="s">
        <v>15</v>
      </c>
    </row>
    <row r="16" spans="1:45" s="78" customFormat="1" ht="21.95" customHeight="1" x14ac:dyDescent="0.15">
      <c r="B16" s="529"/>
      <c r="C16" s="84"/>
      <c r="D16" s="90"/>
      <c r="E16" s="90" t="s">
        <v>243</v>
      </c>
      <c r="F16" s="98" t="s">
        <v>51</v>
      </c>
      <c r="G16" s="90"/>
      <c r="H16" s="90" t="s">
        <v>243</v>
      </c>
      <c r="I16" s="98"/>
      <c r="J16" s="90"/>
      <c r="K16" s="90"/>
      <c r="L16" s="90"/>
      <c r="M16" s="90"/>
      <c r="N16" s="90"/>
      <c r="O16" s="84"/>
      <c r="P16" s="90"/>
      <c r="Q16" s="108"/>
      <c r="R16" s="84"/>
      <c r="S16" s="108"/>
      <c r="T16" s="90"/>
      <c r="U16" s="90"/>
      <c r="V16" s="108"/>
      <c r="Y16" s="529"/>
      <c r="Z16" s="84"/>
      <c r="AA16" s="377"/>
      <c r="AB16" s="90" t="s">
        <v>243</v>
      </c>
      <c r="AC16" s="98" t="s">
        <v>51</v>
      </c>
      <c r="AD16" s="377"/>
      <c r="AE16" s="90" t="s">
        <v>243</v>
      </c>
      <c r="AF16" s="98"/>
      <c r="AG16" s="90"/>
      <c r="AH16" s="90"/>
      <c r="AI16" s="90"/>
      <c r="AJ16" s="90"/>
      <c r="AK16" s="90"/>
      <c r="AL16" s="84"/>
      <c r="AM16" s="90"/>
      <c r="AN16" s="108"/>
      <c r="AO16" s="84"/>
      <c r="AP16" s="108"/>
      <c r="AQ16" s="90"/>
      <c r="AR16" s="90"/>
      <c r="AS16" s="108"/>
    </row>
    <row r="17" spans="2:45" s="78" customFormat="1" ht="21.95" customHeight="1" x14ac:dyDescent="0.15">
      <c r="B17" s="529"/>
      <c r="C17" s="84" t="s">
        <v>258</v>
      </c>
      <c r="D17" s="90"/>
      <c r="E17" s="90" t="s">
        <v>15</v>
      </c>
      <c r="F17" s="98" t="s">
        <v>239</v>
      </c>
      <c r="G17" s="90"/>
      <c r="H17" s="90" t="s">
        <v>182</v>
      </c>
      <c r="I17" s="98" t="s">
        <v>240</v>
      </c>
      <c r="J17" s="90">
        <f>D17*G17</f>
        <v>0</v>
      </c>
      <c r="K17" s="90" t="s">
        <v>15</v>
      </c>
      <c r="L17" s="90"/>
      <c r="M17" s="90"/>
      <c r="N17" s="90"/>
      <c r="O17" s="84"/>
      <c r="P17" s="90"/>
      <c r="Q17" s="108"/>
      <c r="R17" s="84"/>
      <c r="S17" s="108"/>
      <c r="T17" s="90"/>
      <c r="U17" s="90"/>
      <c r="V17" s="108"/>
      <c r="Y17" s="529"/>
      <c r="Z17" s="84" t="s">
        <v>258</v>
      </c>
      <c r="AA17" s="127"/>
      <c r="AB17" s="90" t="s">
        <v>15</v>
      </c>
      <c r="AC17" s="98" t="s">
        <v>239</v>
      </c>
      <c r="AD17" s="127"/>
      <c r="AE17" s="90" t="s">
        <v>182</v>
      </c>
      <c r="AF17" s="98" t="s">
        <v>240</v>
      </c>
      <c r="AG17" s="130">
        <f>AA17*AD17</f>
        <v>0</v>
      </c>
      <c r="AH17" s="90" t="s">
        <v>15</v>
      </c>
      <c r="AI17" s="90"/>
      <c r="AJ17" s="90"/>
      <c r="AK17" s="90"/>
      <c r="AL17" s="84"/>
      <c r="AM17" s="90"/>
      <c r="AN17" s="108"/>
      <c r="AO17" s="84"/>
      <c r="AP17" s="108"/>
      <c r="AQ17" s="90"/>
      <c r="AR17" s="90"/>
      <c r="AS17" s="108"/>
    </row>
    <row r="18" spans="2:45" s="78" customFormat="1" ht="21.95" customHeight="1" x14ac:dyDescent="0.15">
      <c r="B18" s="529"/>
      <c r="C18" s="84"/>
      <c r="D18" s="90"/>
      <c r="E18" s="90" t="s">
        <v>243</v>
      </c>
      <c r="F18" s="98" t="s">
        <v>51</v>
      </c>
      <c r="G18" s="90"/>
      <c r="H18" s="90" t="s">
        <v>243</v>
      </c>
      <c r="I18" s="98"/>
      <c r="J18" s="90"/>
      <c r="K18" s="90"/>
      <c r="L18" s="90"/>
      <c r="M18" s="90"/>
      <c r="N18" s="90"/>
      <c r="O18" s="84"/>
      <c r="P18" s="90"/>
      <c r="Q18" s="108"/>
      <c r="R18" s="84"/>
      <c r="S18" s="108"/>
      <c r="T18" s="90"/>
      <c r="U18" s="90"/>
      <c r="V18" s="108"/>
      <c r="Y18" s="529"/>
      <c r="Z18" s="84"/>
      <c r="AA18" s="377"/>
      <c r="AB18" s="90" t="s">
        <v>243</v>
      </c>
      <c r="AC18" s="98" t="s">
        <v>51</v>
      </c>
      <c r="AD18" s="377"/>
      <c r="AE18" s="90" t="s">
        <v>243</v>
      </c>
      <c r="AF18" s="98"/>
      <c r="AG18" s="90"/>
      <c r="AH18" s="90"/>
      <c r="AI18" s="90"/>
      <c r="AJ18" s="90"/>
      <c r="AK18" s="90"/>
      <c r="AL18" s="84"/>
      <c r="AM18" s="90"/>
      <c r="AN18" s="108"/>
      <c r="AO18" s="84"/>
      <c r="AP18" s="108"/>
      <c r="AQ18" s="90"/>
      <c r="AR18" s="90"/>
      <c r="AS18" s="108"/>
    </row>
    <row r="19" spans="2:45" s="78" customFormat="1" ht="21.95" customHeight="1" x14ac:dyDescent="0.15">
      <c r="B19" s="529"/>
      <c r="C19" s="84" t="s">
        <v>258</v>
      </c>
      <c r="D19" s="90"/>
      <c r="E19" s="90" t="s">
        <v>15</v>
      </c>
      <c r="F19" s="98" t="s">
        <v>239</v>
      </c>
      <c r="G19" s="90"/>
      <c r="H19" s="90" t="s">
        <v>182</v>
      </c>
      <c r="I19" s="98" t="s">
        <v>240</v>
      </c>
      <c r="J19" s="90">
        <f>D19*G19</f>
        <v>0</v>
      </c>
      <c r="K19" s="90" t="s">
        <v>15</v>
      </c>
      <c r="L19" s="90"/>
      <c r="M19" s="90"/>
      <c r="N19" s="90"/>
      <c r="O19" s="84"/>
      <c r="P19" s="90"/>
      <c r="Q19" s="108"/>
      <c r="R19" s="84"/>
      <c r="S19" s="108"/>
      <c r="T19" s="90"/>
      <c r="U19" s="90"/>
      <c r="V19" s="108"/>
      <c r="Y19" s="529"/>
      <c r="Z19" s="84" t="s">
        <v>258</v>
      </c>
      <c r="AA19" s="127"/>
      <c r="AB19" s="90" t="s">
        <v>15</v>
      </c>
      <c r="AC19" s="98" t="s">
        <v>239</v>
      </c>
      <c r="AD19" s="127"/>
      <c r="AE19" s="90" t="s">
        <v>182</v>
      </c>
      <c r="AF19" s="98" t="s">
        <v>240</v>
      </c>
      <c r="AG19" s="130">
        <f>AA19*AD19</f>
        <v>0</v>
      </c>
      <c r="AH19" s="90" t="s">
        <v>15</v>
      </c>
      <c r="AI19" s="90"/>
      <c r="AJ19" s="90"/>
      <c r="AK19" s="90"/>
      <c r="AL19" s="84"/>
      <c r="AM19" s="90"/>
      <c r="AN19" s="108"/>
      <c r="AO19" s="84"/>
      <c r="AP19" s="108"/>
      <c r="AQ19" s="90"/>
      <c r="AR19" s="90"/>
      <c r="AS19" s="108"/>
    </row>
    <row r="20" spans="2:45" s="78" customFormat="1" ht="21.95" customHeight="1" x14ac:dyDescent="0.15">
      <c r="B20" s="529"/>
      <c r="C20" s="86"/>
      <c r="D20" s="92"/>
      <c r="E20" s="92" t="s">
        <v>243</v>
      </c>
      <c r="F20" s="99" t="s">
        <v>51</v>
      </c>
      <c r="G20" s="92"/>
      <c r="H20" s="92" t="s">
        <v>243</v>
      </c>
      <c r="I20" s="99"/>
      <c r="J20" s="92"/>
      <c r="K20" s="92"/>
      <c r="L20" s="92"/>
      <c r="M20" s="92"/>
      <c r="N20" s="92"/>
      <c r="O20" s="86"/>
      <c r="P20" s="92"/>
      <c r="Q20" s="117"/>
      <c r="R20" s="86"/>
      <c r="S20" s="117"/>
      <c r="T20" s="92"/>
      <c r="U20" s="92"/>
      <c r="V20" s="117"/>
      <c r="Y20" s="529"/>
      <c r="Z20" s="86"/>
      <c r="AA20" s="378"/>
      <c r="AB20" s="92" t="s">
        <v>243</v>
      </c>
      <c r="AC20" s="99" t="s">
        <v>51</v>
      </c>
      <c r="AD20" s="378"/>
      <c r="AE20" s="92" t="s">
        <v>243</v>
      </c>
      <c r="AF20" s="99"/>
      <c r="AG20" s="92"/>
      <c r="AH20" s="92"/>
      <c r="AI20" s="92"/>
      <c r="AJ20" s="92"/>
      <c r="AK20" s="92"/>
      <c r="AL20" s="86"/>
      <c r="AM20" s="92"/>
      <c r="AN20" s="117"/>
      <c r="AO20" s="86"/>
      <c r="AP20" s="117"/>
      <c r="AQ20" s="92"/>
      <c r="AR20" s="92"/>
      <c r="AS20" s="117"/>
    </row>
    <row r="21" spans="2:45" s="78" customFormat="1" ht="21.95" customHeight="1" x14ac:dyDescent="0.15">
      <c r="B21" s="529"/>
      <c r="C21" s="84" t="s">
        <v>211</v>
      </c>
      <c r="D21" s="90"/>
      <c r="E21" s="90"/>
      <c r="F21" s="90"/>
      <c r="G21" s="90"/>
      <c r="H21" s="90"/>
      <c r="I21" s="90"/>
      <c r="J21" s="90"/>
      <c r="K21" s="90"/>
      <c r="L21" s="90"/>
      <c r="M21" s="90"/>
      <c r="N21" s="90"/>
      <c r="O21" s="84"/>
      <c r="P21" s="90"/>
      <c r="Q21" s="108"/>
      <c r="R21" s="122"/>
      <c r="S21" s="108"/>
      <c r="T21" s="90"/>
      <c r="U21" s="90"/>
      <c r="V21" s="108"/>
      <c r="Y21" s="529"/>
      <c r="Z21" s="84" t="s">
        <v>211</v>
      </c>
      <c r="AA21" s="90"/>
      <c r="AB21" s="90"/>
      <c r="AC21" s="90"/>
      <c r="AD21" s="90"/>
      <c r="AE21" s="90"/>
      <c r="AF21" s="90"/>
      <c r="AG21" s="90"/>
      <c r="AH21" s="90"/>
      <c r="AI21" s="90"/>
      <c r="AJ21" s="90"/>
      <c r="AK21" s="90"/>
      <c r="AL21" s="84"/>
      <c r="AM21" s="90"/>
      <c r="AN21" s="108"/>
      <c r="AO21" s="84"/>
      <c r="AP21" s="108"/>
      <c r="AQ21" s="90"/>
      <c r="AR21" s="90"/>
      <c r="AS21" s="108"/>
    </row>
    <row r="22" spans="2:45" s="78" customFormat="1" ht="21.95" customHeight="1" x14ac:dyDescent="0.15">
      <c r="B22" s="529"/>
      <c r="C22" s="84" t="s">
        <v>258</v>
      </c>
      <c r="D22" s="90">
        <v>37</v>
      </c>
      <c r="E22" s="90" t="s">
        <v>15</v>
      </c>
      <c r="F22" s="98" t="s">
        <v>239</v>
      </c>
      <c r="G22" s="90"/>
      <c r="H22" s="90" t="s">
        <v>60</v>
      </c>
      <c r="I22" s="98" t="s">
        <v>239</v>
      </c>
      <c r="J22" s="90"/>
      <c r="K22" s="90" t="s">
        <v>182</v>
      </c>
      <c r="L22" s="98" t="s">
        <v>240</v>
      </c>
      <c r="M22" s="90">
        <f>D22*G22*J22</f>
        <v>0</v>
      </c>
      <c r="N22" s="90" t="s">
        <v>15</v>
      </c>
      <c r="O22" s="109" t="s">
        <v>37</v>
      </c>
      <c r="P22" s="90">
        <f>SUM(M22:M24)</f>
        <v>0</v>
      </c>
      <c r="Q22" s="108" t="s">
        <v>15</v>
      </c>
      <c r="R22" s="84"/>
      <c r="S22" s="108" t="s">
        <v>15</v>
      </c>
      <c r="T22" s="90"/>
      <c r="U22" s="90">
        <f>P22-R22</f>
        <v>0</v>
      </c>
      <c r="V22" s="108" t="s">
        <v>15</v>
      </c>
      <c r="Y22" s="529"/>
      <c r="Z22" s="84" t="s">
        <v>258</v>
      </c>
      <c r="AA22" s="90">
        <v>37</v>
      </c>
      <c r="AB22" s="90" t="s">
        <v>15</v>
      </c>
      <c r="AC22" s="98" t="s">
        <v>239</v>
      </c>
      <c r="AD22" s="127"/>
      <c r="AE22" s="90" t="s">
        <v>60</v>
      </c>
      <c r="AF22" s="98" t="s">
        <v>239</v>
      </c>
      <c r="AG22" s="127"/>
      <c r="AH22" s="90" t="s">
        <v>182</v>
      </c>
      <c r="AI22" s="98" t="s">
        <v>240</v>
      </c>
      <c r="AJ22" s="130">
        <f>AA22*AD22*AG22</f>
        <v>0</v>
      </c>
      <c r="AK22" s="90" t="s">
        <v>15</v>
      </c>
      <c r="AL22" s="109" t="s">
        <v>37</v>
      </c>
      <c r="AM22" s="130">
        <f>SUM(AJ22:AJ24)</f>
        <v>0</v>
      </c>
      <c r="AN22" s="108" t="s">
        <v>15</v>
      </c>
      <c r="AO22" s="135"/>
      <c r="AP22" s="108" t="s">
        <v>15</v>
      </c>
      <c r="AQ22" s="90"/>
      <c r="AR22" s="130">
        <f>AM22-AO22</f>
        <v>0</v>
      </c>
      <c r="AS22" s="108" t="s">
        <v>15</v>
      </c>
    </row>
    <row r="23" spans="2:45" s="78" customFormat="1" ht="21.95" customHeight="1" x14ac:dyDescent="0.15">
      <c r="B23" s="529"/>
      <c r="C23" s="84" t="s">
        <v>258</v>
      </c>
      <c r="D23" s="90">
        <v>37</v>
      </c>
      <c r="E23" s="90" t="s">
        <v>15</v>
      </c>
      <c r="F23" s="98" t="s">
        <v>239</v>
      </c>
      <c r="G23" s="90"/>
      <c r="H23" s="90" t="s">
        <v>60</v>
      </c>
      <c r="I23" s="98" t="s">
        <v>239</v>
      </c>
      <c r="J23" s="90"/>
      <c r="K23" s="90" t="s">
        <v>182</v>
      </c>
      <c r="L23" s="98" t="s">
        <v>240</v>
      </c>
      <c r="M23" s="90">
        <f>D23*G23*J23</f>
        <v>0</v>
      </c>
      <c r="N23" s="90" t="s">
        <v>15</v>
      </c>
      <c r="O23" s="84"/>
      <c r="P23" s="90"/>
      <c r="Q23" s="108"/>
      <c r="R23" s="84"/>
      <c r="S23" s="108"/>
      <c r="T23" s="90"/>
      <c r="U23" s="90"/>
      <c r="V23" s="108"/>
      <c r="Y23" s="529"/>
      <c r="Z23" s="84" t="s">
        <v>258</v>
      </c>
      <c r="AA23" s="90">
        <v>37</v>
      </c>
      <c r="AB23" s="90" t="s">
        <v>15</v>
      </c>
      <c r="AC23" s="98" t="s">
        <v>239</v>
      </c>
      <c r="AD23" s="127"/>
      <c r="AE23" s="90" t="s">
        <v>60</v>
      </c>
      <c r="AF23" s="98" t="s">
        <v>239</v>
      </c>
      <c r="AG23" s="127"/>
      <c r="AH23" s="90" t="s">
        <v>182</v>
      </c>
      <c r="AI23" s="98" t="s">
        <v>240</v>
      </c>
      <c r="AJ23" s="130">
        <f>AA23*AD23*AG23</f>
        <v>0</v>
      </c>
      <c r="AK23" s="90" t="s">
        <v>15</v>
      </c>
      <c r="AL23" s="84"/>
      <c r="AM23" s="90"/>
      <c r="AN23" s="108"/>
      <c r="AO23" s="84"/>
      <c r="AP23" s="108"/>
      <c r="AQ23" s="90"/>
      <c r="AR23" s="90"/>
      <c r="AS23" s="108"/>
    </row>
    <row r="24" spans="2:45" s="78" customFormat="1" ht="21.95" customHeight="1" x14ac:dyDescent="0.15">
      <c r="B24" s="529"/>
      <c r="C24" s="84" t="s">
        <v>258</v>
      </c>
      <c r="D24" s="90">
        <v>37</v>
      </c>
      <c r="E24" s="90" t="s">
        <v>15</v>
      </c>
      <c r="F24" s="98" t="s">
        <v>239</v>
      </c>
      <c r="G24" s="90"/>
      <c r="H24" s="90" t="s">
        <v>60</v>
      </c>
      <c r="I24" s="98" t="s">
        <v>239</v>
      </c>
      <c r="J24" s="90"/>
      <c r="K24" s="90" t="s">
        <v>182</v>
      </c>
      <c r="L24" s="98" t="s">
        <v>240</v>
      </c>
      <c r="M24" s="90">
        <f>D24*G24*J24</f>
        <v>0</v>
      </c>
      <c r="N24" s="90" t="s">
        <v>15</v>
      </c>
      <c r="O24" s="84"/>
      <c r="P24" s="90"/>
      <c r="Q24" s="108"/>
      <c r="R24" s="84"/>
      <c r="S24" s="108"/>
      <c r="T24" s="90"/>
      <c r="U24" s="90"/>
      <c r="V24" s="108"/>
      <c r="Y24" s="529"/>
      <c r="Z24" s="84" t="s">
        <v>258</v>
      </c>
      <c r="AA24" s="90">
        <v>37</v>
      </c>
      <c r="AB24" s="90" t="s">
        <v>15</v>
      </c>
      <c r="AC24" s="98" t="s">
        <v>239</v>
      </c>
      <c r="AD24" s="127"/>
      <c r="AE24" s="90" t="s">
        <v>60</v>
      </c>
      <c r="AF24" s="98" t="s">
        <v>239</v>
      </c>
      <c r="AG24" s="127"/>
      <c r="AH24" s="90" t="s">
        <v>182</v>
      </c>
      <c r="AI24" s="98" t="s">
        <v>240</v>
      </c>
      <c r="AJ24" s="130">
        <f>AA24*AD24*AG24</f>
        <v>0</v>
      </c>
      <c r="AK24" s="90" t="s">
        <v>15</v>
      </c>
      <c r="AL24" s="84"/>
      <c r="AM24" s="90"/>
      <c r="AN24" s="108"/>
      <c r="AO24" s="84"/>
      <c r="AP24" s="108"/>
      <c r="AQ24" s="90"/>
      <c r="AR24" s="90"/>
      <c r="AS24" s="108"/>
    </row>
    <row r="25" spans="2:45" s="78" customFormat="1" ht="21.95" customHeight="1" x14ac:dyDescent="0.15">
      <c r="B25" s="529"/>
      <c r="C25" s="85" t="s">
        <v>244</v>
      </c>
      <c r="D25" s="91"/>
      <c r="E25" s="91"/>
      <c r="F25" s="91"/>
      <c r="G25" s="91"/>
      <c r="H25" s="91"/>
      <c r="I25" s="91"/>
      <c r="J25" s="91"/>
      <c r="K25" s="91"/>
      <c r="L25" s="91"/>
      <c r="M25" s="91"/>
      <c r="N25" s="91"/>
      <c r="O25" s="85"/>
      <c r="P25" s="91"/>
      <c r="Q25" s="116"/>
      <c r="R25" s="85"/>
      <c r="S25" s="116"/>
      <c r="T25" s="91"/>
      <c r="U25" s="91"/>
      <c r="V25" s="116"/>
      <c r="Y25" s="529"/>
      <c r="Z25" s="85" t="s">
        <v>244</v>
      </c>
      <c r="AA25" s="91"/>
      <c r="AB25" s="91"/>
      <c r="AC25" s="91"/>
      <c r="AD25" s="91"/>
      <c r="AE25" s="91"/>
      <c r="AF25" s="91"/>
      <c r="AG25" s="91"/>
      <c r="AH25" s="91"/>
      <c r="AI25" s="91"/>
      <c r="AJ25" s="91"/>
      <c r="AK25" s="91"/>
      <c r="AL25" s="85"/>
      <c r="AM25" s="91"/>
      <c r="AN25" s="116"/>
      <c r="AO25" s="85"/>
      <c r="AP25" s="116"/>
      <c r="AQ25" s="91"/>
      <c r="AR25" s="91"/>
      <c r="AS25" s="116"/>
    </row>
    <row r="26" spans="2:45" s="78" customFormat="1" ht="21.95" customHeight="1" x14ac:dyDescent="0.15">
      <c r="B26" s="529"/>
      <c r="C26" s="84" t="s">
        <v>258</v>
      </c>
      <c r="D26" s="90"/>
      <c r="E26" s="90" t="s">
        <v>15</v>
      </c>
      <c r="F26" s="98" t="s">
        <v>239</v>
      </c>
      <c r="G26" s="90"/>
      <c r="H26" s="90" t="s">
        <v>182</v>
      </c>
      <c r="I26" s="98" t="s">
        <v>240</v>
      </c>
      <c r="J26" s="90">
        <f>D26*G26</f>
        <v>0</v>
      </c>
      <c r="K26" s="90" t="s">
        <v>15</v>
      </c>
      <c r="L26" s="90"/>
      <c r="M26" s="90"/>
      <c r="N26" s="90"/>
      <c r="O26" s="109" t="s">
        <v>37</v>
      </c>
      <c r="P26" s="90">
        <f>J26+J28+J30</f>
        <v>0</v>
      </c>
      <c r="Q26" s="108" t="s">
        <v>15</v>
      </c>
      <c r="R26" s="84"/>
      <c r="S26" s="108" t="s">
        <v>15</v>
      </c>
      <c r="T26" s="90"/>
      <c r="U26" s="90">
        <f>P26-R26</f>
        <v>0</v>
      </c>
      <c r="V26" s="108" t="s">
        <v>15</v>
      </c>
      <c r="Y26" s="529"/>
      <c r="Z26" s="84" t="s">
        <v>258</v>
      </c>
      <c r="AA26" s="127"/>
      <c r="AB26" s="90" t="s">
        <v>15</v>
      </c>
      <c r="AC26" s="98" t="s">
        <v>239</v>
      </c>
      <c r="AD26" s="127"/>
      <c r="AE26" s="90" t="s">
        <v>182</v>
      </c>
      <c r="AF26" s="98" t="s">
        <v>240</v>
      </c>
      <c r="AG26" s="130">
        <f>AA26*AD26</f>
        <v>0</v>
      </c>
      <c r="AH26" s="90" t="s">
        <v>15</v>
      </c>
      <c r="AI26" s="90"/>
      <c r="AJ26" s="90"/>
      <c r="AK26" s="90"/>
      <c r="AL26" s="109" t="s">
        <v>37</v>
      </c>
      <c r="AM26" s="130">
        <f>AG26+AG28+AG30</f>
        <v>0</v>
      </c>
      <c r="AN26" s="108" t="s">
        <v>15</v>
      </c>
      <c r="AO26" s="135"/>
      <c r="AP26" s="108" t="s">
        <v>15</v>
      </c>
      <c r="AQ26" s="90"/>
      <c r="AR26" s="130">
        <f>AM26-AO26</f>
        <v>0</v>
      </c>
      <c r="AS26" s="108" t="s">
        <v>15</v>
      </c>
    </row>
    <row r="27" spans="2:45" s="78" customFormat="1" ht="21.95" customHeight="1" x14ac:dyDescent="0.15">
      <c r="B27" s="529"/>
      <c r="C27" s="84"/>
      <c r="D27" s="90"/>
      <c r="E27" s="90" t="s">
        <v>247</v>
      </c>
      <c r="F27" s="98" t="s">
        <v>51</v>
      </c>
      <c r="G27" s="90"/>
      <c r="H27" s="90" t="s">
        <v>247</v>
      </c>
      <c r="I27" s="98"/>
      <c r="J27" s="90"/>
      <c r="K27" s="90"/>
      <c r="L27" s="90"/>
      <c r="M27" s="90"/>
      <c r="N27" s="90"/>
      <c r="O27" s="84"/>
      <c r="P27" s="90"/>
      <c r="Q27" s="108"/>
      <c r="R27" s="84"/>
      <c r="S27" s="108"/>
      <c r="T27" s="90"/>
      <c r="U27" s="90"/>
      <c r="V27" s="108"/>
      <c r="Y27" s="529"/>
      <c r="Z27" s="84"/>
      <c r="AA27" s="377"/>
      <c r="AB27" s="90" t="s">
        <v>247</v>
      </c>
      <c r="AC27" s="98" t="s">
        <v>51</v>
      </c>
      <c r="AD27" s="377"/>
      <c r="AE27" s="90" t="s">
        <v>247</v>
      </c>
      <c r="AF27" s="98"/>
      <c r="AG27" s="90"/>
      <c r="AH27" s="90"/>
      <c r="AI27" s="90"/>
      <c r="AJ27" s="90"/>
      <c r="AK27" s="90"/>
      <c r="AL27" s="84"/>
      <c r="AM27" s="90"/>
      <c r="AN27" s="108"/>
      <c r="AO27" s="84"/>
      <c r="AP27" s="108"/>
      <c r="AQ27" s="90"/>
      <c r="AR27" s="90"/>
      <c r="AS27" s="108"/>
    </row>
    <row r="28" spans="2:45" s="78" customFormat="1" ht="21.95" customHeight="1" x14ac:dyDescent="0.15">
      <c r="B28" s="529"/>
      <c r="C28" s="84" t="s">
        <v>258</v>
      </c>
      <c r="D28" s="90"/>
      <c r="E28" s="90" t="s">
        <v>15</v>
      </c>
      <c r="F28" s="98" t="s">
        <v>239</v>
      </c>
      <c r="G28" s="90"/>
      <c r="H28" s="90" t="s">
        <v>182</v>
      </c>
      <c r="I28" s="98" t="s">
        <v>240</v>
      </c>
      <c r="J28" s="90">
        <f>D28*G28</f>
        <v>0</v>
      </c>
      <c r="K28" s="90" t="s">
        <v>15</v>
      </c>
      <c r="L28" s="90"/>
      <c r="M28" s="90"/>
      <c r="N28" s="90"/>
      <c r="O28" s="84"/>
      <c r="P28" s="90"/>
      <c r="Q28" s="108"/>
      <c r="R28" s="84"/>
      <c r="S28" s="108"/>
      <c r="T28" s="90"/>
      <c r="U28" s="90"/>
      <c r="V28" s="108"/>
      <c r="Y28" s="529"/>
      <c r="Z28" s="84" t="s">
        <v>258</v>
      </c>
      <c r="AA28" s="127"/>
      <c r="AB28" s="90" t="s">
        <v>15</v>
      </c>
      <c r="AC28" s="98" t="s">
        <v>239</v>
      </c>
      <c r="AD28" s="127"/>
      <c r="AE28" s="90" t="s">
        <v>182</v>
      </c>
      <c r="AF28" s="98" t="s">
        <v>240</v>
      </c>
      <c r="AG28" s="130">
        <f>AA28*AD28</f>
        <v>0</v>
      </c>
      <c r="AH28" s="90" t="s">
        <v>15</v>
      </c>
      <c r="AI28" s="90"/>
      <c r="AJ28" s="90"/>
      <c r="AK28" s="90"/>
      <c r="AL28" s="84"/>
      <c r="AM28" s="90"/>
      <c r="AN28" s="108"/>
      <c r="AO28" s="84"/>
      <c r="AP28" s="108"/>
      <c r="AQ28" s="90"/>
      <c r="AR28" s="90"/>
      <c r="AS28" s="108"/>
    </row>
    <row r="29" spans="2:45" s="78" customFormat="1" ht="21.95" customHeight="1" x14ac:dyDescent="0.15">
      <c r="B29" s="529"/>
      <c r="C29" s="84"/>
      <c r="D29" s="90"/>
      <c r="E29" s="90" t="s">
        <v>247</v>
      </c>
      <c r="F29" s="98" t="s">
        <v>51</v>
      </c>
      <c r="G29" s="90"/>
      <c r="H29" s="90" t="s">
        <v>247</v>
      </c>
      <c r="I29" s="98"/>
      <c r="J29" s="90"/>
      <c r="K29" s="90"/>
      <c r="L29" s="90"/>
      <c r="M29" s="90"/>
      <c r="N29" s="90"/>
      <c r="O29" s="84"/>
      <c r="P29" s="90"/>
      <c r="Q29" s="108"/>
      <c r="R29" s="84"/>
      <c r="S29" s="108"/>
      <c r="T29" s="90"/>
      <c r="U29" s="90"/>
      <c r="V29" s="108"/>
      <c r="Y29" s="529"/>
      <c r="Z29" s="84"/>
      <c r="AA29" s="377"/>
      <c r="AB29" s="90" t="s">
        <v>247</v>
      </c>
      <c r="AC29" s="98" t="s">
        <v>51</v>
      </c>
      <c r="AD29" s="377"/>
      <c r="AE29" s="90" t="s">
        <v>247</v>
      </c>
      <c r="AF29" s="98"/>
      <c r="AG29" s="90"/>
      <c r="AH29" s="90"/>
      <c r="AI29" s="90"/>
      <c r="AJ29" s="90"/>
      <c r="AK29" s="90"/>
      <c r="AL29" s="84"/>
      <c r="AM29" s="90"/>
      <c r="AN29" s="108"/>
      <c r="AO29" s="84"/>
      <c r="AP29" s="108"/>
      <c r="AQ29" s="90"/>
      <c r="AR29" s="90"/>
      <c r="AS29" s="108"/>
    </row>
    <row r="30" spans="2:45" s="78" customFormat="1" ht="21.95" customHeight="1" x14ac:dyDescent="0.15">
      <c r="B30" s="529"/>
      <c r="C30" s="84" t="s">
        <v>258</v>
      </c>
      <c r="D30" s="90"/>
      <c r="E30" s="90" t="s">
        <v>15</v>
      </c>
      <c r="F30" s="98" t="s">
        <v>239</v>
      </c>
      <c r="G30" s="90"/>
      <c r="H30" s="90" t="s">
        <v>182</v>
      </c>
      <c r="I30" s="98" t="s">
        <v>240</v>
      </c>
      <c r="J30" s="90">
        <f>D30*G30</f>
        <v>0</v>
      </c>
      <c r="K30" s="90" t="s">
        <v>15</v>
      </c>
      <c r="L30" s="90"/>
      <c r="M30" s="90"/>
      <c r="N30" s="90"/>
      <c r="O30" s="84"/>
      <c r="P30" s="90"/>
      <c r="Q30" s="108"/>
      <c r="R30" s="84"/>
      <c r="S30" s="108"/>
      <c r="T30" s="90"/>
      <c r="U30" s="90"/>
      <c r="V30" s="108"/>
      <c r="Y30" s="529"/>
      <c r="Z30" s="84" t="s">
        <v>258</v>
      </c>
      <c r="AA30" s="127"/>
      <c r="AB30" s="90" t="s">
        <v>15</v>
      </c>
      <c r="AC30" s="98" t="s">
        <v>239</v>
      </c>
      <c r="AD30" s="127"/>
      <c r="AE30" s="90" t="s">
        <v>182</v>
      </c>
      <c r="AF30" s="98" t="s">
        <v>240</v>
      </c>
      <c r="AG30" s="130">
        <f>AA30*AD30</f>
        <v>0</v>
      </c>
      <c r="AH30" s="90" t="s">
        <v>15</v>
      </c>
      <c r="AI30" s="90"/>
      <c r="AJ30" s="90"/>
      <c r="AK30" s="90"/>
      <c r="AL30" s="84"/>
      <c r="AM30" s="90"/>
      <c r="AN30" s="108"/>
      <c r="AO30" s="84"/>
      <c r="AP30" s="108"/>
      <c r="AQ30" s="90"/>
      <c r="AR30" s="90"/>
      <c r="AS30" s="108"/>
    </row>
    <row r="31" spans="2:45" s="78" customFormat="1" ht="21.95" customHeight="1" x14ac:dyDescent="0.15">
      <c r="B31" s="529"/>
      <c r="C31" s="86"/>
      <c r="D31" s="92"/>
      <c r="E31" s="92" t="s">
        <v>247</v>
      </c>
      <c r="F31" s="99" t="s">
        <v>51</v>
      </c>
      <c r="G31" s="92"/>
      <c r="H31" s="92" t="s">
        <v>247</v>
      </c>
      <c r="I31" s="99"/>
      <c r="J31" s="92"/>
      <c r="K31" s="92"/>
      <c r="L31" s="92"/>
      <c r="M31" s="92"/>
      <c r="N31" s="92"/>
      <c r="O31" s="86"/>
      <c r="P31" s="92"/>
      <c r="Q31" s="117"/>
      <c r="R31" s="86"/>
      <c r="S31" s="117"/>
      <c r="T31" s="92"/>
      <c r="U31" s="92"/>
      <c r="V31" s="117"/>
      <c r="Y31" s="529"/>
      <c r="Z31" s="86"/>
      <c r="AA31" s="378"/>
      <c r="AB31" s="92" t="s">
        <v>247</v>
      </c>
      <c r="AC31" s="99" t="s">
        <v>51</v>
      </c>
      <c r="AD31" s="378"/>
      <c r="AE31" s="92" t="s">
        <v>247</v>
      </c>
      <c r="AF31" s="99"/>
      <c r="AG31" s="92"/>
      <c r="AH31" s="92"/>
      <c r="AI31" s="92"/>
      <c r="AJ31" s="92"/>
      <c r="AK31" s="92"/>
      <c r="AL31" s="86"/>
      <c r="AM31" s="92"/>
      <c r="AN31" s="117"/>
      <c r="AO31" s="86"/>
      <c r="AP31" s="117"/>
      <c r="AQ31" s="92"/>
      <c r="AR31" s="92"/>
      <c r="AS31" s="117"/>
    </row>
    <row r="32" spans="2:45" s="78" customFormat="1" ht="21.95" customHeight="1" x14ac:dyDescent="0.15">
      <c r="B32" s="529"/>
      <c r="C32" s="84" t="s">
        <v>248</v>
      </c>
      <c r="D32" s="90"/>
      <c r="E32" s="90"/>
      <c r="F32" s="90"/>
      <c r="G32" s="90"/>
      <c r="H32" s="90"/>
      <c r="I32" s="90"/>
      <c r="J32" s="90"/>
      <c r="K32" s="90"/>
      <c r="L32" s="90"/>
      <c r="M32" s="90"/>
      <c r="N32" s="90"/>
      <c r="O32" s="84"/>
      <c r="P32" s="90"/>
      <c r="Q32" s="108"/>
      <c r="R32" s="84"/>
      <c r="S32" s="108"/>
      <c r="T32" s="90"/>
      <c r="U32" s="90"/>
      <c r="V32" s="108"/>
      <c r="Y32" s="529"/>
      <c r="Z32" s="84" t="s">
        <v>248</v>
      </c>
      <c r="AA32" s="90"/>
      <c r="AB32" s="90"/>
      <c r="AC32" s="90"/>
      <c r="AD32" s="90"/>
      <c r="AE32" s="90"/>
      <c r="AF32" s="90"/>
      <c r="AG32" s="90"/>
      <c r="AH32" s="90"/>
      <c r="AI32" s="90"/>
      <c r="AJ32" s="90"/>
      <c r="AK32" s="90"/>
      <c r="AL32" s="84"/>
      <c r="AM32" s="90"/>
      <c r="AN32" s="108"/>
      <c r="AO32" s="84"/>
      <c r="AP32" s="108"/>
      <c r="AQ32" s="90"/>
      <c r="AR32" s="90"/>
      <c r="AS32" s="108"/>
    </row>
    <row r="33" spans="2:45" s="78" customFormat="1" ht="21.95" customHeight="1" x14ac:dyDescent="0.15">
      <c r="B33" s="529"/>
      <c r="C33" s="84" t="s">
        <v>258</v>
      </c>
      <c r="D33" s="90"/>
      <c r="E33" s="90" t="s">
        <v>15</v>
      </c>
      <c r="F33" s="98" t="s">
        <v>239</v>
      </c>
      <c r="G33" s="90"/>
      <c r="H33" s="90" t="s">
        <v>182</v>
      </c>
      <c r="I33" s="98" t="s">
        <v>240</v>
      </c>
      <c r="J33" s="90">
        <f>D33*G33</f>
        <v>0</v>
      </c>
      <c r="K33" s="90" t="s">
        <v>15</v>
      </c>
      <c r="L33" s="90"/>
      <c r="M33" s="90"/>
      <c r="N33" s="90"/>
      <c r="O33" s="109" t="s">
        <v>37</v>
      </c>
      <c r="P33" s="90">
        <f>J33+J35+J37</f>
        <v>0</v>
      </c>
      <c r="Q33" s="108" t="s">
        <v>15</v>
      </c>
      <c r="R33" s="84"/>
      <c r="S33" s="108" t="s">
        <v>15</v>
      </c>
      <c r="T33" s="90"/>
      <c r="U33" s="90">
        <f>P33-R33</f>
        <v>0</v>
      </c>
      <c r="V33" s="108" t="s">
        <v>15</v>
      </c>
      <c r="Y33" s="529"/>
      <c r="Z33" s="84" t="s">
        <v>258</v>
      </c>
      <c r="AA33" s="127"/>
      <c r="AB33" s="90" t="s">
        <v>15</v>
      </c>
      <c r="AC33" s="98" t="s">
        <v>239</v>
      </c>
      <c r="AD33" s="127"/>
      <c r="AE33" s="90" t="s">
        <v>182</v>
      </c>
      <c r="AF33" s="98" t="s">
        <v>240</v>
      </c>
      <c r="AG33" s="130">
        <f>AA33*AD33</f>
        <v>0</v>
      </c>
      <c r="AH33" s="90" t="s">
        <v>15</v>
      </c>
      <c r="AI33" s="90"/>
      <c r="AJ33" s="90"/>
      <c r="AK33" s="90"/>
      <c r="AL33" s="109" t="s">
        <v>37</v>
      </c>
      <c r="AM33" s="130">
        <f>AG33+AG35+AG37</f>
        <v>0</v>
      </c>
      <c r="AN33" s="108" t="s">
        <v>15</v>
      </c>
      <c r="AO33" s="135"/>
      <c r="AP33" s="108" t="s">
        <v>15</v>
      </c>
      <c r="AQ33" s="90"/>
      <c r="AR33" s="130">
        <f>AM33-AO33</f>
        <v>0</v>
      </c>
      <c r="AS33" s="108" t="s">
        <v>15</v>
      </c>
    </row>
    <row r="34" spans="2:45" s="78" customFormat="1" ht="21.95" customHeight="1" x14ac:dyDescent="0.15">
      <c r="B34" s="529"/>
      <c r="C34" s="84"/>
      <c r="D34" s="534"/>
      <c r="E34" s="534"/>
      <c r="F34" s="98" t="s">
        <v>51</v>
      </c>
      <c r="G34" s="534"/>
      <c r="H34" s="534"/>
      <c r="I34" s="98"/>
      <c r="J34" s="96" t="s">
        <v>130</v>
      </c>
      <c r="K34" s="90" t="s">
        <v>250</v>
      </c>
      <c r="L34" s="534"/>
      <c r="M34" s="534"/>
      <c r="N34" s="90" t="s">
        <v>251</v>
      </c>
      <c r="O34" s="84"/>
      <c r="P34" s="90"/>
      <c r="Q34" s="108"/>
      <c r="R34" s="84"/>
      <c r="S34" s="108"/>
      <c r="T34" s="90"/>
      <c r="U34" s="90"/>
      <c r="V34" s="108"/>
      <c r="Y34" s="529"/>
      <c r="Z34" s="84"/>
      <c r="AA34" s="531"/>
      <c r="AB34" s="531"/>
      <c r="AC34" s="98" t="s">
        <v>51</v>
      </c>
      <c r="AD34" s="531"/>
      <c r="AE34" s="531"/>
      <c r="AF34" s="98"/>
      <c r="AG34" s="96" t="s">
        <v>130</v>
      </c>
      <c r="AH34" s="90" t="s">
        <v>250</v>
      </c>
      <c r="AI34" s="531"/>
      <c r="AJ34" s="531"/>
      <c r="AK34" s="90" t="s">
        <v>251</v>
      </c>
      <c r="AL34" s="84"/>
      <c r="AM34" s="90"/>
      <c r="AN34" s="108"/>
      <c r="AO34" s="84"/>
      <c r="AP34" s="108"/>
      <c r="AQ34" s="90"/>
      <c r="AR34" s="90"/>
      <c r="AS34" s="108"/>
    </row>
    <row r="35" spans="2:45" s="78" customFormat="1" ht="21.95" customHeight="1" x14ac:dyDescent="0.15">
      <c r="B35" s="529"/>
      <c r="C35" s="84" t="s">
        <v>258</v>
      </c>
      <c r="D35" s="90"/>
      <c r="E35" s="90" t="s">
        <v>15</v>
      </c>
      <c r="F35" s="98" t="s">
        <v>239</v>
      </c>
      <c r="G35" s="90"/>
      <c r="H35" s="90" t="s">
        <v>182</v>
      </c>
      <c r="I35" s="98" t="s">
        <v>240</v>
      </c>
      <c r="J35" s="90">
        <f>D35*G35</f>
        <v>0</v>
      </c>
      <c r="K35" s="90" t="s">
        <v>15</v>
      </c>
      <c r="L35" s="90"/>
      <c r="M35" s="90"/>
      <c r="N35" s="90"/>
      <c r="O35" s="84"/>
      <c r="P35" s="90"/>
      <c r="Q35" s="108"/>
      <c r="R35" s="84"/>
      <c r="S35" s="108"/>
      <c r="T35" s="90"/>
      <c r="U35" s="90"/>
      <c r="V35" s="108"/>
      <c r="Y35" s="529"/>
      <c r="Z35" s="84" t="s">
        <v>258</v>
      </c>
      <c r="AA35" s="127"/>
      <c r="AB35" s="90" t="s">
        <v>15</v>
      </c>
      <c r="AC35" s="98" t="s">
        <v>239</v>
      </c>
      <c r="AD35" s="127"/>
      <c r="AE35" s="90" t="s">
        <v>182</v>
      </c>
      <c r="AF35" s="98" t="s">
        <v>240</v>
      </c>
      <c r="AG35" s="130">
        <f>AA35*AD35</f>
        <v>0</v>
      </c>
      <c r="AH35" s="90" t="s">
        <v>15</v>
      </c>
      <c r="AI35" s="90"/>
      <c r="AJ35" s="90"/>
      <c r="AK35" s="90"/>
      <c r="AL35" s="84"/>
      <c r="AM35" s="90"/>
      <c r="AN35" s="108"/>
      <c r="AO35" s="84"/>
      <c r="AP35" s="108"/>
      <c r="AQ35" s="90"/>
      <c r="AR35" s="90"/>
      <c r="AS35" s="108"/>
    </row>
    <row r="36" spans="2:45" s="78" customFormat="1" ht="21.95" customHeight="1" x14ac:dyDescent="0.15">
      <c r="B36" s="529"/>
      <c r="C36" s="84"/>
      <c r="D36" s="534"/>
      <c r="E36" s="534"/>
      <c r="F36" s="98" t="s">
        <v>51</v>
      </c>
      <c r="G36" s="534"/>
      <c r="H36" s="534"/>
      <c r="I36" s="98"/>
      <c r="J36" s="96" t="s">
        <v>130</v>
      </c>
      <c r="K36" s="90" t="s">
        <v>250</v>
      </c>
      <c r="L36" s="534"/>
      <c r="M36" s="534"/>
      <c r="N36" s="90" t="s">
        <v>251</v>
      </c>
      <c r="O36" s="84"/>
      <c r="P36" s="90"/>
      <c r="Q36" s="108"/>
      <c r="R36" s="84"/>
      <c r="S36" s="108"/>
      <c r="T36" s="90"/>
      <c r="U36" s="90"/>
      <c r="V36" s="108"/>
      <c r="Y36" s="529"/>
      <c r="Z36" s="84"/>
      <c r="AA36" s="531"/>
      <c r="AB36" s="531"/>
      <c r="AC36" s="98" t="s">
        <v>51</v>
      </c>
      <c r="AD36" s="531"/>
      <c r="AE36" s="531"/>
      <c r="AF36" s="98"/>
      <c r="AG36" s="96" t="s">
        <v>130</v>
      </c>
      <c r="AH36" s="90" t="s">
        <v>250</v>
      </c>
      <c r="AI36" s="531"/>
      <c r="AJ36" s="531"/>
      <c r="AK36" s="90" t="s">
        <v>251</v>
      </c>
      <c r="AL36" s="84"/>
      <c r="AM36" s="90"/>
      <c r="AN36" s="108"/>
      <c r="AO36" s="84"/>
      <c r="AP36" s="108"/>
      <c r="AQ36" s="90"/>
      <c r="AR36" s="90"/>
      <c r="AS36" s="108"/>
    </row>
    <row r="37" spans="2:45" s="78" customFormat="1" ht="21.95" customHeight="1" x14ac:dyDescent="0.15">
      <c r="B37" s="529"/>
      <c r="C37" s="84" t="s">
        <v>258</v>
      </c>
      <c r="D37" s="90"/>
      <c r="E37" s="90" t="s">
        <v>15</v>
      </c>
      <c r="F37" s="98" t="s">
        <v>239</v>
      </c>
      <c r="G37" s="90"/>
      <c r="H37" s="90" t="s">
        <v>182</v>
      </c>
      <c r="I37" s="98" t="s">
        <v>240</v>
      </c>
      <c r="J37" s="90">
        <f>D37*G37</f>
        <v>0</v>
      </c>
      <c r="K37" s="90" t="s">
        <v>15</v>
      </c>
      <c r="L37" s="90"/>
      <c r="M37" s="90"/>
      <c r="N37" s="90"/>
      <c r="O37" s="84"/>
      <c r="P37" s="90"/>
      <c r="Q37" s="108"/>
      <c r="R37" s="84"/>
      <c r="S37" s="108"/>
      <c r="T37" s="90"/>
      <c r="U37" s="90"/>
      <c r="V37" s="108"/>
      <c r="Y37" s="529"/>
      <c r="Z37" s="84" t="s">
        <v>258</v>
      </c>
      <c r="AA37" s="127"/>
      <c r="AB37" s="90" t="s">
        <v>15</v>
      </c>
      <c r="AC37" s="98" t="s">
        <v>239</v>
      </c>
      <c r="AD37" s="127"/>
      <c r="AE37" s="90" t="s">
        <v>182</v>
      </c>
      <c r="AF37" s="98" t="s">
        <v>240</v>
      </c>
      <c r="AG37" s="130">
        <f>AA37*AD37</f>
        <v>0</v>
      </c>
      <c r="AH37" s="90" t="s">
        <v>15</v>
      </c>
      <c r="AI37" s="90"/>
      <c r="AJ37" s="90"/>
      <c r="AK37" s="90"/>
      <c r="AL37" s="84"/>
      <c r="AM37" s="90"/>
      <c r="AN37" s="108"/>
      <c r="AO37" s="84"/>
      <c r="AP37" s="108"/>
      <c r="AQ37" s="90"/>
      <c r="AR37" s="90"/>
      <c r="AS37" s="108"/>
    </row>
    <row r="38" spans="2:45" s="78" customFormat="1" ht="21.95" customHeight="1" x14ac:dyDescent="0.15">
      <c r="B38" s="529"/>
      <c r="C38" s="87"/>
      <c r="D38" s="532"/>
      <c r="E38" s="532"/>
      <c r="F38" s="100" t="s">
        <v>51</v>
      </c>
      <c r="G38" s="532"/>
      <c r="H38" s="532"/>
      <c r="I38" s="100"/>
      <c r="J38" s="104" t="s">
        <v>130</v>
      </c>
      <c r="K38" s="93" t="s">
        <v>250</v>
      </c>
      <c r="L38" s="532"/>
      <c r="M38" s="532"/>
      <c r="N38" s="93" t="s">
        <v>251</v>
      </c>
      <c r="O38" s="87"/>
      <c r="P38" s="93"/>
      <c r="Q38" s="118"/>
      <c r="R38" s="87"/>
      <c r="S38" s="118"/>
      <c r="T38" s="93"/>
      <c r="U38" s="93"/>
      <c r="V38" s="118"/>
      <c r="Y38" s="529"/>
      <c r="Z38" s="87"/>
      <c r="AA38" s="533"/>
      <c r="AB38" s="533"/>
      <c r="AC38" s="100" t="s">
        <v>51</v>
      </c>
      <c r="AD38" s="533"/>
      <c r="AE38" s="533"/>
      <c r="AF38" s="100"/>
      <c r="AG38" s="104" t="s">
        <v>130</v>
      </c>
      <c r="AH38" s="93" t="s">
        <v>250</v>
      </c>
      <c r="AI38" s="533"/>
      <c r="AJ38" s="533"/>
      <c r="AK38" s="93" t="s">
        <v>251</v>
      </c>
      <c r="AL38" s="87"/>
      <c r="AM38" s="93"/>
      <c r="AN38" s="118"/>
      <c r="AO38" s="87"/>
      <c r="AP38" s="118"/>
      <c r="AQ38" s="93"/>
      <c r="AR38" s="93"/>
      <c r="AS38" s="118"/>
    </row>
    <row r="39" spans="2:45" s="78" customFormat="1" ht="21.95" customHeight="1" x14ac:dyDescent="0.15">
      <c r="B39" s="529"/>
      <c r="C39" s="518"/>
      <c r="D39" s="519"/>
      <c r="E39" s="519"/>
      <c r="F39" s="519"/>
      <c r="G39" s="519"/>
      <c r="H39" s="519"/>
      <c r="I39" s="519"/>
      <c r="J39" s="519"/>
      <c r="K39" s="519"/>
      <c r="L39" s="519"/>
      <c r="M39" s="519"/>
      <c r="N39" s="520"/>
      <c r="O39" s="110" t="s">
        <v>208</v>
      </c>
      <c r="P39" s="90"/>
      <c r="Q39" s="108"/>
      <c r="R39" s="84"/>
      <c r="S39" s="108"/>
      <c r="T39" s="90"/>
      <c r="U39" s="90"/>
      <c r="V39" s="108"/>
      <c r="Y39" s="529"/>
      <c r="Z39" s="518"/>
      <c r="AA39" s="519"/>
      <c r="AB39" s="519"/>
      <c r="AC39" s="519"/>
      <c r="AD39" s="519"/>
      <c r="AE39" s="519"/>
      <c r="AF39" s="519"/>
      <c r="AG39" s="519"/>
      <c r="AH39" s="519"/>
      <c r="AI39" s="519"/>
      <c r="AJ39" s="519"/>
      <c r="AK39" s="520"/>
      <c r="AL39" s="110" t="s">
        <v>208</v>
      </c>
      <c r="AM39" s="90"/>
      <c r="AN39" s="108"/>
      <c r="AO39" s="84"/>
      <c r="AP39" s="108"/>
      <c r="AQ39" s="90"/>
      <c r="AR39" s="90"/>
      <c r="AS39" s="108"/>
    </row>
    <row r="40" spans="2:45" s="78" customFormat="1" ht="21.95" customHeight="1" x14ac:dyDescent="0.15">
      <c r="B40" s="529"/>
      <c r="C40" s="521"/>
      <c r="D40" s="522"/>
      <c r="E40" s="522"/>
      <c r="F40" s="522"/>
      <c r="G40" s="522"/>
      <c r="H40" s="522"/>
      <c r="I40" s="522"/>
      <c r="J40" s="522"/>
      <c r="K40" s="522"/>
      <c r="L40" s="522"/>
      <c r="M40" s="522"/>
      <c r="N40" s="523"/>
      <c r="O40" s="109" t="s">
        <v>37</v>
      </c>
      <c r="P40" s="88">
        <f>P8+P15+P22+P26+P33</f>
        <v>204120</v>
      </c>
      <c r="Q40" s="108" t="s">
        <v>15</v>
      </c>
      <c r="R40" s="88">
        <f>R8+R15+R22+R26+R33</f>
        <v>18556</v>
      </c>
      <c r="S40" s="108" t="s">
        <v>15</v>
      </c>
      <c r="T40" s="90"/>
      <c r="U40" s="88">
        <f>U8+U15+U22+U26+U33</f>
        <v>185564</v>
      </c>
      <c r="V40" s="108" t="s">
        <v>15</v>
      </c>
      <c r="Y40" s="529"/>
      <c r="Z40" s="521"/>
      <c r="AA40" s="522"/>
      <c r="AB40" s="522"/>
      <c r="AC40" s="522"/>
      <c r="AD40" s="522"/>
      <c r="AE40" s="522"/>
      <c r="AF40" s="522"/>
      <c r="AG40" s="522"/>
      <c r="AH40" s="522"/>
      <c r="AI40" s="522"/>
      <c r="AJ40" s="522"/>
      <c r="AK40" s="523"/>
      <c r="AL40" s="109" t="s">
        <v>37</v>
      </c>
      <c r="AM40" s="130">
        <f>AM8+AM15+AM22+AM26+AM33</f>
        <v>0</v>
      </c>
      <c r="AN40" s="108" t="s">
        <v>15</v>
      </c>
      <c r="AO40" s="130">
        <f>AO8+AO15+AO22+AO26+AO33</f>
        <v>0</v>
      </c>
      <c r="AP40" s="108" t="s">
        <v>15</v>
      </c>
      <c r="AQ40" s="90"/>
      <c r="AR40" s="130">
        <f>AR8+AR15+AR22+AR26+AR33</f>
        <v>0</v>
      </c>
      <c r="AS40" s="108" t="s">
        <v>15</v>
      </c>
    </row>
    <row r="41" spans="2:45" s="78" customFormat="1" ht="20.100000000000001" customHeight="1" x14ac:dyDescent="0.15">
      <c r="B41" s="530"/>
      <c r="C41" s="524"/>
      <c r="D41" s="525"/>
      <c r="E41" s="525"/>
      <c r="F41" s="525"/>
      <c r="G41" s="525"/>
      <c r="H41" s="525"/>
      <c r="I41" s="525"/>
      <c r="J41" s="525"/>
      <c r="K41" s="525"/>
      <c r="L41" s="525"/>
      <c r="M41" s="525"/>
      <c r="N41" s="526"/>
      <c r="O41" s="84"/>
      <c r="P41" s="90"/>
      <c r="Q41" s="108"/>
      <c r="R41" s="84"/>
      <c r="S41" s="108"/>
      <c r="T41" s="90"/>
      <c r="U41" s="90"/>
      <c r="V41" s="108"/>
      <c r="Y41" s="530"/>
      <c r="Z41" s="524"/>
      <c r="AA41" s="525"/>
      <c r="AB41" s="525"/>
      <c r="AC41" s="525"/>
      <c r="AD41" s="525"/>
      <c r="AE41" s="525"/>
      <c r="AF41" s="525"/>
      <c r="AG41" s="525"/>
      <c r="AH41" s="525"/>
      <c r="AI41" s="525"/>
      <c r="AJ41" s="525"/>
      <c r="AK41" s="526"/>
      <c r="AL41" s="84"/>
      <c r="AM41" s="90"/>
      <c r="AN41" s="108"/>
      <c r="AO41" s="84"/>
      <c r="AP41" s="108"/>
      <c r="AQ41" s="90"/>
      <c r="AR41" s="90"/>
      <c r="AS41" s="108"/>
    </row>
    <row r="42" spans="2:45" s="78" customFormat="1" ht="21.95" customHeight="1" x14ac:dyDescent="0.15">
      <c r="B42" s="516" t="s">
        <v>255</v>
      </c>
      <c r="C42" s="83"/>
      <c r="D42" s="94">
        <v>9200</v>
      </c>
      <c r="E42" s="89" t="s">
        <v>15</v>
      </c>
      <c r="F42" s="97" t="s">
        <v>239</v>
      </c>
      <c r="G42" s="94">
        <v>6</v>
      </c>
      <c r="H42" s="102" t="s">
        <v>192</v>
      </c>
      <c r="I42" s="97" t="s">
        <v>240</v>
      </c>
      <c r="J42" s="94">
        <f>D42*G42</f>
        <v>55200</v>
      </c>
      <c r="K42" s="89" t="s">
        <v>15</v>
      </c>
      <c r="L42" s="89"/>
      <c r="M42" s="89"/>
      <c r="N42" s="89"/>
      <c r="O42" s="111" t="s">
        <v>37</v>
      </c>
      <c r="P42" s="94">
        <f>J42</f>
        <v>55200</v>
      </c>
      <c r="Q42" s="107" t="s">
        <v>15</v>
      </c>
      <c r="R42" s="123">
        <v>5018</v>
      </c>
      <c r="S42" s="107" t="s">
        <v>15</v>
      </c>
      <c r="T42" s="89"/>
      <c r="U42" s="94">
        <f>P42-R42</f>
        <v>50182</v>
      </c>
      <c r="V42" s="107" t="s">
        <v>15</v>
      </c>
      <c r="Y42" s="516" t="s">
        <v>255</v>
      </c>
      <c r="Z42" s="83"/>
      <c r="AA42" s="128"/>
      <c r="AB42" s="89" t="s">
        <v>15</v>
      </c>
      <c r="AC42" s="97" t="s">
        <v>239</v>
      </c>
      <c r="AD42" s="128"/>
      <c r="AE42" s="102" t="s">
        <v>192</v>
      </c>
      <c r="AF42" s="97" t="s">
        <v>240</v>
      </c>
      <c r="AG42" s="131">
        <f>AA42*AD42</f>
        <v>0</v>
      </c>
      <c r="AH42" s="89" t="s">
        <v>15</v>
      </c>
      <c r="AI42" s="89"/>
      <c r="AJ42" s="89"/>
      <c r="AK42" s="89"/>
      <c r="AL42" s="111" t="s">
        <v>37</v>
      </c>
      <c r="AM42" s="131">
        <f>AG42</f>
        <v>0</v>
      </c>
      <c r="AN42" s="107" t="s">
        <v>15</v>
      </c>
      <c r="AO42" s="136"/>
      <c r="AP42" s="107" t="s">
        <v>15</v>
      </c>
      <c r="AQ42" s="89"/>
      <c r="AR42" s="131">
        <f>AM42-AO42</f>
        <v>0</v>
      </c>
      <c r="AS42" s="107" t="s">
        <v>15</v>
      </c>
    </row>
    <row r="43" spans="2:45" s="78" customFormat="1" ht="21.95" customHeight="1" x14ac:dyDescent="0.15">
      <c r="B43" s="517"/>
      <c r="C43" s="84"/>
      <c r="D43" s="379" t="s">
        <v>233</v>
      </c>
      <c r="E43" s="540" t="s">
        <v>310</v>
      </c>
      <c r="F43" s="540"/>
      <c r="G43" s="540"/>
      <c r="H43" s="379" t="s">
        <v>213</v>
      </c>
      <c r="I43" s="379"/>
      <c r="J43" s="379"/>
      <c r="K43" s="379"/>
      <c r="L43" s="379"/>
      <c r="M43" s="379"/>
      <c r="N43" s="379"/>
      <c r="O43" s="84"/>
      <c r="P43" s="379"/>
      <c r="Q43" s="108"/>
      <c r="R43" s="84"/>
      <c r="S43" s="108"/>
      <c r="T43" s="379"/>
      <c r="U43" s="379"/>
      <c r="V43" s="108"/>
      <c r="Y43" s="517"/>
      <c r="Z43" s="84"/>
      <c r="AA43" s="379" t="s">
        <v>233</v>
      </c>
      <c r="AB43" s="541"/>
      <c r="AC43" s="541"/>
      <c r="AD43" s="541"/>
      <c r="AE43" s="541"/>
      <c r="AF43" s="541"/>
      <c r="AG43" s="541"/>
      <c r="AH43" s="379" t="s">
        <v>366</v>
      </c>
      <c r="AI43" s="379"/>
      <c r="AJ43" s="379"/>
      <c r="AK43" s="379"/>
      <c r="AL43" s="84"/>
      <c r="AM43" s="379"/>
      <c r="AN43" s="108"/>
      <c r="AO43" s="84"/>
      <c r="AP43" s="108"/>
      <c r="AQ43" s="379"/>
      <c r="AR43" s="379"/>
      <c r="AS43" s="108"/>
    </row>
    <row r="44" spans="2:45" s="78" customFormat="1" ht="20.100000000000001" customHeight="1" x14ac:dyDescent="0.15">
      <c r="B44" s="527"/>
      <c r="C44" s="87"/>
      <c r="D44" s="95"/>
      <c r="E44" s="380"/>
      <c r="F44" s="380"/>
      <c r="G44" s="380"/>
      <c r="H44" s="380"/>
      <c r="I44" s="380"/>
      <c r="J44" s="380"/>
      <c r="K44" s="380"/>
      <c r="L44" s="380"/>
      <c r="M44" s="380"/>
      <c r="N44" s="380"/>
      <c r="O44" s="84"/>
      <c r="P44" s="379"/>
      <c r="Q44" s="108"/>
      <c r="R44" s="87"/>
      <c r="S44" s="118"/>
      <c r="T44" s="379"/>
      <c r="U44" s="379"/>
      <c r="V44" s="108"/>
      <c r="Y44" s="527"/>
      <c r="Z44" s="87"/>
      <c r="AA44" s="95"/>
      <c r="AB44" s="380"/>
      <c r="AC44" s="380"/>
      <c r="AD44" s="380"/>
      <c r="AE44" s="380"/>
      <c r="AF44" s="380"/>
      <c r="AG44" s="380"/>
      <c r="AH44" s="380"/>
      <c r="AI44" s="380"/>
      <c r="AJ44" s="380"/>
      <c r="AK44" s="380"/>
      <c r="AL44" s="84"/>
      <c r="AM44" s="379"/>
      <c r="AN44" s="108"/>
      <c r="AO44" s="87"/>
      <c r="AP44" s="118"/>
      <c r="AQ44" s="379"/>
      <c r="AR44" s="379"/>
      <c r="AS44" s="108"/>
    </row>
    <row r="45" spans="2:45" s="78" customFormat="1" ht="21.95" customHeight="1" x14ac:dyDescent="0.15">
      <c r="B45" s="516" t="s">
        <v>371</v>
      </c>
      <c r="C45" s="83"/>
      <c r="D45" s="94">
        <v>50000</v>
      </c>
      <c r="E45" s="89" t="s">
        <v>15</v>
      </c>
      <c r="F45" s="97" t="s">
        <v>239</v>
      </c>
      <c r="G45" s="94">
        <v>5</v>
      </c>
      <c r="H45" s="102" t="s">
        <v>370</v>
      </c>
      <c r="I45" s="97" t="s">
        <v>240</v>
      </c>
      <c r="J45" s="94">
        <f>D45*G45</f>
        <v>250000</v>
      </c>
      <c r="K45" s="89" t="s">
        <v>15</v>
      </c>
      <c r="L45" s="89"/>
      <c r="M45" s="89"/>
      <c r="N45" s="89"/>
      <c r="O45" s="111" t="s">
        <v>37</v>
      </c>
      <c r="P45" s="94">
        <f>J45</f>
        <v>250000</v>
      </c>
      <c r="Q45" s="107" t="s">
        <v>15</v>
      </c>
      <c r="R45" s="123">
        <v>22727</v>
      </c>
      <c r="S45" s="107" t="s">
        <v>15</v>
      </c>
      <c r="T45" s="89"/>
      <c r="U45" s="94">
        <f>P45-R45</f>
        <v>227273</v>
      </c>
      <c r="V45" s="107" t="s">
        <v>15</v>
      </c>
      <c r="Y45" s="516" t="s">
        <v>371</v>
      </c>
      <c r="Z45" s="83"/>
      <c r="AA45" s="128"/>
      <c r="AB45" s="89" t="s">
        <v>15</v>
      </c>
      <c r="AC45" s="97" t="s">
        <v>239</v>
      </c>
      <c r="AD45" s="128"/>
      <c r="AE45" s="102" t="s">
        <v>370</v>
      </c>
      <c r="AF45" s="97" t="s">
        <v>240</v>
      </c>
      <c r="AG45" s="131">
        <f>AA45*AD45</f>
        <v>0</v>
      </c>
      <c r="AH45" s="89" t="s">
        <v>15</v>
      </c>
      <c r="AI45" s="89"/>
      <c r="AJ45" s="89"/>
      <c r="AK45" s="89"/>
      <c r="AL45" s="111" t="s">
        <v>37</v>
      </c>
      <c r="AM45" s="131">
        <f>AG45</f>
        <v>0</v>
      </c>
      <c r="AN45" s="107" t="s">
        <v>15</v>
      </c>
      <c r="AO45" s="136"/>
      <c r="AP45" s="107" t="s">
        <v>15</v>
      </c>
      <c r="AQ45" s="89"/>
      <c r="AR45" s="131">
        <f>AM45-AO45</f>
        <v>0</v>
      </c>
      <c r="AS45" s="107" t="s">
        <v>15</v>
      </c>
    </row>
    <row r="46" spans="2:45" s="78" customFormat="1" ht="21.95" customHeight="1" x14ac:dyDescent="0.15">
      <c r="B46" s="517"/>
      <c r="C46" s="84"/>
      <c r="D46" s="90"/>
      <c r="E46" s="540"/>
      <c r="F46" s="540"/>
      <c r="G46" s="540"/>
      <c r="H46" s="90"/>
      <c r="I46" s="90"/>
      <c r="J46" s="90"/>
      <c r="K46" s="90"/>
      <c r="L46" s="90"/>
      <c r="M46" s="90"/>
      <c r="N46" s="90"/>
      <c r="O46" s="84"/>
      <c r="P46" s="90"/>
      <c r="Q46" s="108"/>
      <c r="R46" s="84"/>
      <c r="S46" s="108"/>
      <c r="T46" s="90"/>
      <c r="U46" s="90"/>
      <c r="V46" s="108"/>
      <c r="Y46" s="517"/>
      <c r="Z46" s="84"/>
      <c r="AA46" s="90"/>
      <c r="AB46" s="539"/>
      <c r="AC46" s="539"/>
      <c r="AD46" s="539"/>
      <c r="AE46" s="539"/>
      <c r="AF46" s="539"/>
      <c r="AG46" s="539"/>
      <c r="AH46" s="90"/>
      <c r="AI46" s="90"/>
      <c r="AJ46" s="90"/>
      <c r="AK46" s="90"/>
      <c r="AL46" s="84"/>
      <c r="AM46" s="90"/>
      <c r="AN46" s="108"/>
      <c r="AO46" s="84"/>
      <c r="AP46" s="108"/>
      <c r="AQ46" s="90"/>
      <c r="AR46" s="90"/>
      <c r="AS46" s="108"/>
    </row>
    <row r="47" spans="2:45" s="78" customFormat="1" ht="20.100000000000001" customHeight="1" x14ac:dyDescent="0.15">
      <c r="B47" s="527"/>
      <c r="C47" s="87"/>
      <c r="D47" s="95"/>
      <c r="E47" s="93"/>
      <c r="F47" s="93"/>
      <c r="G47" s="93"/>
      <c r="H47" s="93"/>
      <c r="I47" s="93"/>
      <c r="J47" s="93"/>
      <c r="K47" s="93"/>
      <c r="L47" s="93"/>
      <c r="M47" s="93"/>
      <c r="N47" s="93"/>
      <c r="O47" s="84"/>
      <c r="P47" s="90"/>
      <c r="Q47" s="108"/>
      <c r="R47" s="87"/>
      <c r="S47" s="118"/>
      <c r="T47" s="90"/>
      <c r="U47" s="90"/>
      <c r="V47" s="108"/>
      <c r="Y47" s="527"/>
      <c r="Z47" s="87"/>
      <c r="AA47" s="95"/>
      <c r="AB47" s="93"/>
      <c r="AC47" s="93"/>
      <c r="AD47" s="93"/>
      <c r="AE47" s="93"/>
      <c r="AF47" s="93"/>
      <c r="AG47" s="93"/>
      <c r="AH47" s="93"/>
      <c r="AI47" s="93"/>
      <c r="AJ47" s="93"/>
      <c r="AK47" s="93"/>
      <c r="AL47" s="84"/>
      <c r="AM47" s="90"/>
      <c r="AN47" s="108"/>
      <c r="AO47" s="87"/>
      <c r="AP47" s="118"/>
      <c r="AQ47" s="90"/>
      <c r="AR47" s="90"/>
      <c r="AS47" s="108"/>
    </row>
    <row r="48" spans="2:45" s="78" customFormat="1" ht="33.75" customHeight="1" x14ac:dyDescent="0.15">
      <c r="B48" s="508" t="s">
        <v>253</v>
      </c>
      <c r="C48" s="509"/>
      <c r="D48" s="509"/>
      <c r="E48" s="509"/>
      <c r="F48" s="509"/>
      <c r="G48" s="509"/>
      <c r="H48" s="509"/>
      <c r="I48" s="509"/>
      <c r="J48" s="509"/>
      <c r="K48" s="509"/>
      <c r="L48" s="509"/>
      <c r="M48" s="509"/>
      <c r="N48" s="509"/>
      <c r="O48" s="112"/>
      <c r="P48" s="114">
        <f>P5+P8+P15+P22+P26+P33+P45</f>
        <v>509120</v>
      </c>
      <c r="Q48" s="119" t="s">
        <v>15</v>
      </c>
      <c r="R48" s="124">
        <f>R5+R8+R15+R22+R26+R33+R45</f>
        <v>46283</v>
      </c>
      <c r="S48" s="126" t="s">
        <v>15</v>
      </c>
      <c r="T48" s="112"/>
      <c r="U48" s="114">
        <f>U5+U8+U15+U22+U26+U33+U45</f>
        <v>462837</v>
      </c>
      <c r="V48" s="119" t="s">
        <v>15</v>
      </c>
      <c r="Y48" s="508" t="s">
        <v>253</v>
      </c>
      <c r="Z48" s="509"/>
      <c r="AA48" s="509"/>
      <c r="AB48" s="509"/>
      <c r="AC48" s="509"/>
      <c r="AD48" s="509"/>
      <c r="AE48" s="509"/>
      <c r="AF48" s="509"/>
      <c r="AG48" s="509"/>
      <c r="AH48" s="509"/>
      <c r="AI48" s="509"/>
      <c r="AJ48" s="509"/>
      <c r="AK48" s="509"/>
      <c r="AL48" s="112"/>
      <c r="AM48" s="133">
        <f>AM5+AM8+AM15+AM22+AM26+AM33+AM42+AM45</f>
        <v>0</v>
      </c>
      <c r="AN48" s="119" t="s">
        <v>15</v>
      </c>
      <c r="AO48" s="137">
        <f>AO5+AO8+AO15+AO22+AO26+AO33+AO42+AO45</f>
        <v>0</v>
      </c>
      <c r="AP48" s="126" t="s">
        <v>15</v>
      </c>
      <c r="AQ48" s="112"/>
      <c r="AR48" s="133">
        <f>AR5+AR8+AR15+AR22+AR26+AR33+AR42+AR45</f>
        <v>0</v>
      </c>
      <c r="AS48" s="119" t="s">
        <v>15</v>
      </c>
    </row>
    <row r="49" spans="2:45" s="78" customFormat="1" ht="20.100000000000001" customHeight="1" x14ac:dyDescent="0.15">
      <c r="B49" s="80"/>
      <c r="C49" s="80"/>
      <c r="D49" s="80"/>
      <c r="E49" s="80"/>
      <c r="F49" s="80"/>
      <c r="G49" s="80"/>
      <c r="H49" s="80"/>
      <c r="I49" s="80"/>
      <c r="J49" s="80"/>
      <c r="K49" s="80"/>
      <c r="L49" s="80"/>
      <c r="M49" s="80"/>
      <c r="N49" s="80"/>
      <c r="O49" s="90"/>
      <c r="P49" s="90"/>
      <c r="Q49" s="90"/>
      <c r="R49" s="90"/>
      <c r="S49" s="90"/>
      <c r="T49" s="90"/>
      <c r="U49" s="90"/>
      <c r="V49" s="90"/>
      <c r="Y49" s="80"/>
      <c r="Z49" s="80"/>
      <c r="AA49" s="80"/>
      <c r="AB49" s="80"/>
      <c r="AC49" s="80"/>
      <c r="AD49" s="80"/>
      <c r="AE49" s="80"/>
      <c r="AF49" s="80"/>
      <c r="AG49" s="80"/>
      <c r="AH49" s="80"/>
      <c r="AI49" s="80"/>
      <c r="AJ49" s="80"/>
      <c r="AK49" s="80"/>
      <c r="AL49" s="90"/>
      <c r="AM49" s="90"/>
      <c r="AN49" s="90"/>
      <c r="AO49" s="90"/>
      <c r="AP49" s="90"/>
      <c r="AQ49" s="90"/>
      <c r="AR49" s="90"/>
      <c r="AS49" s="90"/>
    </row>
  </sheetData>
  <sheetProtection algorithmName="SHA-512" hashValue="OdkrJ6cIvRim7aQ0PRvL4dSiq1aM1AemoMBRoX2ByWkFlX3vGfwXGim0NgRDpGoo02N/63IEEHIX3yN+nfmE/A==" saltValue="D3GjNgntaqIGXNgGkKuJWw==" spinCount="100000" sheet="1" objects="1" scenarios="1"/>
  <mergeCells count="43">
    <mergeCell ref="AB46:AG46"/>
    <mergeCell ref="B42:B44"/>
    <mergeCell ref="Y42:Y44"/>
    <mergeCell ref="E43:G43"/>
    <mergeCell ref="AB43:AG43"/>
    <mergeCell ref="E46:G46"/>
    <mergeCell ref="AL4:AN4"/>
    <mergeCell ref="AO4:AP4"/>
    <mergeCell ref="AQ4:AS4"/>
    <mergeCell ref="D34:E34"/>
    <mergeCell ref="G34:H34"/>
    <mergeCell ref="L34:M34"/>
    <mergeCell ref="AA34:AB34"/>
    <mergeCell ref="AD34:AE34"/>
    <mergeCell ref="AI34:AJ34"/>
    <mergeCell ref="C4:N4"/>
    <mergeCell ref="O4:Q4"/>
    <mergeCell ref="R4:S4"/>
    <mergeCell ref="T4:V4"/>
    <mergeCell ref="Z4:AK4"/>
    <mergeCell ref="AD38:AE38"/>
    <mergeCell ref="AI38:AJ38"/>
    <mergeCell ref="D36:E36"/>
    <mergeCell ref="G36:H36"/>
    <mergeCell ref="L36:M36"/>
    <mergeCell ref="AA36:AB36"/>
    <mergeCell ref="AD36:AE36"/>
    <mergeCell ref="B48:N48"/>
    <mergeCell ref="Y48:AK48"/>
    <mergeCell ref="T1:V2"/>
    <mergeCell ref="B5:B6"/>
    <mergeCell ref="Y5:Y6"/>
    <mergeCell ref="C39:N41"/>
    <mergeCell ref="Z39:AK41"/>
    <mergeCell ref="B45:B47"/>
    <mergeCell ref="Y45:Y47"/>
    <mergeCell ref="B7:B41"/>
    <mergeCell ref="Y7:Y41"/>
    <mergeCell ref="AI36:AJ36"/>
    <mergeCell ref="D38:E38"/>
    <mergeCell ref="G38:H38"/>
    <mergeCell ref="L38:M38"/>
    <mergeCell ref="AA38:AB38"/>
  </mergeCells>
  <phoneticPr fontId="9" type="Hiragana"/>
  <pageMargins left="0.70866141732283461" right="0.70866141732283461" top="0.74803149606299213" bottom="0.74803149606299213" header="0.31496062992125984" footer="0.31496062992125984"/>
  <pageSetup paperSize="9" scale="50" fitToWidth="0" orientation="landscape" r:id="rId1"/>
  <colBreaks count="1" manualBreakCount="1">
    <brk id="23" max="44"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39"/>
  <sheetViews>
    <sheetView view="pageBreakPreview" topLeftCell="A16" zoomScale="80" zoomScaleSheetLayoutView="80" workbookViewId="0">
      <selection activeCell="K26" sqref="K26"/>
    </sheetView>
  </sheetViews>
  <sheetFormatPr defaultRowHeight="24.95" customHeight="1" x14ac:dyDescent="0.15"/>
  <cols>
    <col min="1" max="2" width="2.25" customWidth="1"/>
    <col min="3" max="3" width="29.5" customWidth="1"/>
    <col min="4" max="4" width="20" customWidth="1"/>
    <col min="5" max="5" width="3.625" bestFit="1" customWidth="1"/>
    <col min="6" max="6" width="17.375" bestFit="1" customWidth="1"/>
    <col min="7" max="7" width="27.75" customWidth="1"/>
    <col min="8" max="8" width="2.875" customWidth="1"/>
    <col min="9" max="10" width="2.25" customWidth="1"/>
    <col min="11" max="11" width="27.125" customWidth="1"/>
    <col min="12" max="12" width="20" customWidth="1"/>
    <col min="13" max="13" width="3.625" bestFit="1" customWidth="1"/>
    <col min="14" max="14" width="17.375" bestFit="1" customWidth="1"/>
    <col min="15" max="15" width="30.625" customWidth="1"/>
    <col min="16" max="16" width="4.25" customWidth="1"/>
  </cols>
  <sheetData>
    <row r="1" spans="1:16" ht="24.95" customHeight="1" x14ac:dyDescent="0.15">
      <c r="F1" s="546"/>
      <c r="G1" s="547" t="s">
        <v>149</v>
      </c>
      <c r="N1" s="546"/>
      <c r="O1" s="546"/>
    </row>
    <row r="2" spans="1:16" ht="24.95" customHeight="1" x14ac:dyDescent="0.15">
      <c r="A2" t="s">
        <v>315</v>
      </c>
      <c r="F2" s="546"/>
      <c r="G2" s="548"/>
      <c r="I2" t="s">
        <v>315</v>
      </c>
      <c r="N2" s="546"/>
      <c r="O2" s="546"/>
    </row>
    <row r="3" spans="1:16" ht="24.95" customHeight="1" x14ac:dyDescent="0.15">
      <c r="B3" s="10"/>
      <c r="C3" s="23"/>
      <c r="D3" s="23"/>
      <c r="E3" s="23"/>
      <c r="F3" s="23"/>
      <c r="G3" s="37"/>
      <c r="J3" s="10"/>
      <c r="K3" s="23"/>
      <c r="L3" s="23"/>
      <c r="M3" s="23"/>
      <c r="N3" s="23"/>
      <c r="O3" s="37"/>
    </row>
    <row r="4" spans="1:16" ht="24.95" customHeight="1" x14ac:dyDescent="0.15">
      <c r="B4" s="16"/>
      <c r="G4" s="38"/>
      <c r="J4" s="16"/>
      <c r="O4" s="38"/>
    </row>
    <row r="5" spans="1:16" ht="24.95" customHeight="1" x14ac:dyDescent="0.15">
      <c r="B5" s="549" t="s">
        <v>2</v>
      </c>
      <c r="C5" s="550"/>
      <c r="D5" s="550"/>
      <c r="E5" s="550"/>
      <c r="F5" s="550"/>
      <c r="G5" s="551"/>
      <c r="H5" s="139"/>
      <c r="J5" s="549" t="s">
        <v>2</v>
      </c>
      <c r="K5" s="550"/>
      <c r="L5" s="550"/>
      <c r="M5" s="550"/>
      <c r="N5" s="550"/>
      <c r="O5" s="551"/>
      <c r="P5" s="139"/>
    </row>
    <row r="6" spans="1:16" ht="24.95" customHeight="1" x14ac:dyDescent="0.15">
      <c r="B6" s="16"/>
      <c r="G6" s="38"/>
      <c r="J6" s="16"/>
      <c r="O6" s="38"/>
    </row>
    <row r="7" spans="1:16" ht="24.95" customHeight="1" x14ac:dyDescent="0.15">
      <c r="B7" s="16"/>
      <c r="G7" s="38"/>
      <c r="J7" s="16"/>
      <c r="O7" s="38"/>
    </row>
    <row r="8" spans="1:16" ht="24.95" customHeight="1" x14ac:dyDescent="0.15">
      <c r="B8" s="16"/>
      <c r="F8" s="143"/>
      <c r="G8" s="146" t="s">
        <v>86</v>
      </c>
      <c r="J8" s="16"/>
      <c r="N8" s="143"/>
      <c r="O8" s="153" t="s">
        <v>61</v>
      </c>
    </row>
    <row r="9" spans="1:16" ht="24.95" customHeight="1" x14ac:dyDescent="0.15">
      <c r="B9" s="16"/>
      <c r="G9" s="38"/>
      <c r="J9" s="16"/>
      <c r="O9" s="38"/>
    </row>
    <row r="10" spans="1:16" ht="24.95" customHeight="1" x14ac:dyDescent="0.15">
      <c r="B10" s="16"/>
      <c r="G10" s="38"/>
      <c r="J10" s="16"/>
      <c r="O10" s="38"/>
    </row>
    <row r="11" spans="1:16" ht="24.95" customHeight="1" x14ac:dyDescent="0.15">
      <c r="B11" s="554" t="s">
        <v>369</v>
      </c>
      <c r="C11" s="555"/>
      <c r="D11" s="555"/>
      <c r="G11" s="38"/>
      <c r="J11" s="552" t="s">
        <v>382</v>
      </c>
      <c r="K11" s="553"/>
      <c r="L11" s="553"/>
      <c r="O11" s="38"/>
    </row>
    <row r="12" spans="1:16" ht="24.95" customHeight="1" x14ac:dyDescent="0.15">
      <c r="B12" s="16"/>
      <c r="G12" s="38"/>
      <c r="J12" s="16"/>
      <c r="O12" s="38"/>
    </row>
    <row r="13" spans="1:16" ht="24.95" customHeight="1" x14ac:dyDescent="0.15">
      <c r="B13" s="16"/>
      <c r="G13" s="38"/>
      <c r="J13" s="16"/>
      <c r="O13" s="38"/>
    </row>
    <row r="14" spans="1:16" ht="24.95" customHeight="1" x14ac:dyDescent="0.15">
      <c r="B14" s="16"/>
      <c r="D14" s="140" t="s">
        <v>6</v>
      </c>
      <c r="E14" s="140"/>
      <c r="F14" s="542" t="str">
        <f>'別紙１－１'!D7</f>
        <v>秋田県秋田市山王３－１－１</v>
      </c>
      <c r="G14" s="543"/>
      <c r="J14" s="16"/>
      <c r="L14" s="140" t="s">
        <v>6</v>
      </c>
      <c r="M14" s="140"/>
      <c r="N14" s="544">
        <f>'別紙１－１'!O7</f>
        <v>0</v>
      </c>
      <c r="O14" s="545"/>
    </row>
    <row r="15" spans="1:16" ht="24.95" customHeight="1" x14ac:dyDescent="0.15">
      <c r="B15" s="16"/>
      <c r="D15" s="140"/>
      <c r="E15" s="140"/>
      <c r="G15" s="38"/>
      <c r="J15" s="16"/>
      <c r="L15" s="140"/>
      <c r="M15" s="140"/>
      <c r="O15" s="38"/>
    </row>
    <row r="16" spans="1:16" ht="24.95" customHeight="1" x14ac:dyDescent="0.15">
      <c r="B16" s="16"/>
      <c r="D16" s="140" t="s">
        <v>63</v>
      </c>
      <c r="E16" s="140"/>
      <c r="F16" s="542" t="str">
        <f>'別紙１－１'!D5</f>
        <v>株式会社○○○</v>
      </c>
      <c r="G16" s="543"/>
      <c r="J16" s="16"/>
      <c r="L16" s="140" t="s">
        <v>63</v>
      </c>
      <c r="M16" s="140"/>
      <c r="N16" s="544">
        <f>'別紙１－１'!O5</f>
        <v>0</v>
      </c>
      <c r="O16" s="545"/>
    </row>
    <row r="17" spans="2:18" ht="24.95" customHeight="1" x14ac:dyDescent="0.15">
      <c r="B17" s="16"/>
      <c r="D17" s="140" t="s">
        <v>11</v>
      </c>
      <c r="E17" s="140"/>
      <c r="F17" s="32" t="str">
        <f>'別紙１－１'!D6</f>
        <v>代表取締役</v>
      </c>
      <c r="G17" s="147" t="str">
        <f>'別紙１－１'!E6</f>
        <v>秋田　太郎</v>
      </c>
      <c r="J17" s="16"/>
      <c r="L17" s="140" t="s">
        <v>11</v>
      </c>
      <c r="M17" s="140"/>
      <c r="N17" s="151">
        <f>'別紙１－１'!O6</f>
        <v>0</v>
      </c>
      <c r="O17" s="154">
        <f>'別紙１－１'!P6</f>
        <v>0</v>
      </c>
    </row>
    <row r="18" spans="2:18" ht="24.95" customHeight="1" x14ac:dyDescent="0.15">
      <c r="B18" s="16"/>
      <c r="G18" s="38"/>
      <c r="J18" s="16"/>
      <c r="O18" s="38"/>
    </row>
    <row r="19" spans="2:18" ht="24.95" customHeight="1" x14ac:dyDescent="0.15">
      <c r="B19" s="16"/>
      <c r="G19" s="38"/>
      <c r="J19" s="16"/>
      <c r="O19" s="38"/>
      <c r="R19" s="155"/>
    </row>
    <row r="20" spans="2:18" ht="24.95" customHeight="1" x14ac:dyDescent="0.15">
      <c r="B20" s="16"/>
      <c r="G20" s="38"/>
      <c r="J20" s="16"/>
      <c r="O20" s="38"/>
    </row>
    <row r="21" spans="2:18" ht="24.95" customHeight="1" x14ac:dyDescent="0.15">
      <c r="B21" s="16"/>
      <c r="G21" s="38"/>
      <c r="J21" s="16"/>
      <c r="O21" s="38"/>
    </row>
    <row r="22" spans="2:18" ht="24.95" customHeight="1" x14ac:dyDescent="0.15">
      <c r="B22" s="16"/>
      <c r="C22" s="21" t="s">
        <v>381</v>
      </c>
      <c r="G22" s="38"/>
      <c r="J22" s="16" t="s">
        <v>381</v>
      </c>
      <c r="O22" s="38"/>
    </row>
    <row r="23" spans="2:18" ht="24.95" customHeight="1" x14ac:dyDescent="0.15">
      <c r="B23" s="16"/>
      <c r="G23" s="38"/>
      <c r="J23" s="16"/>
      <c r="O23" s="38"/>
    </row>
    <row r="24" spans="2:18" ht="24.95" customHeight="1" x14ac:dyDescent="0.15">
      <c r="B24" s="16"/>
      <c r="G24" s="38"/>
      <c r="J24" s="16"/>
      <c r="O24" s="38"/>
    </row>
    <row r="25" spans="2:18" ht="24.95" customHeight="1" x14ac:dyDescent="0.15">
      <c r="B25" s="8" t="s">
        <v>1</v>
      </c>
      <c r="D25" s="21" t="s">
        <v>65</v>
      </c>
      <c r="G25" s="38"/>
      <c r="J25" s="16" t="s">
        <v>1</v>
      </c>
      <c r="L25" s="21" t="s">
        <v>65</v>
      </c>
      <c r="O25" s="38"/>
    </row>
    <row r="26" spans="2:18" ht="24.95" customHeight="1" x14ac:dyDescent="0.15">
      <c r="B26" s="16"/>
      <c r="D26" s="412" t="s">
        <v>375</v>
      </c>
      <c r="G26" s="38"/>
      <c r="J26" s="16"/>
      <c r="L26" s="150" t="s">
        <v>375</v>
      </c>
      <c r="O26" s="38"/>
    </row>
    <row r="27" spans="2:18" ht="24.95" customHeight="1" x14ac:dyDescent="0.15">
      <c r="B27" s="16"/>
      <c r="G27" s="38"/>
      <c r="J27" s="16"/>
      <c r="O27" s="38"/>
    </row>
    <row r="28" spans="2:18" ht="24.95" customHeight="1" x14ac:dyDescent="0.15">
      <c r="B28" s="8" t="s">
        <v>12</v>
      </c>
      <c r="D28" s="141">
        <f>様式2!G20</f>
        <v>300000</v>
      </c>
      <c r="F28" s="21" t="s">
        <v>15</v>
      </c>
      <c r="G28" s="38"/>
      <c r="J28" s="16" t="s">
        <v>12</v>
      </c>
      <c r="L28" s="150">
        <f>様式2!Q20</f>
        <v>0</v>
      </c>
      <c r="N28" s="21" t="s">
        <v>15</v>
      </c>
      <c r="O28" s="38"/>
    </row>
    <row r="29" spans="2:18" ht="24.95" customHeight="1" x14ac:dyDescent="0.15">
      <c r="B29" s="16"/>
      <c r="G29" s="38"/>
      <c r="J29" s="16"/>
      <c r="O29" s="38"/>
    </row>
    <row r="30" spans="2:18" ht="24.95" customHeight="1" x14ac:dyDescent="0.15">
      <c r="B30" s="16"/>
      <c r="G30" s="38"/>
      <c r="J30" s="16"/>
      <c r="O30" s="38"/>
    </row>
    <row r="31" spans="2:18" ht="24.95" customHeight="1" x14ac:dyDescent="0.15">
      <c r="B31" s="8" t="s">
        <v>16</v>
      </c>
      <c r="D31" s="28" t="str">
        <f>'別紙１－１'!E34</f>
        <v>令和○年○月○日</v>
      </c>
      <c r="E31" s="142" t="s">
        <v>147</v>
      </c>
      <c r="F31" s="144" t="str">
        <f>'別紙１－１'!G34</f>
        <v>令和○年○月○日</v>
      </c>
      <c r="G31" s="38"/>
      <c r="H31" s="148"/>
      <c r="J31" s="16" t="s">
        <v>16</v>
      </c>
      <c r="L31" s="69" t="s">
        <v>93</v>
      </c>
      <c r="M31" s="21" t="s">
        <v>147</v>
      </c>
      <c r="N31" s="152" t="s">
        <v>93</v>
      </c>
      <c r="O31" s="38"/>
      <c r="P31" s="148"/>
    </row>
    <row r="32" spans="2:18" ht="24.95" customHeight="1" x14ac:dyDescent="0.15">
      <c r="B32" s="16"/>
      <c r="G32" s="38"/>
      <c r="J32" s="16"/>
      <c r="O32" s="38"/>
    </row>
    <row r="33" spans="1:15" ht="24.95" customHeight="1" x14ac:dyDescent="0.15">
      <c r="B33" s="16"/>
      <c r="G33" s="38"/>
      <c r="J33" s="16"/>
      <c r="O33" s="38"/>
    </row>
    <row r="34" spans="1:15" ht="24.95" customHeight="1" x14ac:dyDescent="0.15">
      <c r="B34" s="16"/>
      <c r="G34" s="38"/>
      <c r="J34" s="16"/>
      <c r="O34" s="38"/>
    </row>
    <row r="35" spans="1:15" ht="24.95" customHeight="1" x14ac:dyDescent="0.15">
      <c r="B35" s="16"/>
      <c r="G35" s="38"/>
      <c r="J35" s="16"/>
      <c r="O35" s="38"/>
    </row>
    <row r="36" spans="1:15" ht="24.95" customHeight="1" x14ac:dyDescent="0.15">
      <c r="B36" s="16"/>
      <c r="G36" s="38"/>
      <c r="J36" s="16"/>
      <c r="O36" s="38"/>
    </row>
    <row r="37" spans="1:15" ht="24.95" customHeight="1" x14ac:dyDescent="0.15">
      <c r="B37" s="16"/>
      <c r="G37" s="38"/>
      <c r="J37" s="16"/>
      <c r="O37" s="38"/>
    </row>
    <row r="38" spans="1:15" ht="24.95" customHeight="1" x14ac:dyDescent="0.15">
      <c r="B38" s="19"/>
      <c r="C38" s="22"/>
      <c r="D38" s="22"/>
      <c r="E38" s="22"/>
      <c r="F38" s="22"/>
      <c r="G38" s="39"/>
      <c r="J38" s="19"/>
      <c r="K38" s="22"/>
      <c r="L38" s="22"/>
      <c r="M38" s="22"/>
      <c r="N38" s="22"/>
      <c r="O38" s="39"/>
    </row>
    <row r="39" spans="1:15" ht="24.95" customHeight="1" x14ac:dyDescent="0.15">
      <c r="A39" t="s">
        <v>20</v>
      </c>
      <c r="I39" t="s">
        <v>20</v>
      </c>
    </row>
  </sheetData>
  <sheetProtection algorithmName="SHA-512" hashValue="eK5aJ0yaPS57WhJU/Nm7g/DzQWDfG/NtcMpayfnSLtvjJSVP6YIoWxT5JUwgcluOPCCGHzzu4kj3EMhNQUb3cA==" saltValue="I8dNNRENeta4PAjTxNzQAA==" spinCount="100000" sheet="1" objects="1" scenarios="1"/>
  <mergeCells count="12">
    <mergeCell ref="F14:G14"/>
    <mergeCell ref="N14:O14"/>
    <mergeCell ref="F16:G16"/>
    <mergeCell ref="N16:O16"/>
    <mergeCell ref="F1:F2"/>
    <mergeCell ref="G1:G2"/>
    <mergeCell ref="N1:N2"/>
    <mergeCell ref="O1:O2"/>
    <mergeCell ref="B5:G5"/>
    <mergeCell ref="J5:O5"/>
    <mergeCell ref="J11:L11"/>
    <mergeCell ref="B11:D11"/>
  </mergeCells>
  <phoneticPr fontId="9" type="Hiragana"/>
  <pageMargins left="0.7" right="0.7" top="0.75" bottom="0.75" header="0.3" footer="0.3"/>
  <pageSetup paperSize="9" scale="76" fitToWidth="2" fitToHeight="2" orientation="portrait" r:id="rId1"/>
  <colBreaks count="1" manualBreakCount="1">
    <brk id="8" max="51"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21"/>
  <sheetViews>
    <sheetView view="pageBreakPreview" topLeftCell="F1" zoomScaleSheetLayoutView="100" workbookViewId="0">
      <selection activeCell="M10" sqref="M10:M12"/>
    </sheetView>
  </sheetViews>
  <sheetFormatPr defaultRowHeight="14.25" x14ac:dyDescent="0.15"/>
  <cols>
    <col min="1" max="2" width="2.25" customWidth="1"/>
    <col min="3" max="3" width="10.875" customWidth="1"/>
    <col min="4" max="4" width="10.625" customWidth="1"/>
    <col min="5" max="7" width="14.75" customWidth="1"/>
    <col min="8" max="8" width="14.25" customWidth="1"/>
    <col min="9" max="10" width="2.125" customWidth="1"/>
    <col min="11" max="12" width="2.25" customWidth="1"/>
    <col min="13" max="13" width="10.875" customWidth="1"/>
    <col min="14" max="14" width="10.625" customWidth="1"/>
    <col min="15" max="17" width="14.75" customWidth="1"/>
    <col min="18" max="18" width="14.25" customWidth="1"/>
    <col min="19" max="20" width="2.125" customWidth="1"/>
    <col min="21" max="21" width="3.125" customWidth="1"/>
    <col min="22" max="22" width="5.625" bestFit="1" customWidth="1"/>
    <col min="23" max="23" width="14.875" customWidth="1"/>
    <col min="24" max="24" width="12.625" customWidth="1"/>
    <col min="25" max="25" width="3" customWidth="1"/>
    <col min="26" max="26" width="12.625" customWidth="1"/>
    <col min="27" max="27" width="15.875" bestFit="1" customWidth="1"/>
    <col min="28" max="28" width="16.25" bestFit="1" customWidth="1"/>
    <col min="29" max="29" width="3.375" customWidth="1"/>
    <col min="30" max="30" width="3.25" customWidth="1"/>
  </cols>
  <sheetData>
    <row r="1" spans="1:32" ht="25.5" x14ac:dyDescent="0.15">
      <c r="G1" s="440" t="s">
        <v>149</v>
      </c>
      <c r="H1" s="441"/>
      <c r="I1" s="169"/>
    </row>
    <row r="2" spans="1:32" ht="25.5" x14ac:dyDescent="0.15">
      <c r="A2" t="s">
        <v>145</v>
      </c>
      <c r="G2" s="442"/>
      <c r="H2" s="443"/>
      <c r="I2" s="169"/>
      <c r="K2" t="s">
        <v>145</v>
      </c>
    </row>
    <row r="3" spans="1:32" x14ac:dyDescent="0.15">
      <c r="B3" s="10"/>
      <c r="C3" s="23"/>
      <c r="D3" s="23"/>
      <c r="E3" s="23"/>
      <c r="F3" s="23"/>
      <c r="I3" s="37"/>
      <c r="L3" s="10"/>
      <c r="M3" s="23"/>
      <c r="N3" s="23"/>
      <c r="O3" s="23"/>
      <c r="P3" s="23"/>
      <c r="Q3" s="23"/>
      <c r="R3" s="23"/>
      <c r="S3" s="37"/>
    </row>
    <row r="4" spans="1:32" x14ac:dyDescent="0.15">
      <c r="B4" s="16"/>
      <c r="I4" s="38"/>
      <c r="L4" s="16"/>
      <c r="S4" s="38"/>
    </row>
    <row r="5" spans="1:32" ht="21" x14ac:dyDescent="0.15">
      <c r="B5" s="549" t="s">
        <v>5</v>
      </c>
      <c r="C5" s="550"/>
      <c r="D5" s="550"/>
      <c r="E5" s="550"/>
      <c r="F5" s="550"/>
      <c r="G5" s="550"/>
      <c r="H5" s="550"/>
      <c r="I5" s="551"/>
      <c r="L5" s="549" t="s">
        <v>5</v>
      </c>
      <c r="M5" s="550"/>
      <c r="N5" s="550"/>
      <c r="O5" s="550"/>
      <c r="P5" s="550"/>
      <c r="Q5" s="550"/>
      <c r="R5" s="550"/>
      <c r="S5" s="38"/>
    </row>
    <row r="6" spans="1:32" x14ac:dyDescent="0.15">
      <c r="B6" s="16"/>
      <c r="I6" s="38"/>
      <c r="L6" s="16"/>
      <c r="S6" s="38"/>
    </row>
    <row r="7" spans="1:32" x14ac:dyDescent="0.15">
      <c r="B7" s="16"/>
      <c r="I7" s="38"/>
      <c r="L7" s="16"/>
      <c r="S7" s="38"/>
    </row>
    <row r="8" spans="1:32" x14ac:dyDescent="0.15">
      <c r="B8" s="16" t="s">
        <v>18</v>
      </c>
      <c r="I8" s="38"/>
      <c r="L8" s="16" t="s">
        <v>18</v>
      </c>
      <c r="S8" s="38"/>
    </row>
    <row r="9" spans="1:32" x14ac:dyDescent="0.15">
      <c r="B9" s="16"/>
      <c r="C9" s="156" t="s">
        <v>25</v>
      </c>
      <c r="D9" s="156" t="s">
        <v>29</v>
      </c>
      <c r="E9" s="577" t="s">
        <v>30</v>
      </c>
      <c r="F9" s="577"/>
      <c r="G9" s="577"/>
      <c r="H9" s="577"/>
      <c r="I9" s="170"/>
      <c r="L9" s="16"/>
      <c r="M9" s="156" t="s">
        <v>25</v>
      </c>
      <c r="N9" s="156" t="s">
        <v>29</v>
      </c>
      <c r="O9" s="577" t="s">
        <v>30</v>
      </c>
      <c r="P9" s="577"/>
      <c r="Q9" s="577"/>
      <c r="R9" s="577"/>
      <c r="S9" s="38"/>
    </row>
    <row r="10" spans="1:32" ht="56.25" customHeight="1" x14ac:dyDescent="0.15">
      <c r="B10" s="16"/>
      <c r="C10" s="558" t="s">
        <v>28</v>
      </c>
      <c r="D10" s="565" t="str">
        <f>TEXT(様式1!D31,"ggge年m月dd日")&amp;"～"&amp;TEXT(様式1!F31,"ggge年m月dd日")</f>
        <v>令和○年○月○日～令和○年○月○日</v>
      </c>
      <c r="E10" s="568" t="s">
        <v>354</v>
      </c>
      <c r="F10" s="569"/>
      <c r="G10" s="569"/>
      <c r="H10" s="570"/>
      <c r="I10" s="167"/>
      <c r="L10" s="16"/>
      <c r="M10" s="558" t="s">
        <v>28</v>
      </c>
      <c r="N10" s="578" t="str">
        <f>TEXT(様式1!L31,"ggge年m月dd日")&amp;"～
"&amp;TEXT(様式1!N31,"ggge年m月dd日")</f>
        <v>令和　年　月　日～
令和　年　月　日</v>
      </c>
      <c r="O10" s="581"/>
      <c r="P10" s="582"/>
      <c r="Q10" s="582"/>
      <c r="R10" s="583"/>
      <c r="S10" s="38"/>
    </row>
    <row r="11" spans="1:32" ht="56.25" customHeight="1" x14ac:dyDescent="0.15">
      <c r="B11" s="16"/>
      <c r="C11" s="560"/>
      <c r="D11" s="566"/>
      <c r="E11" s="571"/>
      <c r="F11" s="572"/>
      <c r="G11" s="572"/>
      <c r="H11" s="573"/>
      <c r="I11" s="167"/>
      <c r="L11" s="16"/>
      <c r="M11" s="560"/>
      <c r="N11" s="579"/>
      <c r="O11" s="488"/>
      <c r="P11" s="489"/>
      <c r="Q11" s="489"/>
      <c r="R11" s="490"/>
      <c r="S11" s="38"/>
    </row>
    <row r="12" spans="1:32" ht="56.25" customHeight="1" x14ac:dyDescent="0.15">
      <c r="B12" s="16"/>
      <c r="C12" s="564"/>
      <c r="D12" s="567"/>
      <c r="E12" s="574"/>
      <c r="F12" s="575"/>
      <c r="G12" s="575"/>
      <c r="H12" s="576"/>
      <c r="I12" s="167"/>
      <c r="L12" s="16"/>
      <c r="M12" s="564"/>
      <c r="N12" s="580"/>
      <c r="O12" s="584"/>
      <c r="P12" s="585"/>
      <c r="Q12" s="585"/>
      <c r="R12" s="586"/>
      <c r="S12" s="38"/>
    </row>
    <row r="13" spans="1:32" x14ac:dyDescent="0.15">
      <c r="B13" s="16"/>
      <c r="I13" s="38"/>
      <c r="L13" s="16"/>
      <c r="S13" s="38"/>
      <c r="V13" s="181"/>
      <c r="W13" s="181"/>
      <c r="X13" s="181"/>
      <c r="Y13" s="181"/>
      <c r="Z13" s="181"/>
      <c r="AA13" s="181"/>
      <c r="AB13" s="21"/>
      <c r="AC13" s="21"/>
      <c r="AD13" s="21"/>
      <c r="AE13" s="21"/>
      <c r="AF13" s="21"/>
    </row>
    <row r="14" spans="1:32" x14ac:dyDescent="0.15">
      <c r="B14" s="16" t="s">
        <v>35</v>
      </c>
      <c r="H14" s="140" t="s">
        <v>31</v>
      </c>
      <c r="I14" s="171"/>
      <c r="L14" s="16" t="s">
        <v>35</v>
      </c>
      <c r="R14" s="140" t="s">
        <v>31</v>
      </c>
      <c r="S14" s="38"/>
      <c r="V14" s="181"/>
      <c r="W14" s="413"/>
      <c r="X14" s="413"/>
      <c r="Y14" s="181"/>
      <c r="Z14" s="413"/>
      <c r="AA14" s="413"/>
      <c r="AB14" s="21"/>
      <c r="AC14" s="21"/>
      <c r="AD14" s="21"/>
      <c r="AE14" s="21"/>
      <c r="AF14" s="21"/>
    </row>
    <row r="15" spans="1:32" ht="45.75" customHeight="1" x14ac:dyDescent="0.15">
      <c r="B15" s="16"/>
      <c r="C15" s="157" t="s">
        <v>25</v>
      </c>
      <c r="D15" s="156" t="s">
        <v>36</v>
      </c>
      <c r="E15" s="156" t="s">
        <v>27</v>
      </c>
      <c r="F15" s="157" t="s">
        <v>57</v>
      </c>
      <c r="G15" s="157" t="s">
        <v>32</v>
      </c>
      <c r="H15" s="157" t="s">
        <v>8</v>
      </c>
      <c r="I15" s="172"/>
      <c r="L15" s="16"/>
      <c r="M15" s="157" t="s">
        <v>25</v>
      </c>
      <c r="N15" s="156" t="s">
        <v>36</v>
      </c>
      <c r="O15" s="156" t="s">
        <v>27</v>
      </c>
      <c r="P15" s="157" t="s">
        <v>57</v>
      </c>
      <c r="Q15" s="157" t="s">
        <v>32</v>
      </c>
      <c r="R15" s="157" t="s">
        <v>8</v>
      </c>
      <c r="S15" s="38"/>
      <c r="V15" s="21"/>
      <c r="W15" s="414"/>
      <c r="X15" s="562"/>
      <c r="Y15" s="563"/>
      <c r="Z15" s="563"/>
      <c r="AA15" s="414"/>
      <c r="AB15" s="21"/>
      <c r="AC15" s="21"/>
      <c r="AD15" s="556"/>
      <c r="AE15" s="21"/>
      <c r="AF15" s="21"/>
    </row>
    <row r="16" spans="1:32" ht="47.25" customHeight="1" x14ac:dyDescent="0.15">
      <c r="B16" s="16"/>
      <c r="C16" s="557" t="s">
        <v>65</v>
      </c>
      <c r="D16" s="160" t="s">
        <v>34</v>
      </c>
      <c r="E16" s="162">
        <f>'別紙１－２'!P5</f>
        <v>55000</v>
      </c>
      <c r="F16" s="162">
        <f>'別紙１－２'!U5</f>
        <v>50000</v>
      </c>
      <c r="G16" s="165"/>
      <c r="H16" s="558" t="s">
        <v>47</v>
      </c>
      <c r="I16" s="173"/>
      <c r="L16" s="16"/>
      <c r="M16" s="557" t="s">
        <v>65</v>
      </c>
      <c r="N16" s="160" t="s">
        <v>34</v>
      </c>
      <c r="O16" s="174">
        <f>'別紙１－２'!AM5</f>
        <v>0</v>
      </c>
      <c r="P16" s="174">
        <f>'別紙１－２'!AR5</f>
        <v>0</v>
      </c>
      <c r="Q16" s="165"/>
      <c r="R16" s="558" t="s">
        <v>47</v>
      </c>
      <c r="S16" s="38"/>
      <c r="V16" s="21"/>
      <c r="W16" s="405"/>
      <c r="X16" s="405"/>
      <c r="Y16" s="21"/>
      <c r="Z16" s="405"/>
      <c r="AA16" s="406"/>
      <c r="AB16" s="149"/>
      <c r="AC16" s="181"/>
      <c r="AD16" s="556"/>
      <c r="AE16" s="21"/>
      <c r="AF16" s="21"/>
    </row>
    <row r="17" spans="2:32" ht="47.25" customHeight="1" x14ac:dyDescent="0.15">
      <c r="B17" s="16"/>
      <c r="C17" s="557"/>
      <c r="D17" s="160" t="s">
        <v>24</v>
      </c>
      <c r="E17" s="162">
        <f>'別紙１－２'!P40</f>
        <v>204120</v>
      </c>
      <c r="F17" s="162">
        <f>'別紙１－２'!U40</f>
        <v>185564</v>
      </c>
      <c r="G17" s="165"/>
      <c r="H17" s="560"/>
      <c r="I17" s="173"/>
      <c r="L17" s="16"/>
      <c r="M17" s="557"/>
      <c r="N17" s="160" t="s">
        <v>24</v>
      </c>
      <c r="O17" s="174">
        <f>'別紙１－２'!AM40</f>
        <v>0</v>
      </c>
      <c r="P17" s="174">
        <f>'別紙１－２'!AR40</f>
        <v>0</v>
      </c>
      <c r="Q17" s="165"/>
      <c r="R17" s="560"/>
      <c r="S17" s="38"/>
      <c r="V17" s="21"/>
      <c r="W17" s="405"/>
      <c r="X17" s="405"/>
      <c r="Y17" s="21"/>
      <c r="Z17" s="405"/>
      <c r="AA17" s="406"/>
      <c r="AB17" s="149"/>
      <c r="AC17" s="181"/>
      <c r="AD17" s="556"/>
      <c r="AE17" s="21"/>
      <c r="AF17" s="21"/>
    </row>
    <row r="18" spans="2:32" ht="47.25" customHeight="1" x14ac:dyDescent="0.15">
      <c r="B18" s="16"/>
      <c r="C18" s="558"/>
      <c r="D18" s="401" t="s">
        <v>67</v>
      </c>
      <c r="E18" s="402">
        <f>'別紙１－２'!P45</f>
        <v>250000</v>
      </c>
      <c r="F18" s="402">
        <f>'別紙１－２'!U45</f>
        <v>227273</v>
      </c>
      <c r="G18" s="403"/>
      <c r="H18" s="560"/>
      <c r="I18" s="173"/>
      <c r="L18" s="16"/>
      <c r="M18" s="558"/>
      <c r="N18" s="401" t="s">
        <v>67</v>
      </c>
      <c r="O18" s="174">
        <f>'別紙１－２'!AM42</f>
        <v>0</v>
      </c>
      <c r="P18" s="404">
        <f>'別紙１－２'!AR42</f>
        <v>0</v>
      </c>
      <c r="Q18" s="403"/>
      <c r="R18" s="560"/>
      <c r="S18" s="38"/>
      <c r="V18" s="21"/>
      <c r="W18" s="405"/>
      <c r="X18" s="405"/>
      <c r="Y18" s="21"/>
      <c r="Z18" s="405"/>
      <c r="AA18" s="406"/>
      <c r="AB18" s="149"/>
      <c r="AC18" s="181"/>
      <c r="AD18" s="556"/>
      <c r="AE18" s="21"/>
      <c r="AF18" s="21"/>
    </row>
    <row r="19" spans="2:32" ht="47.25" customHeight="1" thickBot="1" x14ac:dyDescent="0.2">
      <c r="B19" s="16"/>
      <c r="C19" s="559"/>
      <c r="D19" s="161" t="s">
        <v>374</v>
      </c>
      <c r="E19" s="163">
        <f>'別紙１－２'!P45</f>
        <v>250000</v>
      </c>
      <c r="F19" s="163">
        <f>'別紙１－２'!U45</f>
        <v>227273</v>
      </c>
      <c r="G19" s="166"/>
      <c r="H19" s="561"/>
      <c r="I19" s="173"/>
      <c r="L19" s="16"/>
      <c r="M19" s="559"/>
      <c r="N19" s="161" t="s">
        <v>371</v>
      </c>
      <c r="O19" s="407">
        <f>'別紙１－２'!AM45</f>
        <v>0</v>
      </c>
      <c r="P19" s="175">
        <f>'別紙１－２'!AR45</f>
        <v>0</v>
      </c>
      <c r="Q19" s="166"/>
      <c r="R19" s="561"/>
      <c r="S19" s="38"/>
      <c r="V19" s="21"/>
      <c r="W19" s="21"/>
      <c r="X19" s="21"/>
      <c r="Y19" s="21"/>
      <c r="Z19" s="21"/>
      <c r="AA19" s="415"/>
      <c r="AB19" s="21"/>
      <c r="AC19" s="21"/>
      <c r="AD19" s="556"/>
      <c r="AE19" s="21"/>
      <c r="AF19" s="21"/>
    </row>
    <row r="20" spans="2:32" ht="22.5" customHeight="1" thickTop="1" x14ac:dyDescent="0.15">
      <c r="B20" s="16"/>
      <c r="C20" s="159" t="s">
        <v>37</v>
      </c>
      <c r="D20" s="39"/>
      <c r="E20" s="164">
        <f>SUM(E16:E19)</f>
        <v>759120</v>
      </c>
      <c r="F20" s="164">
        <f>SUM(F16:F19)</f>
        <v>690110</v>
      </c>
      <c r="G20" s="164">
        <f>MIN(ROUNDDOWN(F20/2,-3),IF(様式1!D26="（通常枠）",150000,300000))</f>
        <v>300000</v>
      </c>
      <c r="H20" s="168"/>
      <c r="I20" s="38"/>
      <c r="L20" s="16"/>
      <c r="M20" s="159" t="s">
        <v>37</v>
      </c>
      <c r="N20" s="39"/>
      <c r="O20" s="176">
        <f>SUM(O16:O19)</f>
        <v>0</v>
      </c>
      <c r="P20" s="176">
        <f>SUM(P16:P19)</f>
        <v>0</v>
      </c>
      <c r="Q20" s="176">
        <f>ROUNDDOWN(P20*8/10,-3)</f>
        <v>0</v>
      </c>
      <c r="R20" s="168"/>
      <c r="S20" s="38"/>
      <c r="AA20" s="178"/>
      <c r="AB20" s="178"/>
    </row>
    <row r="21" spans="2:32" x14ac:dyDescent="0.15">
      <c r="B21" s="19"/>
      <c r="C21" s="22"/>
      <c r="D21" s="22"/>
      <c r="E21" s="22"/>
      <c r="F21" s="22"/>
      <c r="G21" s="22"/>
      <c r="H21" s="22"/>
      <c r="I21" s="39"/>
      <c r="L21" s="19"/>
      <c r="M21" s="22"/>
      <c r="N21" s="22"/>
      <c r="O21" s="22"/>
      <c r="P21" s="22"/>
      <c r="Q21" s="22"/>
      <c r="R21" s="22"/>
      <c r="S21" s="39"/>
      <c r="AA21" s="177"/>
      <c r="AB21" s="177"/>
    </row>
  </sheetData>
  <sheetProtection algorithmName="SHA-512" hashValue="vd5IWMfabeXtpmPJQYz6runGXq+oR3uyGRSXFhr/GipxdW2AP4lWFXP/DSRwdgeJahIwWswxvKRQA/5ibj9HWA==" saltValue="zaUWUsP8U/r+jmvcAg9QFw==" spinCount="100000" sheet="1" objects="1" scenarios="1"/>
  <mergeCells count="17">
    <mergeCell ref="G1:H2"/>
    <mergeCell ref="C10:C12"/>
    <mergeCell ref="D10:D12"/>
    <mergeCell ref="E10:H12"/>
    <mergeCell ref="M10:M12"/>
    <mergeCell ref="B5:I5"/>
    <mergeCell ref="L5:R5"/>
    <mergeCell ref="E9:H9"/>
    <mergeCell ref="O9:R9"/>
    <mergeCell ref="N10:N12"/>
    <mergeCell ref="O10:R12"/>
    <mergeCell ref="AD15:AD19"/>
    <mergeCell ref="C16:C19"/>
    <mergeCell ref="H16:H19"/>
    <mergeCell ref="M16:M19"/>
    <mergeCell ref="R16:R19"/>
    <mergeCell ref="X15:Z15"/>
  </mergeCells>
  <phoneticPr fontId="9" type="Hiragana"/>
  <dataValidations count="1">
    <dataValidation type="list" allowBlank="1" showInputMessage="1" showErrorMessage="1" sqref="AB16:AB18" xr:uid="{00000000-0002-0000-0500-000000000000}">
      <formula1>"　,（通常枠）,（ＤＸ人材枠）"</formula1>
    </dataValidation>
  </dataValidations>
  <pageMargins left="0.7" right="0.7" top="0.75" bottom="0.75" header="0.3" footer="0.3"/>
  <pageSetup paperSize="9" scale="90" orientation="portrait" r:id="rId1"/>
  <colBreaks count="1" manualBreakCount="1">
    <brk id="10" max="2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I22"/>
  <sheetViews>
    <sheetView view="pageBreakPreview" zoomScale="85" zoomScaleSheetLayoutView="85" workbookViewId="0">
      <selection activeCell="H12" sqref="H12"/>
    </sheetView>
  </sheetViews>
  <sheetFormatPr defaultRowHeight="14.25" x14ac:dyDescent="0.15"/>
  <cols>
    <col min="1" max="2" width="2.25" customWidth="1"/>
    <col min="3" max="3" width="22.875" bestFit="1" customWidth="1"/>
    <col min="4" max="7" width="10.25" customWidth="1"/>
    <col min="8" max="8" width="11.625" customWidth="1"/>
    <col min="9" max="10" width="2.125" customWidth="1"/>
  </cols>
  <sheetData>
    <row r="2" spans="1:9" x14ac:dyDescent="0.15">
      <c r="A2" t="s">
        <v>13</v>
      </c>
    </row>
    <row r="3" spans="1:9" x14ac:dyDescent="0.15">
      <c r="B3" s="10"/>
      <c r="C3" s="23"/>
      <c r="D3" s="23"/>
      <c r="E3" s="23"/>
      <c r="F3" s="23"/>
      <c r="G3" s="23"/>
      <c r="H3" s="23"/>
      <c r="I3" s="37"/>
    </row>
    <row r="4" spans="1:9" x14ac:dyDescent="0.15">
      <c r="B4" s="16"/>
      <c r="I4" s="38"/>
    </row>
    <row r="5" spans="1:9" ht="21" x14ac:dyDescent="0.15">
      <c r="B5" s="549" t="s">
        <v>45</v>
      </c>
      <c r="C5" s="550"/>
      <c r="D5" s="550"/>
      <c r="E5" s="550"/>
      <c r="F5" s="550"/>
      <c r="G5" s="550"/>
      <c r="H5" s="550"/>
      <c r="I5" s="551"/>
    </row>
    <row r="6" spans="1:9" x14ac:dyDescent="0.15">
      <c r="B6" s="16"/>
      <c r="I6" s="38"/>
    </row>
    <row r="7" spans="1:9" x14ac:dyDescent="0.15">
      <c r="B7" s="16" t="s">
        <v>49</v>
      </c>
      <c r="H7" s="140" t="s">
        <v>31</v>
      </c>
      <c r="I7" s="38"/>
    </row>
    <row r="8" spans="1:9" x14ac:dyDescent="0.15">
      <c r="B8" s="16"/>
      <c r="C8" s="577" t="s">
        <v>50</v>
      </c>
      <c r="D8" s="587" t="s">
        <v>58</v>
      </c>
      <c r="E8" s="587" t="s">
        <v>62</v>
      </c>
      <c r="F8" s="577" t="s">
        <v>52</v>
      </c>
      <c r="G8" s="577"/>
      <c r="H8" s="577" t="s">
        <v>55</v>
      </c>
      <c r="I8" s="38"/>
    </row>
    <row r="9" spans="1:9" x14ac:dyDescent="0.15">
      <c r="B9" s="16"/>
      <c r="C9" s="577"/>
      <c r="D9" s="587"/>
      <c r="E9" s="587"/>
      <c r="F9" s="156" t="s">
        <v>53</v>
      </c>
      <c r="G9" s="156" t="s">
        <v>38</v>
      </c>
      <c r="H9" s="577"/>
      <c r="I9" s="38"/>
    </row>
    <row r="10" spans="1:9" ht="59.25" customHeight="1" x14ac:dyDescent="0.15">
      <c r="B10" s="16"/>
      <c r="C10" s="179" t="s">
        <v>42</v>
      </c>
      <c r="D10" s="182">
        <f>D12-D11</f>
        <v>0</v>
      </c>
      <c r="E10" s="165"/>
      <c r="F10" s="182">
        <f>IF(D10&gt;E10,D10-E10,0)</f>
        <v>0</v>
      </c>
      <c r="G10" s="182">
        <f>IF(D10&lt;E10,E10-D10,0)</f>
        <v>0</v>
      </c>
      <c r="H10" s="179"/>
      <c r="I10" s="38"/>
    </row>
    <row r="11" spans="1:9" ht="59.25" customHeight="1" x14ac:dyDescent="0.15">
      <c r="B11" s="16"/>
      <c r="C11" s="179" t="s">
        <v>59</v>
      </c>
      <c r="D11" s="182">
        <f>様式2!Q20</f>
        <v>0</v>
      </c>
      <c r="E11" s="165"/>
      <c r="F11" s="182">
        <f>IF(D11&gt;E11,D11-E11,0)</f>
        <v>0</v>
      </c>
      <c r="G11" s="182">
        <f>IF(D11&lt;E11,E11-D11,0)</f>
        <v>0</v>
      </c>
      <c r="H11" s="179"/>
      <c r="I11" s="38"/>
    </row>
    <row r="12" spans="1:9" ht="59.25" customHeight="1" x14ac:dyDescent="0.15">
      <c r="B12" s="16"/>
      <c r="C12" s="180" t="s">
        <v>37</v>
      </c>
      <c r="D12" s="183">
        <f>様式2!O20</f>
        <v>0</v>
      </c>
      <c r="E12" s="165"/>
      <c r="F12" s="183">
        <f>SUM(F10:F11)</f>
        <v>0</v>
      </c>
      <c r="G12" s="183">
        <f>SUM(G10:G11)</f>
        <v>0</v>
      </c>
      <c r="H12" s="168"/>
      <c r="I12" s="38"/>
    </row>
    <row r="13" spans="1:9" x14ac:dyDescent="0.15">
      <c r="B13" s="16"/>
      <c r="C13" s="181" t="str">
        <f>IF(D12=D21,"","※収入合計と支出合計が一致していません。修正してください。")</f>
        <v/>
      </c>
      <c r="I13" s="38"/>
    </row>
    <row r="14" spans="1:9" x14ac:dyDescent="0.15">
      <c r="B14" s="16" t="s">
        <v>56</v>
      </c>
      <c r="H14" s="140" t="s">
        <v>31</v>
      </c>
      <c r="I14" s="38"/>
    </row>
    <row r="15" spans="1:9" x14ac:dyDescent="0.15">
      <c r="B15" s="16"/>
      <c r="C15" s="577" t="s">
        <v>50</v>
      </c>
      <c r="D15" s="587" t="s">
        <v>58</v>
      </c>
      <c r="E15" s="587" t="s">
        <v>62</v>
      </c>
      <c r="F15" s="577" t="s">
        <v>52</v>
      </c>
      <c r="G15" s="577"/>
      <c r="H15" s="577" t="s">
        <v>55</v>
      </c>
      <c r="I15" s="38"/>
    </row>
    <row r="16" spans="1:9" x14ac:dyDescent="0.15">
      <c r="B16" s="16"/>
      <c r="C16" s="577"/>
      <c r="D16" s="587"/>
      <c r="E16" s="587"/>
      <c r="F16" s="156" t="s">
        <v>53</v>
      </c>
      <c r="G16" s="156" t="s">
        <v>38</v>
      </c>
      <c r="H16" s="577"/>
      <c r="I16" s="38"/>
    </row>
    <row r="17" spans="2:9" ht="54" customHeight="1" x14ac:dyDescent="0.15">
      <c r="B17" s="16"/>
      <c r="C17" s="179" t="s">
        <v>34</v>
      </c>
      <c r="D17" s="184">
        <f>様式2!O16</f>
        <v>0</v>
      </c>
      <c r="E17" s="165"/>
      <c r="F17" s="182">
        <f>IF(D17&gt;E17,D17-E17,0)</f>
        <v>0</v>
      </c>
      <c r="G17" s="182">
        <f>IF(D17&lt;E17,E17-D17,0)</f>
        <v>0</v>
      </c>
      <c r="H17" s="156"/>
      <c r="I17" s="38"/>
    </row>
    <row r="18" spans="2:9" ht="54" customHeight="1" x14ac:dyDescent="0.15">
      <c r="B18" s="16"/>
      <c r="C18" s="179" t="s">
        <v>24</v>
      </c>
      <c r="D18" s="184">
        <f>様式2!O17</f>
        <v>0</v>
      </c>
      <c r="E18" s="165"/>
      <c r="F18" s="182">
        <f>IF(D18&gt;E18,D18-E18,0)</f>
        <v>0</v>
      </c>
      <c r="G18" s="182">
        <f>IF(D18&lt;E18,E18-D18,0)</f>
        <v>0</v>
      </c>
      <c r="H18" s="156"/>
      <c r="I18" s="38"/>
    </row>
    <row r="19" spans="2:9" ht="54" customHeight="1" x14ac:dyDescent="0.15">
      <c r="B19" s="16"/>
      <c r="C19" s="179" t="s">
        <v>67</v>
      </c>
      <c r="D19" s="184">
        <f>様式2!O18</f>
        <v>0</v>
      </c>
      <c r="E19" s="165"/>
      <c r="F19" s="182">
        <f>IF(D19&gt;E19,D19-E19,0)</f>
        <v>0</v>
      </c>
      <c r="G19" s="182">
        <f>IF(D19&lt;E19,E19-D19,0)</f>
        <v>0</v>
      </c>
      <c r="H19" s="156"/>
      <c r="I19" s="38"/>
    </row>
    <row r="20" spans="2:9" ht="54" customHeight="1" x14ac:dyDescent="0.15">
      <c r="B20" s="16"/>
      <c r="C20" s="168" t="s">
        <v>371</v>
      </c>
      <c r="D20" s="184">
        <f>様式2!O19</f>
        <v>0</v>
      </c>
      <c r="E20" s="165"/>
      <c r="F20" s="182">
        <f>IF(D20&gt;E20,D20-E20,0)</f>
        <v>0</v>
      </c>
      <c r="G20" s="182">
        <f>IF(D20&lt;E20,E20-D20,0)</f>
        <v>0</v>
      </c>
      <c r="H20" s="408"/>
      <c r="I20" s="38"/>
    </row>
    <row r="21" spans="2:9" ht="54" customHeight="1" x14ac:dyDescent="0.15">
      <c r="B21" s="16"/>
      <c r="C21" s="180" t="s">
        <v>37</v>
      </c>
      <c r="D21" s="183">
        <f>SUM(D17:D20)</f>
        <v>0</v>
      </c>
      <c r="E21" s="165"/>
      <c r="F21" s="183">
        <f>SUM(F17:F20)</f>
        <v>0</v>
      </c>
      <c r="G21" s="183">
        <f>SUM(G17:G20)</f>
        <v>0</v>
      </c>
      <c r="H21" s="168"/>
      <c r="I21" s="38"/>
    </row>
    <row r="22" spans="2:9" x14ac:dyDescent="0.15">
      <c r="B22" s="19"/>
      <c r="C22" s="22"/>
      <c r="D22" s="22"/>
      <c r="E22" s="22"/>
      <c r="F22" s="22"/>
      <c r="G22" s="22"/>
      <c r="H22" s="22"/>
      <c r="I22" s="39"/>
    </row>
  </sheetData>
  <sheetProtection algorithmName="SHA-512" hashValue="CpdRDzyv7Y8e5IOEUQ28YsyUD9Pjv8VH+QJ1IBBZ32uo7/S3H00c/eYoY5/A/bmZwVQ95psb9KU5dzF/BLlc6g==" saltValue="tM5cqBkDaJ4I4lITX/ry2Q==" spinCount="100000" sheet="1" objects="1" scenarios="1"/>
  <protectedRanges>
    <protectedRange sqref="H11" name="範囲1"/>
  </protectedRanges>
  <mergeCells count="11">
    <mergeCell ref="B5:I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48"/>
  <sheetViews>
    <sheetView view="pageBreakPreview" topLeftCell="A2" zoomScale="85" zoomScaleNormal="85" zoomScaleSheetLayoutView="85" workbookViewId="0">
      <selection activeCell="M35" sqref="M35:S35"/>
    </sheetView>
  </sheetViews>
  <sheetFormatPr defaultRowHeight="14.25" x14ac:dyDescent="0.15"/>
  <cols>
    <col min="1" max="1" width="1.625" style="185" customWidth="1"/>
    <col min="2" max="5" width="12.25" style="185" customWidth="1"/>
    <col min="6" max="6" width="4.75" style="185" customWidth="1"/>
    <col min="7" max="9" width="12.75" style="185" customWidth="1"/>
    <col min="10" max="10" width="1.5" style="185" customWidth="1"/>
    <col min="11" max="11" width="1.625" style="185" customWidth="1"/>
    <col min="12" max="15" width="12.25" style="185" customWidth="1"/>
    <col min="16" max="16" width="4.75" style="185" customWidth="1"/>
    <col min="17" max="19" width="12.75" style="185" customWidth="1"/>
    <col min="20" max="20" width="1.5" style="185" customWidth="1"/>
    <col min="21" max="21" width="9" style="185" customWidth="1"/>
    <col min="22" max="16384" width="9" style="185"/>
  </cols>
  <sheetData>
    <row r="1" spans="1:12" x14ac:dyDescent="0.15">
      <c r="A1" s="185" t="s">
        <v>84</v>
      </c>
    </row>
    <row r="2" spans="1:12" x14ac:dyDescent="0.15">
      <c r="L2" s="185" t="s">
        <v>146</v>
      </c>
    </row>
    <row r="3" spans="1:12" x14ac:dyDescent="0.15">
      <c r="H3" s="589" t="str">
        <f>様式1!O8</f>
        <v>令和　年　月　日</v>
      </c>
      <c r="I3" s="589"/>
    </row>
    <row r="4" spans="1:12" x14ac:dyDescent="0.15">
      <c r="L4" s="185" t="s">
        <v>265</v>
      </c>
    </row>
    <row r="5" spans="1:12" x14ac:dyDescent="0.15">
      <c r="B5" s="185" t="s">
        <v>383</v>
      </c>
      <c r="L5" s="185" t="s">
        <v>281</v>
      </c>
    </row>
    <row r="7" spans="1:12" x14ac:dyDescent="0.15">
      <c r="L7" s="185" t="s">
        <v>282</v>
      </c>
    </row>
    <row r="8" spans="1:12" x14ac:dyDescent="0.15">
      <c r="E8" s="185" t="s">
        <v>6</v>
      </c>
      <c r="G8" s="590">
        <f>'別紙１－１'!O7</f>
        <v>0</v>
      </c>
      <c r="H8" s="590"/>
      <c r="I8" s="590"/>
      <c r="L8" s="185" t="s">
        <v>143</v>
      </c>
    </row>
    <row r="9" spans="1:12" x14ac:dyDescent="0.15">
      <c r="L9" s="185" t="s">
        <v>283</v>
      </c>
    </row>
    <row r="10" spans="1:12" x14ac:dyDescent="0.15">
      <c r="E10" s="185" t="s">
        <v>272</v>
      </c>
      <c r="G10" s="391">
        <f>'別紙１－１'!O5</f>
        <v>0</v>
      </c>
    </row>
    <row r="11" spans="1:12" x14ac:dyDescent="0.15">
      <c r="E11" s="185" t="s">
        <v>273</v>
      </c>
      <c r="G11" s="391">
        <f>'別紙１－１'!O6</f>
        <v>0</v>
      </c>
      <c r="H11" s="188">
        <f>'別紙１－１'!P6</f>
        <v>0</v>
      </c>
      <c r="L11" s="185" t="s">
        <v>284</v>
      </c>
    </row>
    <row r="12" spans="1:12" x14ac:dyDescent="0.15">
      <c r="L12" s="185" t="s">
        <v>285</v>
      </c>
    </row>
    <row r="14" spans="1:12" ht="18.75" x14ac:dyDescent="0.15">
      <c r="B14" s="588" t="s">
        <v>312</v>
      </c>
      <c r="C14" s="588"/>
      <c r="D14" s="588"/>
      <c r="E14" s="588"/>
      <c r="F14" s="588"/>
      <c r="G14" s="588"/>
      <c r="H14" s="588"/>
      <c r="I14" s="588"/>
      <c r="L14" s="185" t="s">
        <v>286</v>
      </c>
    </row>
    <row r="16" spans="1:12" x14ac:dyDescent="0.15">
      <c r="L16" s="185" t="s">
        <v>249</v>
      </c>
    </row>
    <row r="17" spans="1:19" x14ac:dyDescent="0.15">
      <c r="A17" s="186" t="s">
        <v>172</v>
      </c>
      <c r="K17" s="186"/>
    </row>
    <row r="18" spans="1:19" x14ac:dyDescent="0.15">
      <c r="A18" s="185" t="s">
        <v>274</v>
      </c>
      <c r="L18" s="185" t="s">
        <v>237</v>
      </c>
    </row>
    <row r="19" spans="1:19" x14ac:dyDescent="0.15">
      <c r="L19" s="185" t="s">
        <v>7</v>
      </c>
    </row>
    <row r="21" spans="1:19" x14ac:dyDescent="0.15">
      <c r="E21" s="187" t="s">
        <v>134</v>
      </c>
      <c r="L21" s="185" t="s">
        <v>287</v>
      </c>
    </row>
    <row r="22" spans="1:19" x14ac:dyDescent="0.15">
      <c r="L22" s="185" t="s">
        <v>288</v>
      </c>
    </row>
    <row r="24" spans="1:19" x14ac:dyDescent="0.15">
      <c r="B24" s="185" t="s">
        <v>90</v>
      </c>
      <c r="L24" s="185" t="s">
        <v>289</v>
      </c>
    </row>
    <row r="26" spans="1:19" x14ac:dyDescent="0.15">
      <c r="B26" s="185" t="s">
        <v>22</v>
      </c>
      <c r="L26" s="185" t="s">
        <v>290</v>
      </c>
    </row>
    <row r="27" spans="1:19" x14ac:dyDescent="0.15">
      <c r="B27" s="185" t="s">
        <v>173</v>
      </c>
      <c r="L27" s="185" t="s">
        <v>209</v>
      </c>
    </row>
    <row r="29" spans="1:19" x14ac:dyDescent="0.15">
      <c r="B29" s="185" t="s">
        <v>224</v>
      </c>
      <c r="L29" s="185" t="s">
        <v>372</v>
      </c>
    </row>
    <row r="30" spans="1:19" x14ac:dyDescent="0.15">
      <c r="B30" s="185" t="s">
        <v>275</v>
      </c>
      <c r="L30" s="185" t="s">
        <v>373</v>
      </c>
    </row>
    <row r="32" spans="1:19" x14ac:dyDescent="0.15">
      <c r="B32" s="185" t="s">
        <v>276</v>
      </c>
      <c r="L32" s="189" t="s">
        <v>246</v>
      </c>
      <c r="M32" s="193"/>
      <c r="N32" s="193"/>
      <c r="O32" s="193"/>
      <c r="P32" s="193"/>
      <c r="Q32" s="193"/>
      <c r="R32" s="193"/>
      <c r="S32" s="196"/>
    </row>
    <row r="33" spans="2:19" x14ac:dyDescent="0.15">
      <c r="L33" s="190" t="s">
        <v>148</v>
      </c>
      <c r="M33" s="591"/>
      <c r="N33" s="591"/>
      <c r="O33" s="591"/>
      <c r="P33" s="591"/>
      <c r="Q33" s="591"/>
      <c r="R33" s="591"/>
      <c r="S33" s="592"/>
    </row>
    <row r="34" spans="2:19" x14ac:dyDescent="0.15">
      <c r="B34" s="185" t="s">
        <v>380</v>
      </c>
      <c r="L34" s="190"/>
      <c r="M34" s="194"/>
      <c r="S34" s="197"/>
    </row>
    <row r="35" spans="2:19" x14ac:dyDescent="0.15">
      <c r="L35" s="190" t="s">
        <v>291</v>
      </c>
      <c r="M35" s="591"/>
      <c r="N35" s="591"/>
      <c r="O35" s="591"/>
      <c r="P35" s="591"/>
      <c r="Q35" s="591"/>
      <c r="R35" s="591"/>
      <c r="S35" s="592"/>
    </row>
    <row r="36" spans="2:19" x14ac:dyDescent="0.15">
      <c r="B36" s="185" t="s">
        <v>199</v>
      </c>
      <c r="L36" s="190" t="s">
        <v>175</v>
      </c>
      <c r="M36" s="591"/>
      <c r="N36" s="591"/>
      <c r="O36" s="591"/>
      <c r="P36" s="591"/>
      <c r="Q36" s="591"/>
      <c r="R36" s="591"/>
      <c r="S36" s="592"/>
    </row>
    <row r="37" spans="2:19" x14ac:dyDescent="0.15">
      <c r="L37" s="190" t="s">
        <v>269</v>
      </c>
      <c r="M37" s="591"/>
      <c r="N37" s="591"/>
      <c r="O37" s="591"/>
      <c r="P37" s="591"/>
      <c r="S37" s="197"/>
    </row>
    <row r="38" spans="2:19" x14ac:dyDescent="0.15">
      <c r="B38" s="185" t="s">
        <v>185</v>
      </c>
      <c r="L38" s="190" t="s">
        <v>292</v>
      </c>
      <c r="M38" s="594"/>
      <c r="N38" s="594"/>
      <c r="O38" s="594"/>
      <c r="P38" s="594"/>
      <c r="S38" s="197"/>
    </row>
    <row r="39" spans="2:19" x14ac:dyDescent="0.15">
      <c r="B39" s="185" t="s">
        <v>277</v>
      </c>
      <c r="L39" s="191"/>
      <c r="S39" s="197"/>
    </row>
    <row r="40" spans="2:19" x14ac:dyDescent="0.15">
      <c r="L40" s="191" t="s">
        <v>293</v>
      </c>
      <c r="S40" s="197"/>
    </row>
    <row r="41" spans="2:19" x14ac:dyDescent="0.15">
      <c r="B41" s="185" t="s">
        <v>278</v>
      </c>
      <c r="L41" s="190" t="s">
        <v>148</v>
      </c>
      <c r="M41" s="591"/>
      <c r="N41" s="591"/>
      <c r="O41" s="591"/>
      <c r="P41" s="591"/>
      <c r="Q41" s="591"/>
      <c r="R41" s="591"/>
      <c r="S41" s="592"/>
    </row>
    <row r="42" spans="2:19" x14ac:dyDescent="0.15">
      <c r="L42" s="190"/>
      <c r="M42" s="194"/>
      <c r="S42" s="197"/>
    </row>
    <row r="43" spans="2:19" x14ac:dyDescent="0.15">
      <c r="B43" s="185" t="s">
        <v>33</v>
      </c>
      <c r="L43" s="190" t="s">
        <v>291</v>
      </c>
      <c r="M43" s="591"/>
      <c r="N43" s="591"/>
      <c r="O43" s="591"/>
      <c r="P43" s="591"/>
      <c r="Q43" s="591"/>
      <c r="R43" s="591"/>
      <c r="S43" s="592"/>
    </row>
    <row r="44" spans="2:19" x14ac:dyDescent="0.15">
      <c r="B44" s="185" t="s">
        <v>279</v>
      </c>
      <c r="L44" s="190" t="s">
        <v>175</v>
      </c>
      <c r="M44" s="591"/>
      <c r="N44" s="591"/>
      <c r="O44" s="591"/>
      <c r="P44" s="591"/>
      <c r="S44" s="197"/>
    </row>
    <row r="45" spans="2:19" x14ac:dyDescent="0.15">
      <c r="L45" s="190" t="s">
        <v>269</v>
      </c>
      <c r="M45" s="591"/>
      <c r="N45" s="591"/>
      <c r="O45" s="591"/>
      <c r="P45" s="591"/>
      <c r="S45" s="197"/>
    </row>
    <row r="46" spans="2:19" x14ac:dyDescent="0.15">
      <c r="B46" s="185" t="s">
        <v>135</v>
      </c>
      <c r="L46" s="192" t="s">
        <v>292</v>
      </c>
      <c r="M46" s="593"/>
      <c r="N46" s="593"/>
      <c r="O46" s="593"/>
      <c r="P46" s="593"/>
      <c r="Q46" s="195"/>
      <c r="R46" s="195"/>
      <c r="S46" s="198"/>
    </row>
    <row r="48" spans="2:19" x14ac:dyDescent="0.15">
      <c r="B48" s="185" t="s">
        <v>280</v>
      </c>
    </row>
  </sheetData>
  <sheetProtection algorithmName="SHA-512" hashValue="Mme4vp5lRBq7Dt9UX3BVOq6Ld38a7X/qbZc7Wfr5XMOfQUorNa58PSsKzS78ZGBGqRL0VGbiu4Zw5WzJu66WLw==" saltValue="dtS8OdsNA3wRkty1Jut5Ow==" spinCount="100000" sheet="1" objects="1" scenarios="1"/>
  <mergeCells count="13">
    <mergeCell ref="M46:P46"/>
    <mergeCell ref="M45:P45"/>
    <mergeCell ref="M43:S43"/>
    <mergeCell ref="M41:S41"/>
    <mergeCell ref="M38:P38"/>
    <mergeCell ref="B14:I14"/>
    <mergeCell ref="H3:I3"/>
    <mergeCell ref="G8:I8"/>
    <mergeCell ref="M44:P44"/>
    <mergeCell ref="M37:P37"/>
    <mergeCell ref="M36:S36"/>
    <mergeCell ref="M35:S35"/>
    <mergeCell ref="M33:S33"/>
  </mergeCells>
  <phoneticPr fontId="9" type="Hiragana"/>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50"/>
  <sheetViews>
    <sheetView view="pageBreakPreview" zoomScale="85" zoomScaleSheetLayoutView="85" workbookViewId="0">
      <selection activeCell="M12" sqref="M12"/>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s>
  <sheetData>
    <row r="2" spans="2:10" x14ac:dyDescent="0.15">
      <c r="B2" t="s">
        <v>105</v>
      </c>
    </row>
    <row r="3" spans="2:10" ht="21" x14ac:dyDescent="0.15">
      <c r="B3" s="494" t="s">
        <v>203</v>
      </c>
      <c r="C3" s="494"/>
      <c r="D3" s="494"/>
      <c r="E3" s="494"/>
      <c r="F3" s="494"/>
      <c r="G3" s="494"/>
      <c r="H3" s="494"/>
      <c r="I3" s="494"/>
    </row>
    <row r="4" spans="2:10" ht="20.100000000000001" customHeight="1" x14ac:dyDescent="0.15">
      <c r="B4" s="495" t="s">
        <v>154</v>
      </c>
      <c r="C4" s="496"/>
      <c r="D4" s="496"/>
      <c r="E4" s="496"/>
      <c r="F4" s="496"/>
      <c r="G4" s="496"/>
      <c r="H4" s="496"/>
      <c r="I4" s="496"/>
      <c r="J4" s="497"/>
    </row>
    <row r="5" spans="2:10" ht="23.25" customHeight="1" x14ac:dyDescent="0.15">
      <c r="B5" s="7" t="s">
        <v>156</v>
      </c>
      <c r="C5" s="20" t="s">
        <v>41</v>
      </c>
      <c r="D5" s="20"/>
      <c r="E5" s="20"/>
      <c r="F5" s="20"/>
      <c r="G5" s="20"/>
      <c r="H5" s="20"/>
      <c r="I5" s="20"/>
      <c r="J5" s="40"/>
    </row>
    <row r="6" spans="2:10" ht="23.25" customHeight="1" x14ac:dyDescent="0.15">
      <c r="B6" s="7" t="s">
        <v>108</v>
      </c>
      <c r="C6" s="20" t="s">
        <v>41</v>
      </c>
      <c r="D6" s="20"/>
      <c r="E6" s="20"/>
      <c r="F6" s="20"/>
      <c r="G6" s="20"/>
      <c r="H6" s="20"/>
      <c r="I6" s="20"/>
      <c r="J6" s="40"/>
    </row>
    <row r="7" spans="2:10" ht="23.25" customHeight="1" x14ac:dyDescent="0.15">
      <c r="B7" s="7" t="s">
        <v>158</v>
      </c>
      <c r="C7" s="20" t="s">
        <v>41</v>
      </c>
      <c r="D7" s="20"/>
      <c r="E7" s="20"/>
      <c r="F7" s="20"/>
      <c r="G7" s="20"/>
      <c r="H7" s="20"/>
      <c r="I7" s="20"/>
      <c r="J7" s="40"/>
    </row>
    <row r="8" spans="2:10" ht="23.25" customHeight="1" x14ac:dyDescent="0.15">
      <c r="B8" s="491" t="s">
        <v>159</v>
      </c>
      <c r="C8" s="492"/>
      <c r="D8" s="492"/>
      <c r="E8" s="23"/>
      <c r="F8" s="23"/>
      <c r="G8" s="23"/>
      <c r="H8" s="23"/>
      <c r="I8" s="23"/>
      <c r="J8" s="37"/>
    </row>
    <row r="9" spans="2:10" ht="23.25" customHeight="1" x14ac:dyDescent="0.15">
      <c r="B9" s="8" t="s">
        <v>19</v>
      </c>
      <c r="C9" s="21" t="s">
        <v>41</v>
      </c>
      <c r="D9" s="142"/>
      <c r="J9" s="38"/>
    </row>
    <row r="10" spans="2:10" ht="23.25" customHeight="1" x14ac:dyDescent="0.15">
      <c r="B10" s="8" t="s">
        <v>170</v>
      </c>
      <c r="C10" s="21" t="s">
        <v>41</v>
      </c>
      <c r="D10" s="140"/>
      <c r="E10" s="21" t="s">
        <v>15</v>
      </c>
      <c r="J10" s="38"/>
    </row>
    <row r="11" spans="2:10" ht="23.25" customHeight="1" x14ac:dyDescent="0.15">
      <c r="B11" s="8" t="s">
        <v>193</v>
      </c>
      <c r="C11" s="21" t="s">
        <v>41</v>
      </c>
      <c r="D11" s="140"/>
      <c r="E11" s="21" t="s">
        <v>74</v>
      </c>
      <c r="J11" s="38"/>
    </row>
    <row r="12" spans="2:10" ht="23.25" customHeight="1" x14ac:dyDescent="0.15">
      <c r="B12" s="9" t="s">
        <v>186</v>
      </c>
      <c r="C12" s="22" t="s">
        <v>41</v>
      </c>
      <c r="D12" s="202"/>
      <c r="E12" s="22"/>
      <c r="F12" s="22"/>
      <c r="G12" s="22"/>
      <c r="H12" s="22"/>
      <c r="I12" s="22"/>
      <c r="J12" s="39"/>
    </row>
    <row r="13" spans="2:10" ht="23.25" customHeight="1" x14ac:dyDescent="0.15">
      <c r="B13" s="10" t="s">
        <v>144</v>
      </c>
      <c r="C13" s="23"/>
      <c r="D13" s="23"/>
      <c r="E13" s="23"/>
      <c r="F13" s="23"/>
      <c r="G13" s="23"/>
      <c r="H13" s="23"/>
      <c r="I13" s="23"/>
      <c r="J13" s="37"/>
    </row>
    <row r="14" spans="2:10" ht="23.25" customHeight="1" x14ac:dyDescent="0.15">
      <c r="B14" s="11" t="s">
        <v>66</v>
      </c>
      <c r="C14" s="21" t="s">
        <v>41</v>
      </c>
      <c r="J14" s="38"/>
    </row>
    <row r="15" spans="2:10" ht="23.25" customHeight="1" x14ac:dyDescent="0.15">
      <c r="B15" s="12" t="s">
        <v>188</v>
      </c>
      <c r="C15" s="22" t="s">
        <v>41</v>
      </c>
      <c r="D15" s="22"/>
      <c r="E15" s="22"/>
      <c r="F15" s="22"/>
      <c r="G15" s="22"/>
      <c r="H15" s="22"/>
      <c r="I15" s="22"/>
      <c r="J15" s="39"/>
    </row>
    <row r="16" spans="2:10" ht="20.100000000000001" customHeight="1" x14ac:dyDescent="0.15">
      <c r="B16" s="6" t="s">
        <v>48</v>
      </c>
      <c r="C16" s="24"/>
      <c r="D16" s="24"/>
      <c r="E16" s="24"/>
      <c r="F16" s="24"/>
      <c r="G16" s="24"/>
      <c r="H16" s="24"/>
      <c r="I16" s="24"/>
      <c r="J16" s="59"/>
    </row>
    <row r="17" spans="2:10" ht="23.25" customHeight="1" x14ac:dyDescent="0.15">
      <c r="B17" s="7" t="s">
        <v>161</v>
      </c>
      <c r="C17" s="20" t="s">
        <v>41</v>
      </c>
      <c r="D17" s="20"/>
      <c r="E17" s="41" t="s">
        <v>190</v>
      </c>
      <c r="F17" s="20" t="s">
        <v>41</v>
      </c>
      <c r="G17" s="208"/>
      <c r="H17" s="20"/>
      <c r="I17" s="20" t="s">
        <v>141</v>
      </c>
      <c r="J17" s="40"/>
    </row>
    <row r="18" spans="2:10" ht="23.25" customHeight="1" x14ac:dyDescent="0.15">
      <c r="B18" s="7" t="s">
        <v>162</v>
      </c>
      <c r="C18" s="20" t="s">
        <v>41</v>
      </c>
      <c r="D18" s="20"/>
      <c r="E18" s="20"/>
      <c r="F18" s="20"/>
      <c r="G18" s="20"/>
      <c r="H18" s="20"/>
      <c r="I18" s="20"/>
      <c r="J18" s="40"/>
    </row>
    <row r="19" spans="2:10" ht="23.25" customHeight="1" x14ac:dyDescent="0.15">
      <c r="B19" s="491" t="s">
        <v>54</v>
      </c>
      <c r="C19" s="492"/>
      <c r="D19" s="492"/>
      <c r="E19" s="23"/>
      <c r="F19" s="23"/>
      <c r="G19" s="23"/>
      <c r="H19" s="23"/>
      <c r="I19" s="23"/>
      <c r="J19" s="37"/>
    </row>
    <row r="20" spans="2:10" ht="23.25" customHeight="1" x14ac:dyDescent="0.15">
      <c r="B20" s="8" t="s">
        <v>194</v>
      </c>
      <c r="C20" t="s">
        <v>41</v>
      </c>
      <c r="J20" s="38"/>
    </row>
    <row r="21" spans="2:10" ht="23.25" customHeight="1" x14ac:dyDescent="0.15">
      <c r="B21" s="8" t="s">
        <v>17</v>
      </c>
      <c r="C21" t="s">
        <v>41</v>
      </c>
      <c r="J21" s="38"/>
    </row>
    <row r="22" spans="2:10" ht="23.25" customHeight="1" x14ac:dyDescent="0.15">
      <c r="B22" s="9" t="s">
        <v>195</v>
      </c>
      <c r="C22" s="22" t="s">
        <v>41</v>
      </c>
      <c r="D22" s="22"/>
      <c r="E22" s="22"/>
      <c r="F22" s="22"/>
      <c r="G22" s="22"/>
      <c r="H22" s="22"/>
      <c r="I22" s="22"/>
      <c r="J22" s="39"/>
    </row>
    <row r="23" spans="2:10" ht="23.25" customHeight="1" x14ac:dyDescent="0.15">
      <c r="B23" s="7" t="s">
        <v>163</v>
      </c>
      <c r="C23" s="20"/>
      <c r="D23" s="20"/>
      <c r="E23" s="20"/>
      <c r="F23" s="20"/>
      <c r="G23" s="20"/>
      <c r="H23" s="20"/>
      <c r="I23" s="20"/>
      <c r="J23" s="40"/>
    </row>
    <row r="24" spans="2:10" ht="35.1" customHeight="1" x14ac:dyDescent="0.15">
      <c r="B24" s="468" t="s">
        <v>165</v>
      </c>
      <c r="C24" s="469"/>
      <c r="D24" s="470"/>
      <c r="E24" s="466" t="s">
        <v>197</v>
      </c>
      <c r="F24" s="467"/>
      <c r="G24" s="468" t="s">
        <v>176</v>
      </c>
      <c r="H24" s="469"/>
      <c r="I24" s="469"/>
      <c r="J24" s="470"/>
    </row>
    <row r="25" spans="2:10" ht="39.950000000000003" customHeight="1" x14ac:dyDescent="0.15">
      <c r="B25" s="199"/>
      <c r="C25" t="s">
        <v>147</v>
      </c>
      <c r="D25" s="204"/>
      <c r="E25" s="599"/>
      <c r="F25" s="600"/>
      <c r="G25" s="599"/>
      <c r="H25" s="601"/>
      <c r="I25" s="601"/>
      <c r="J25" s="600"/>
    </row>
    <row r="26" spans="2:10" ht="39.950000000000003" customHeight="1" x14ac:dyDescent="0.15">
      <c r="B26" s="200"/>
      <c r="C26" s="25" t="s">
        <v>147</v>
      </c>
      <c r="D26" s="203"/>
      <c r="E26" s="602"/>
      <c r="F26" s="603"/>
      <c r="G26" s="602"/>
      <c r="H26" s="604"/>
      <c r="I26" s="604"/>
      <c r="J26" s="603"/>
    </row>
    <row r="27" spans="2:10" ht="39.950000000000003" customHeight="1" x14ac:dyDescent="0.15">
      <c r="B27" s="201"/>
      <c r="C27" s="22" t="s">
        <v>147</v>
      </c>
      <c r="D27" s="205"/>
      <c r="E27" s="605"/>
      <c r="F27" s="606"/>
      <c r="G27" s="607"/>
      <c r="H27" s="608"/>
      <c r="I27" s="608"/>
      <c r="J27" s="609"/>
    </row>
    <row r="28" spans="2:10" ht="20.100000000000001" customHeight="1" x14ac:dyDescent="0.15">
      <c r="B28" s="6" t="s">
        <v>167</v>
      </c>
      <c r="C28" s="24"/>
      <c r="D28" s="24"/>
      <c r="E28" s="24"/>
      <c r="F28" s="24"/>
      <c r="G28" s="24"/>
      <c r="H28" s="24"/>
      <c r="I28" s="24"/>
      <c r="J28" s="59"/>
    </row>
    <row r="29" spans="2:10" ht="36.75" customHeight="1" x14ac:dyDescent="0.15">
      <c r="B29" s="477" t="s">
        <v>152</v>
      </c>
      <c r="C29" s="478"/>
      <c r="D29" s="479"/>
      <c r="E29" s="206"/>
      <c r="F29" s="20" t="s">
        <v>147</v>
      </c>
      <c r="G29" s="208"/>
      <c r="H29" s="20"/>
      <c r="I29" s="20"/>
      <c r="J29" s="40"/>
    </row>
    <row r="30" spans="2:10" ht="36.75" customHeight="1" x14ac:dyDescent="0.15">
      <c r="B30" s="477" t="s">
        <v>178</v>
      </c>
      <c r="C30" s="478"/>
      <c r="D30" s="479"/>
      <c r="E30" s="206"/>
      <c r="F30" s="20" t="s">
        <v>147</v>
      </c>
      <c r="G30" s="208"/>
      <c r="H30" s="20"/>
      <c r="I30" s="20"/>
      <c r="J30" s="40"/>
    </row>
    <row r="31" spans="2:10" ht="36.75" customHeight="1" x14ac:dyDescent="0.15">
      <c r="B31" s="480" t="s">
        <v>164</v>
      </c>
      <c r="C31" s="481"/>
      <c r="D31" s="482"/>
      <c r="E31" s="207"/>
      <c r="F31" s="20"/>
      <c r="G31" s="20"/>
      <c r="H31" s="20"/>
      <c r="I31" s="20"/>
      <c r="J31" s="40"/>
    </row>
    <row r="32" spans="2:10" ht="20.100000000000001" customHeight="1" x14ac:dyDescent="0.15">
      <c r="B32" s="10" t="s">
        <v>259</v>
      </c>
      <c r="C32" s="23"/>
      <c r="D32" s="23"/>
      <c r="E32" s="23"/>
      <c r="F32" s="23"/>
      <c r="G32" s="23"/>
      <c r="H32" s="23"/>
      <c r="I32" s="23"/>
      <c r="J32" s="37"/>
    </row>
    <row r="33" spans="2:10" ht="20.100000000000001" customHeight="1" x14ac:dyDescent="0.15">
      <c r="B33" s="16" t="s">
        <v>200</v>
      </c>
      <c r="J33" s="38"/>
    </row>
    <row r="34" spans="2:10" ht="60" customHeight="1" x14ac:dyDescent="0.15">
      <c r="B34" s="597"/>
      <c r="C34" s="598"/>
      <c r="D34" s="598"/>
      <c r="E34" s="598"/>
      <c r="F34" s="598"/>
      <c r="G34" s="598"/>
      <c r="H34" s="598"/>
      <c r="I34" s="598"/>
      <c r="J34" s="60"/>
    </row>
    <row r="35" spans="2:10" ht="20.100000000000001" customHeight="1" x14ac:dyDescent="0.15">
      <c r="B35" s="16" t="s">
        <v>201</v>
      </c>
      <c r="J35" s="38"/>
    </row>
    <row r="36" spans="2:10" ht="60" customHeight="1" x14ac:dyDescent="0.15">
      <c r="B36" s="597"/>
      <c r="C36" s="598"/>
      <c r="D36" s="598"/>
      <c r="E36" s="598"/>
      <c r="F36" s="598"/>
      <c r="G36" s="598"/>
      <c r="H36" s="598"/>
      <c r="I36" s="598"/>
      <c r="J36" s="60"/>
    </row>
    <row r="37" spans="2:10" ht="9.9499999999999993" customHeight="1" x14ac:dyDescent="0.15">
      <c r="B37" s="17"/>
      <c r="C37" s="26"/>
      <c r="D37" s="26"/>
      <c r="E37" s="26"/>
      <c r="F37" s="26"/>
      <c r="G37" s="26"/>
      <c r="H37" s="26"/>
      <c r="I37" s="26"/>
      <c r="J37" s="61"/>
    </row>
    <row r="38" spans="2:10" ht="20.100000000000001" customHeight="1" x14ac:dyDescent="0.15">
      <c r="B38" s="16" t="s">
        <v>260</v>
      </c>
      <c r="J38" s="38"/>
    </row>
    <row r="39" spans="2:10" ht="99.95" customHeight="1" x14ac:dyDescent="0.15">
      <c r="B39" s="595"/>
      <c r="C39" s="596"/>
      <c r="D39" s="596"/>
      <c r="E39" s="596"/>
      <c r="F39" s="596"/>
      <c r="G39" s="596"/>
      <c r="H39" s="596"/>
      <c r="I39" s="596"/>
      <c r="J39" s="62"/>
    </row>
    <row r="40" spans="2:10" ht="20.100000000000001" customHeight="1" x14ac:dyDescent="0.15">
      <c r="B40" s="6" t="s">
        <v>169</v>
      </c>
      <c r="C40" s="24"/>
      <c r="D40" s="24"/>
      <c r="E40" s="24"/>
      <c r="F40" s="24"/>
      <c r="G40" s="24"/>
      <c r="H40" s="24"/>
      <c r="I40" s="24"/>
      <c r="J40" s="59"/>
    </row>
    <row r="41" spans="2:10" ht="29.25" customHeight="1" x14ac:dyDescent="0.15">
      <c r="B41" s="7"/>
      <c r="C41" s="20"/>
      <c r="D41" s="20"/>
      <c r="E41" s="20"/>
      <c r="F41" s="20"/>
      <c r="G41" s="20"/>
      <c r="H41" s="20"/>
      <c r="I41" s="20"/>
      <c r="J41" s="40"/>
    </row>
    <row r="42" spans="2:10" ht="5.25" customHeight="1" x14ac:dyDescent="0.15"/>
    <row r="43" spans="2:10" ht="20.100000000000001" customHeight="1" x14ac:dyDescent="0.15">
      <c r="B43" s="6" t="s">
        <v>177</v>
      </c>
      <c r="C43" s="24"/>
      <c r="D43" s="24"/>
      <c r="E43" s="24"/>
      <c r="F43" s="24"/>
      <c r="G43" s="24"/>
      <c r="H43" s="24"/>
      <c r="I43" s="24"/>
      <c r="J43" s="59"/>
    </row>
    <row r="44" spans="2:10" ht="30" customHeight="1" x14ac:dyDescent="0.15">
      <c r="B44" s="10" t="s">
        <v>157</v>
      </c>
      <c r="C44" s="23"/>
      <c r="D44" s="37"/>
      <c r="E44" s="44" t="s">
        <v>179</v>
      </c>
      <c r="F44" s="49"/>
      <c r="G44" s="49"/>
      <c r="H44" s="49" t="e">
        <f>#REF!</f>
        <v>#REF!</v>
      </c>
      <c r="I44" s="49" t="s">
        <v>180</v>
      </c>
      <c r="J44" s="63"/>
    </row>
    <row r="45" spans="2:10" ht="20.100000000000001" customHeight="1" x14ac:dyDescent="0.15">
      <c r="B45" s="16"/>
      <c r="D45" s="38"/>
      <c r="E45" s="45" t="s">
        <v>181</v>
      </c>
      <c r="F45" s="50"/>
      <c r="G45" s="50"/>
      <c r="H45" s="55">
        <f>'別紙１－２'!P40</f>
        <v>204120</v>
      </c>
      <c r="I45" s="50" t="s">
        <v>15</v>
      </c>
      <c r="J45" s="64"/>
    </row>
    <row r="46" spans="2:10" ht="20.100000000000001" customHeight="1" x14ac:dyDescent="0.15">
      <c r="B46" s="16"/>
      <c r="D46" s="38"/>
      <c r="E46" s="46"/>
      <c r="F46" s="51"/>
      <c r="G46" s="51"/>
      <c r="H46" s="51"/>
      <c r="I46" s="51"/>
      <c r="J46" s="65"/>
    </row>
    <row r="47" spans="2:10" ht="30" customHeight="1" x14ac:dyDescent="0.15">
      <c r="B47" s="16"/>
      <c r="D47" s="38"/>
      <c r="E47" s="47" t="s">
        <v>125</v>
      </c>
      <c r="F47" s="52"/>
      <c r="G47" s="52"/>
      <c r="H47" s="56">
        <f>'別紙１－２'!P45</f>
        <v>250000</v>
      </c>
      <c r="I47" s="52" t="s">
        <v>15</v>
      </c>
      <c r="J47" s="66"/>
    </row>
    <row r="48" spans="2:10" ht="30" customHeight="1" x14ac:dyDescent="0.15">
      <c r="B48" s="16"/>
      <c r="D48" s="38"/>
      <c r="E48" s="47" t="s">
        <v>198</v>
      </c>
      <c r="F48" s="52"/>
      <c r="G48" s="52"/>
      <c r="H48" s="57">
        <f>H45+H47</f>
        <v>454120</v>
      </c>
      <c r="I48" s="52" t="s">
        <v>15</v>
      </c>
      <c r="J48" s="66"/>
    </row>
    <row r="49" spans="2:10" ht="30" customHeight="1" x14ac:dyDescent="0.15">
      <c r="B49" s="19"/>
      <c r="C49" s="22"/>
      <c r="D49" s="39"/>
      <c r="E49" s="48" t="s">
        <v>183</v>
      </c>
      <c r="F49" s="53"/>
      <c r="G49" s="53"/>
      <c r="H49" s="58">
        <f>'別紙１－２'!P5</f>
        <v>55000</v>
      </c>
      <c r="I49" s="53" t="s">
        <v>15</v>
      </c>
      <c r="J49" s="67"/>
    </row>
    <row r="50" spans="2:10" ht="30" customHeight="1" x14ac:dyDescent="0.15">
      <c r="B50" s="7" t="s">
        <v>184</v>
      </c>
      <c r="C50" s="20"/>
      <c r="D50" s="40"/>
      <c r="E50" s="20"/>
      <c r="F50" s="20"/>
      <c r="G50" s="20"/>
      <c r="H50" s="20" t="e">
        <f>H44*H48+H49</f>
        <v>#REF!</v>
      </c>
      <c r="I50" s="20" t="s">
        <v>15</v>
      </c>
      <c r="J50" s="40"/>
    </row>
  </sheetData>
  <mergeCells count="19">
    <mergeCell ref="B3:I3"/>
    <mergeCell ref="B4:J4"/>
    <mergeCell ref="B8:D8"/>
    <mergeCell ref="B19:D19"/>
    <mergeCell ref="B24:D24"/>
    <mergeCell ref="E24:F24"/>
    <mergeCell ref="G24:J24"/>
    <mergeCell ref="E25:F25"/>
    <mergeCell ref="G25:J25"/>
    <mergeCell ref="E26:F26"/>
    <mergeCell ref="G26:J26"/>
    <mergeCell ref="E27:F27"/>
    <mergeCell ref="G27:J27"/>
    <mergeCell ref="B39:I39"/>
    <mergeCell ref="B29:D29"/>
    <mergeCell ref="B30:D30"/>
    <mergeCell ref="B31:D31"/>
    <mergeCell ref="B34:I34"/>
    <mergeCell ref="B36:I36"/>
  </mergeCells>
  <phoneticPr fontId="9" type="Hiragana"/>
  <pageMargins left="0.70866141732283461" right="0.70866141732283461" top="0.74803149606299213" bottom="0.74803149606299213" header="0.31496062992125984" footer="0.31496062992125984"/>
  <pageSetup paperSize="9" scale="65" fitToHeight="0" orientation="portrait" r:id="rId1"/>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拠点登録業者</vt:lpstr>
      <vt:lpstr>→【交付申請】順番に記入してください。</vt:lpstr>
      <vt:lpstr>別紙１－１</vt:lpstr>
      <vt:lpstr>別紙１－２</vt:lpstr>
      <vt:lpstr>様式1</vt:lpstr>
      <vt:lpstr>様式2</vt:lpstr>
      <vt:lpstr>様式3</vt:lpstr>
      <vt:lpstr>別紙2</vt:lpstr>
      <vt:lpstr>【要領用】別紙１－１</vt:lpstr>
      <vt:lpstr>【要領用】別紙１－２</vt:lpstr>
      <vt:lpstr>→【実績報告】順番に記入してください。 </vt:lpstr>
      <vt:lpstr>様式12(実績)</vt:lpstr>
      <vt:lpstr>様式13(実績)</vt:lpstr>
      <vt:lpstr>別紙５－１</vt:lpstr>
      <vt:lpstr>別紙５－２_費用明細書</vt:lpstr>
      <vt:lpstr>様式14(実績)</vt:lpstr>
      <vt:lpstr>【要領用】別紙５－１</vt:lpstr>
      <vt:lpstr>別紙4_請求書</vt:lpstr>
      <vt:lpstr>'【要領用】別紙１－１'!Print_Area</vt:lpstr>
      <vt:lpstr>'【要領用】別紙１－２'!Print_Area</vt:lpstr>
      <vt:lpstr>拠点登録業者!Print_Area</vt:lpstr>
      <vt:lpstr>'別紙１－１'!Print_Area</vt:lpstr>
      <vt:lpstr>'別紙１－２'!Print_Area</vt:lpstr>
      <vt:lpstr>別紙2!Print_Area</vt:lpstr>
      <vt:lpstr>別紙4_請求書!Print_Area</vt:lpstr>
      <vt:lpstr>'別紙５－２_費用明細書'!Print_Area</vt:lpstr>
      <vt:lpstr>様式1!Print_Area</vt:lpstr>
      <vt:lpstr>'様式12(実績)'!Print_Area</vt:lpstr>
      <vt:lpstr>'様式13(実績)'!Print_Area</vt:lpstr>
      <vt:lpstr>'様式14(実績)'!Print_Area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真菜美</dc:creator>
  <cp:lastModifiedBy>小倉　晃輔</cp:lastModifiedBy>
  <cp:lastPrinted>2025-03-21T12:14:03Z</cp:lastPrinted>
  <dcterms:created xsi:type="dcterms:W3CDTF">2023-06-09T02:27:52Z</dcterms:created>
  <dcterms:modified xsi:type="dcterms:W3CDTF">2025-06-23T01:56:24Z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2024-04-09T01:24:08Z</vt:filetime>
  </property>
</Properties>
</file>