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10.18.11.9\homes\admin\02koueikigyo\02 業務\01 共通業務\06 経営健全化\04 経営比較分析表\08 R04年度\02 作成依頼\07HP公表\公開用\23 美郷町\"/>
    </mc:Choice>
  </mc:AlternateContent>
  <xr:revisionPtr revIDLastSave="0" documentId="13_ncr:1_{F7A79C03-B54A-40BE-9C00-2EA4782621C5}" xr6:coauthVersionLast="47" xr6:coauthVersionMax="47" xr10:uidLastSave="{00000000-0000-0000-0000-000000000000}"/>
  <workbookProtection workbookAlgorithmName="SHA-512" workbookHashValue="JzYDWYJdpq0AmO4TJCZewT6VdBuePB1gkz9W/ksLRx8C7Svi9c5GJeRPB5ii4prUcN5hQmzwVDvPmf/cq9Si2w==" workbookSaltValue="vFqWxURF0YoMkiMZcpf2nQ==" workbookSpinCount="100000" lockStructure="1"/>
  <bookViews>
    <workbookView xWindow="-120" yWindow="-120" windowWidth="29040" windowHeight="15840" xr2:uid="{00000000-000D-0000-FFFF-FFFF00000000}"/>
  </bookViews>
  <sheets>
    <sheet name="法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M85" i="4" s="1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I85" i="4" s="1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L8" i="4" s="1"/>
  <c r="Q6" i="5"/>
  <c r="P6" i="5"/>
  <c r="P10" i="4" s="1"/>
  <c r="O6" i="5"/>
  <c r="N6" i="5"/>
  <c r="M6" i="5"/>
  <c r="L6" i="5"/>
  <c r="K6" i="5"/>
  <c r="J6" i="5"/>
  <c r="I8" i="4" s="1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L85" i="4"/>
  <c r="K85" i="4"/>
  <c r="J85" i="4"/>
  <c r="H85" i="4"/>
  <c r="G85" i="4"/>
  <c r="F85" i="4"/>
  <c r="BB10" i="4"/>
  <c r="AT10" i="4"/>
  <c r="AL10" i="4"/>
  <c r="W10" i="4"/>
  <c r="I10" i="4"/>
  <c r="B10" i="4"/>
  <c r="BB8" i="4"/>
  <c r="AT8" i="4"/>
  <c r="AD8" i="4"/>
  <c r="W8" i="4"/>
  <c r="P8" i="4"/>
  <c r="B8" i="4"/>
  <c r="B6" i="4"/>
</calcChain>
</file>

<file path=xl/sharedStrings.xml><?xml version="1.0" encoding="utf-8"?>
<sst xmlns="http://schemas.openxmlformats.org/spreadsheetml/2006/main" count="228" uniqueCount="114">
  <si>
    <t>経営比較分析表（令和3年度決算）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</si>
  <si>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</si>
  <si>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</si>
  <si>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</si>
  <si>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</si>
  <si>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</si>
  <si>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</si>
  <si>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</si>
  <si>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</si>
  <si>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</si>
  <si>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</si>
  <si>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</si>
  <si>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</si>
  <si>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</si>
  <si>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</si>
  <si>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</si>
  <si>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</si>
  <si>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</si>
  <si>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</si>
  <si>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</si>
  <si>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</si>
  <si>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</si>
  <si>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</si>
  <si>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</si>
  <si>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</si>
  <si>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</si>
  <si>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</si>
  <si>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</si>
  <si>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</si>
  <si>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</si>
  <si>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</si>
  <si>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</si>
  <si>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</si>
  <si>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</si>
  <si>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</si>
  <si>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</si>
  <si>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</si>
  <si>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</si>
  <si>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</si>
  <si>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</si>
  <si>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</si>
  <si>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</si>
  <si>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</si>
  <si>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</si>
  <si>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</si>
  <si>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</si>
  <si>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</si>
  <si>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</si>
  <si>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</si>
  <si>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</si>
  <si>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</si>
  <si>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</si>
  <si>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</si>
  <si>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</si>
  <si>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</si>
  <si>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</si>
  <si>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</si>
  <si>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</si>
  <si>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</si>
  <si>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</si>
  <si>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</si>
  <si>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</si>
  <si>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</si>
  <si>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</si>
  <si>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</si>
  <si>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</si>
  <si>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</si>
  <si>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</si>
  <si>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</si>
  <si>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</si>
  <si>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</si>
  <si>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</si>
  <si>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</si>
  <si>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</si>
  <si>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</si>
  <si>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</si>
  <si>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</si>
  <si>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</si>
  <si>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</si>
  <si>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</si>
  <si>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</si>
  <si>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</si>
  <si>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</si>
  <si>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</si>
  <si>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</si>
  <si>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</si>
  <si>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</si>
  <si>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</si>
  <si>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</si>
  <si>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</si>
  <si>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</si>
  <si>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</si>
  <si>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美郷町</t>
  </si>
  <si>
    <t>法適用</t>
  </si>
  <si>
    <t>水道事業</t>
  </si>
  <si>
    <t>末端給水事業</t>
  </si>
  <si>
    <t>A7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</si>
  <si>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</si>
  <si>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</si>
  <si>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</si>
  <si>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</si>
  <si>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</si>
  <si>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</si>
  <si>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</si>
  <si>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</si>
  <si>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</si>
  <si>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</si>
  <si>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</si>
  <si>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</si>
  <si>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</si>
  <si>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</si>
  <si>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①経常収支比率
　経常収支比率は100%を上回っているものの、類似団体の平均値を下回っている。経常収益は、給水収益以外の操出金等の依存度が高く、さらなる健全経営を続けていくためには、給水収益の増加が必要である。
②累積欠損比率
　欠損金の発生はなく、健全な状況である。
③流動比率
　平成29年度の法適化後、上昇傾向にあるものの、類似団体平均よりも大幅に低い値となっている。今後、事業年度を重ね、利益を積み上げていくことで、改善を見込んでいる。
④企業債残高対給水収益比率
　法適用前は、簡易水道統合事業等により、起債額が増加傾向にあったが、近年は減少傾向にある。今後は適切な投資規模で事業実施することで、さらなる改善を見込んでいる。
⑤料金回収率・⑥給水原価
　料金回収率は類似団体より低い一方、給水原価は平均よりも高い値となっている。
　今後、料金改定や施設運営の見直しにより改善を図っていく。
⑦施設利用率
類似団体平均より高い値となっており、おおむね良好である。
⑧有収率
　老朽管の更新等により有収率は増加傾向にあるが、類似団体より低い値となっている。</t>
    <rPh sb="150" eb="151">
      <t>テキ</t>
    </rPh>
    <rPh sb="187" eb="189">
      <t>コンゴ</t>
    </rPh>
    <rPh sb="190" eb="192">
      <t>ジギョウ</t>
    </rPh>
    <rPh sb="192" eb="194">
      <t>ネンド</t>
    </rPh>
    <rPh sb="195" eb="196">
      <t>カサ</t>
    </rPh>
    <rPh sb="198" eb="200">
      <t>リエキ</t>
    </rPh>
    <rPh sb="201" eb="202">
      <t>ツ</t>
    </rPh>
    <rPh sb="203" eb="204">
      <t>ア</t>
    </rPh>
    <rPh sb="212" eb="214">
      <t>カイゼン</t>
    </rPh>
    <rPh sb="215" eb="217">
      <t>ミコ</t>
    </rPh>
    <rPh sb="271" eb="273">
      <t>キンネン</t>
    </rPh>
    <rPh sb="274" eb="276">
      <t>ゲンショウ</t>
    </rPh>
    <rPh sb="276" eb="278">
      <t>ケイコウ</t>
    </rPh>
    <rPh sb="319" eb="321">
      <t>リョウキン</t>
    </rPh>
    <rPh sb="321" eb="323">
      <t>カイシュウ</t>
    </rPh>
    <rPh sb="323" eb="324">
      <t>リツ</t>
    </rPh>
    <rPh sb="326" eb="328">
      <t>キュウスイ</t>
    </rPh>
    <rPh sb="328" eb="330">
      <t>ゲンカ</t>
    </rPh>
    <rPh sb="332" eb="334">
      <t>リョウキン</t>
    </rPh>
    <rPh sb="334" eb="336">
      <t>カイシュウ</t>
    </rPh>
    <rPh sb="336" eb="337">
      <t>リツ</t>
    </rPh>
    <rPh sb="338" eb="340">
      <t>ルイジ</t>
    </rPh>
    <rPh sb="340" eb="342">
      <t>ダンタイ</t>
    </rPh>
    <rPh sb="344" eb="345">
      <t>ヒク</t>
    </rPh>
    <rPh sb="346" eb="348">
      <t>イッポウ</t>
    </rPh>
    <rPh sb="349" eb="351">
      <t>キュウスイ</t>
    </rPh>
    <rPh sb="351" eb="353">
      <t>ゲンカ</t>
    </rPh>
    <rPh sb="354" eb="356">
      <t>ヘイキン</t>
    </rPh>
    <rPh sb="359" eb="360">
      <t>タカ</t>
    </rPh>
    <rPh sb="361" eb="362">
      <t>アタイ</t>
    </rPh>
    <rPh sb="371" eb="373">
      <t>コンゴ</t>
    </rPh>
    <rPh sb="374" eb="376">
      <t>リョウキン</t>
    </rPh>
    <rPh sb="376" eb="378">
      <t>カイテイ</t>
    </rPh>
    <rPh sb="379" eb="381">
      <t>シセツ</t>
    </rPh>
    <rPh sb="381" eb="383">
      <t>ウンエイ</t>
    </rPh>
    <rPh sb="384" eb="386">
      <t>ミナオ</t>
    </rPh>
    <rPh sb="390" eb="392">
      <t>カイゼン</t>
    </rPh>
    <rPh sb="393" eb="394">
      <t>ハカ</t>
    </rPh>
    <rPh sb="401" eb="403">
      <t>シセツ</t>
    </rPh>
    <rPh sb="403" eb="405">
      <t>リヨウ</t>
    </rPh>
    <rPh sb="405" eb="406">
      <t>リツ</t>
    </rPh>
    <rPh sb="407" eb="409">
      <t>ルイジ</t>
    </rPh>
    <rPh sb="409" eb="411">
      <t>ダンタイ</t>
    </rPh>
    <rPh sb="411" eb="413">
      <t>ヘイキン</t>
    </rPh>
    <rPh sb="415" eb="416">
      <t>タカ</t>
    </rPh>
    <rPh sb="417" eb="418">
      <t>アタイ</t>
    </rPh>
    <rPh sb="429" eb="431">
      <t>リョウコウ</t>
    </rPh>
    <rPh sb="437" eb="440">
      <t>ユウシュウリツ</t>
    </rPh>
    <rPh sb="442" eb="444">
      <t>ロウキュウ</t>
    </rPh>
    <rPh sb="444" eb="445">
      <t>カン</t>
    </rPh>
    <rPh sb="446" eb="448">
      <t>コウシン</t>
    </rPh>
    <rPh sb="448" eb="449">
      <t>トウ</t>
    </rPh>
    <rPh sb="452" eb="455">
      <t>ユウシュウリツ</t>
    </rPh>
    <rPh sb="456" eb="458">
      <t>ゾウカ</t>
    </rPh>
    <rPh sb="458" eb="460">
      <t>ケイコウ</t>
    </rPh>
    <rPh sb="465" eb="467">
      <t>ルイジ</t>
    </rPh>
    <rPh sb="467" eb="469">
      <t>ダンタイ</t>
    </rPh>
    <phoneticPr fontId="4"/>
  </si>
  <si>
    <t xml:space="preserve">①有形固定資産減価償却率
　類似団体の平均値を大幅に下回っているが、法適用から年数が浅く、償却累計額が少ないことが要因と思われるため、計画的に施設更新を行う必要がある。
②管路経年化率・③管路更新率
　管路経年化率は類似団体の平均値を下回っているが、今後集中して、法定耐用年数を迎えることから、計画的かつ効率的な更新に取り組んでいく。
</t>
    <rPh sb="139" eb="140">
      <t>ムカ</t>
    </rPh>
    <phoneticPr fontId="4"/>
  </si>
  <si>
    <t xml:space="preserve">
①経常収支比率は100％を超えているが、料金回収率が低く、他会計に大きく依存した経営となっている。独立採算制の観点から段階的な料金改定を行っていく必要がある。
②施設や管路の老朽化が進んでおり、今後の水道需要を見据えて設備更新を行っていく必要がある。
　</t>
    <rPh sb="120" eb="122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</si>
</sst>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 formatCode="#,##0.00;&quot;△&quot;#,##0.00;&quot;-&quot;">
                  <c:v>1.27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0D-4F7F-8901-5C6A9A593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0.39</c:v>
                </c:pt>
                <c:pt idx="1">
                  <c:v>0.43</c:v>
                </c:pt>
                <c:pt idx="2">
                  <c:v>0.42</c:v>
                </c:pt>
                <c:pt idx="3">
                  <c:v>0.44</c:v>
                </c:pt>
                <c:pt idx="4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0D-4F7F-8901-5C6A9A593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87.36</c:v>
                </c:pt>
                <c:pt idx="1">
                  <c:v>82.99</c:v>
                </c:pt>
                <c:pt idx="2">
                  <c:v>80.14</c:v>
                </c:pt>
                <c:pt idx="3">
                  <c:v>84.97</c:v>
                </c:pt>
                <c:pt idx="4">
                  <c:v>81.650000000000006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4-40C1-A622-51AB90F0E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55.88</c:v>
                </c:pt>
                <c:pt idx="1">
                  <c:v>55.22</c:v>
                </c:pt>
                <c:pt idx="2">
                  <c:v>54.05</c:v>
                </c:pt>
                <c:pt idx="3">
                  <c:v>54.43</c:v>
                </c:pt>
                <c:pt idx="4">
                  <c:v>53.87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54-40C1-A622-51AB90F0E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71.489999999999995</c:v>
                </c:pt>
                <c:pt idx="1">
                  <c:v>76.459999999999994</c:v>
                </c:pt>
                <c:pt idx="2">
                  <c:v>77.62</c:v>
                </c:pt>
                <c:pt idx="3">
                  <c:v>74.17</c:v>
                </c:pt>
                <c:pt idx="4">
                  <c:v>78.23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DE-43EF-849B-F637769A3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80.989999999999995</c:v>
                </c:pt>
                <c:pt idx="1">
                  <c:v>80.930000000000007</c:v>
                </c:pt>
                <c:pt idx="2">
                  <c:v>80.510000000000005</c:v>
                </c:pt>
                <c:pt idx="3">
                  <c:v>79.44</c:v>
                </c:pt>
                <c:pt idx="4">
                  <c:v>79.489999999999995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DE-43EF-849B-F637769A3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102.75</c:v>
                </c:pt>
                <c:pt idx="1">
                  <c:v>102.16</c:v>
                </c:pt>
                <c:pt idx="2">
                  <c:v>102.76</c:v>
                </c:pt>
                <c:pt idx="3">
                  <c:v>102.38</c:v>
                </c:pt>
                <c:pt idx="4">
                  <c:v>101.12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2A-4659-A165-4E121EEDE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110.02</c:v>
                </c:pt>
                <c:pt idx="1">
                  <c:v>108.76</c:v>
                </c:pt>
                <c:pt idx="2">
                  <c:v>108.46</c:v>
                </c:pt>
                <c:pt idx="3">
                  <c:v>109.02</c:v>
                </c:pt>
                <c:pt idx="4">
                  <c:v>107.81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2A-4659-A165-4E121EEDE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4.7</c:v>
                </c:pt>
                <c:pt idx="1">
                  <c:v>9.42</c:v>
                </c:pt>
                <c:pt idx="2">
                  <c:v>13.89</c:v>
                </c:pt>
                <c:pt idx="3">
                  <c:v>18.21</c:v>
                </c:pt>
                <c:pt idx="4">
                  <c:v>21.77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CE-4FE7-B06E-75FBB7FB7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46.61</c:v>
                </c:pt>
                <c:pt idx="1">
                  <c:v>47.97</c:v>
                </c:pt>
                <c:pt idx="2">
                  <c:v>49.12</c:v>
                </c:pt>
                <c:pt idx="3">
                  <c:v>49.39</c:v>
                </c:pt>
                <c:pt idx="4">
                  <c:v>50.75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CE-4FE7-B06E-75FBB7FB7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3.99</c:v>
                </c:pt>
                <c:pt idx="1">
                  <c:v>5.91</c:v>
                </c:pt>
                <c:pt idx="2">
                  <c:v>5.91</c:v>
                </c:pt>
                <c:pt idx="3">
                  <c:v>5.91</c:v>
                </c:pt>
                <c:pt idx="4">
                  <c:v>5.91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3-4CDC-9E61-CB7F0956F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10.84</c:v>
                </c:pt>
                <c:pt idx="1">
                  <c:v>15.33</c:v>
                </c:pt>
                <c:pt idx="2">
                  <c:v>16.760000000000002</c:v>
                </c:pt>
                <c:pt idx="3">
                  <c:v>18.57</c:v>
                </c:pt>
                <c:pt idx="4">
                  <c:v>21.14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F3-4CDC-9E61-CB7F0956F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B7-438E-876D-C883CB766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7.31</c:v>
                </c:pt>
                <c:pt idx="1">
                  <c:v>7.48</c:v>
                </c:pt>
                <c:pt idx="2">
                  <c:v>11.94</c:v>
                </c:pt>
                <c:pt idx="3">
                  <c:v>11</c:v>
                </c:pt>
                <c:pt idx="4">
                  <c:v>8.86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B7-438E-876D-C883CB766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59.82</c:v>
                </c:pt>
                <c:pt idx="1">
                  <c:v>120.01</c:v>
                </c:pt>
                <c:pt idx="2">
                  <c:v>146.63999999999999</c:v>
                </c:pt>
                <c:pt idx="3">
                  <c:v>167.56</c:v>
                </c:pt>
                <c:pt idx="4">
                  <c:v>178.41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03-4C77-826E-8036337AA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355.27</c:v>
                </c:pt>
                <c:pt idx="1">
                  <c:v>359.7</c:v>
                </c:pt>
                <c:pt idx="2">
                  <c:v>362.93</c:v>
                </c:pt>
                <c:pt idx="3">
                  <c:v>371.81</c:v>
                </c:pt>
                <c:pt idx="4">
                  <c:v>384.23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03-4C77-826E-8036337AA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1685.98</c:v>
                </c:pt>
                <c:pt idx="1">
                  <c:v>1591.93</c:v>
                </c:pt>
                <c:pt idx="2">
                  <c:v>1498.45</c:v>
                </c:pt>
                <c:pt idx="3">
                  <c:v>1421.27</c:v>
                </c:pt>
                <c:pt idx="4">
                  <c:v>1368.35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66-4137-A916-4ACF2397F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458.27</c:v>
                </c:pt>
                <c:pt idx="1">
                  <c:v>447.01</c:v>
                </c:pt>
                <c:pt idx="2">
                  <c:v>439.05</c:v>
                </c:pt>
                <c:pt idx="3">
                  <c:v>465.85</c:v>
                </c:pt>
                <c:pt idx="4">
                  <c:v>439.43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66-4137-A916-4ACF2397F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56.7</c:v>
                </c:pt>
                <c:pt idx="1">
                  <c:v>54.63</c:v>
                </c:pt>
                <c:pt idx="2">
                  <c:v>59.18</c:v>
                </c:pt>
                <c:pt idx="3">
                  <c:v>58.61</c:v>
                </c:pt>
                <c:pt idx="4">
                  <c:v>60.16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4B-44AF-BB94-FA4575FC0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96.77</c:v>
                </c:pt>
                <c:pt idx="1">
                  <c:v>95.81</c:v>
                </c:pt>
                <c:pt idx="2">
                  <c:v>95.26</c:v>
                </c:pt>
                <c:pt idx="3">
                  <c:v>92.39</c:v>
                </c:pt>
                <c:pt idx="4">
                  <c:v>94.41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4B-44AF-BB94-FA4575FC0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275.29000000000002</c:v>
                </c:pt>
                <c:pt idx="1">
                  <c:v>292.01</c:v>
                </c:pt>
                <c:pt idx="2">
                  <c:v>281.88</c:v>
                </c:pt>
                <c:pt idx="3">
                  <c:v>284.72000000000003</c:v>
                </c:pt>
                <c:pt idx="4">
                  <c:v>276.45999999999998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A-4E19-857E-2259C0CD3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187.18</c:v>
                </c:pt>
                <c:pt idx="1">
                  <c:v>189.58</c:v>
                </c:pt>
                <c:pt idx="2">
                  <c:v>192.82</c:v>
                </c:pt>
                <c:pt idx="3">
                  <c:v>192.98</c:v>
                </c:pt>
                <c:pt idx="4">
                  <c:v>192.13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E19-857E-2259C0CD3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【111.39】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【261.51】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【265.16】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【90.12】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【167.74】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【102.35】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N4" zoomScaleNormal="100" workbookViewId="0">
      <selection activeCell="BL14" sqref="BL14:BZ15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375" bestFit="1" customWidth="1"/>
    <col min="81" max="82" width="4.37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</row>
    <row r="3" spans="1:78" ht="9.75" customHeight="1" x14ac:dyDescent="0.15">
      <c r="A3" s="2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</row>
    <row r="4" spans="1:78" ht="9.75" customHeight="1" x14ac:dyDescent="0.15">
      <c r="A4" s="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2" t="str">
        <f>データ!H6</f>
        <v>秋田県　美郷町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3"/>
      <c r="AE6" s="33"/>
      <c r="AF6" s="33"/>
      <c r="AG6" s="33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4" t="s">
        <v>1</v>
      </c>
      <c r="C7" s="35"/>
      <c r="D7" s="35"/>
      <c r="E7" s="35"/>
      <c r="F7" s="35"/>
      <c r="G7" s="35"/>
      <c r="H7" s="35"/>
      <c r="I7" s="34" t="s">
        <v>2</v>
      </c>
      <c r="J7" s="35"/>
      <c r="K7" s="35"/>
      <c r="L7" s="35"/>
      <c r="M7" s="35"/>
      <c r="N7" s="35"/>
      <c r="O7" s="36"/>
      <c r="P7" s="37" t="s">
        <v>3</v>
      </c>
      <c r="Q7" s="37"/>
      <c r="R7" s="37"/>
      <c r="S7" s="37"/>
      <c r="T7" s="37"/>
      <c r="U7" s="37"/>
      <c r="V7" s="37"/>
      <c r="W7" s="37" t="s">
        <v>4</v>
      </c>
      <c r="X7" s="37"/>
      <c r="Y7" s="37"/>
      <c r="Z7" s="37"/>
      <c r="AA7" s="37"/>
      <c r="AB7" s="37"/>
      <c r="AC7" s="37"/>
      <c r="AD7" s="37" t="s">
        <v>5</v>
      </c>
      <c r="AE7" s="37"/>
      <c r="AF7" s="37"/>
      <c r="AG7" s="37"/>
      <c r="AH7" s="37"/>
      <c r="AI7" s="37"/>
      <c r="AJ7" s="37"/>
      <c r="AK7" s="2"/>
      <c r="AL7" s="37" t="s">
        <v>6</v>
      </c>
      <c r="AM7" s="37"/>
      <c r="AN7" s="37"/>
      <c r="AO7" s="37"/>
      <c r="AP7" s="37"/>
      <c r="AQ7" s="37"/>
      <c r="AR7" s="37"/>
      <c r="AS7" s="37"/>
      <c r="AT7" s="34" t="s">
        <v>7</v>
      </c>
      <c r="AU7" s="35"/>
      <c r="AV7" s="35"/>
      <c r="AW7" s="35"/>
      <c r="AX7" s="35"/>
      <c r="AY7" s="35"/>
      <c r="AZ7" s="35"/>
      <c r="BA7" s="35"/>
      <c r="BB7" s="37" t="s">
        <v>8</v>
      </c>
      <c r="BC7" s="37"/>
      <c r="BD7" s="37"/>
      <c r="BE7" s="37"/>
      <c r="BF7" s="37"/>
      <c r="BG7" s="37"/>
      <c r="BH7" s="37"/>
      <c r="BI7" s="37"/>
      <c r="BJ7" s="3"/>
      <c r="BK7" s="3"/>
      <c r="BL7" s="38" t="s">
        <v>9</v>
      </c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40"/>
    </row>
    <row r="8" spans="1:78" ht="18.75" customHeight="1" x14ac:dyDescent="0.15">
      <c r="A8" s="2"/>
      <c r="B8" s="41" t="str">
        <f>データ!$I$6</f>
        <v>法適用</v>
      </c>
      <c r="C8" s="42"/>
      <c r="D8" s="42"/>
      <c r="E8" s="42"/>
      <c r="F8" s="42"/>
      <c r="G8" s="42"/>
      <c r="H8" s="42"/>
      <c r="I8" s="41" t="str">
        <f>データ!$J$6</f>
        <v>水道事業</v>
      </c>
      <c r="J8" s="42"/>
      <c r="K8" s="42"/>
      <c r="L8" s="42"/>
      <c r="M8" s="42"/>
      <c r="N8" s="42"/>
      <c r="O8" s="43"/>
      <c r="P8" s="44" t="str">
        <f>データ!$K$6</f>
        <v>末端給水事業</v>
      </c>
      <c r="Q8" s="44"/>
      <c r="R8" s="44"/>
      <c r="S8" s="44"/>
      <c r="T8" s="44"/>
      <c r="U8" s="44"/>
      <c r="V8" s="44"/>
      <c r="W8" s="44" t="str">
        <f>データ!$L$6</f>
        <v>A7</v>
      </c>
      <c r="X8" s="44"/>
      <c r="Y8" s="44"/>
      <c r="Z8" s="44"/>
      <c r="AA8" s="44"/>
      <c r="AB8" s="44"/>
      <c r="AC8" s="44"/>
      <c r="AD8" s="44" t="str">
        <f>データ!$M$6</f>
        <v>非設置</v>
      </c>
      <c r="AE8" s="44"/>
      <c r="AF8" s="44"/>
      <c r="AG8" s="44"/>
      <c r="AH8" s="44"/>
      <c r="AI8" s="44"/>
      <c r="AJ8" s="44"/>
      <c r="AK8" s="2"/>
      <c r="AL8" s="45">
        <f>データ!$R$6</f>
        <v>18549</v>
      </c>
      <c r="AM8" s="45"/>
      <c r="AN8" s="45"/>
      <c r="AO8" s="45"/>
      <c r="AP8" s="45"/>
      <c r="AQ8" s="45"/>
      <c r="AR8" s="45"/>
      <c r="AS8" s="45"/>
      <c r="AT8" s="46">
        <f>データ!$S$6</f>
        <v>168.32</v>
      </c>
      <c r="AU8" s="47"/>
      <c r="AV8" s="47"/>
      <c r="AW8" s="47"/>
      <c r="AX8" s="47"/>
      <c r="AY8" s="47"/>
      <c r="AZ8" s="47"/>
      <c r="BA8" s="47"/>
      <c r="BB8" s="48">
        <f>データ!$T$6</f>
        <v>110.2</v>
      </c>
      <c r="BC8" s="48"/>
      <c r="BD8" s="48"/>
      <c r="BE8" s="48"/>
      <c r="BF8" s="48"/>
      <c r="BG8" s="48"/>
      <c r="BH8" s="48"/>
      <c r="BI8" s="48"/>
      <c r="BJ8" s="3"/>
      <c r="BK8" s="3"/>
      <c r="BL8" s="49" t="s">
        <v>10</v>
      </c>
      <c r="BM8" s="50"/>
      <c r="BN8" s="51" t="s">
        <v>11</v>
      </c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2"/>
    </row>
    <row r="9" spans="1:78" ht="18.75" customHeight="1" x14ac:dyDescent="0.15">
      <c r="A9" s="2"/>
      <c r="B9" s="34" t="s">
        <v>12</v>
      </c>
      <c r="C9" s="35"/>
      <c r="D9" s="35"/>
      <c r="E9" s="35"/>
      <c r="F9" s="35"/>
      <c r="G9" s="35"/>
      <c r="H9" s="35"/>
      <c r="I9" s="34" t="s">
        <v>13</v>
      </c>
      <c r="J9" s="35"/>
      <c r="K9" s="35"/>
      <c r="L9" s="35"/>
      <c r="M9" s="35"/>
      <c r="N9" s="35"/>
      <c r="O9" s="36"/>
      <c r="P9" s="37" t="s">
        <v>14</v>
      </c>
      <c r="Q9" s="37"/>
      <c r="R9" s="37"/>
      <c r="S9" s="37"/>
      <c r="T9" s="37"/>
      <c r="U9" s="37"/>
      <c r="V9" s="37"/>
      <c r="W9" s="37" t="s">
        <v>15</v>
      </c>
      <c r="X9" s="37"/>
      <c r="Y9" s="37"/>
      <c r="Z9" s="37"/>
      <c r="AA9" s="37"/>
      <c r="AB9" s="37"/>
      <c r="AC9" s="37"/>
      <c r="AD9" s="2"/>
      <c r="AE9" s="2"/>
      <c r="AF9" s="2"/>
      <c r="AG9" s="2"/>
      <c r="AH9" s="2"/>
      <c r="AI9" s="2"/>
      <c r="AJ9" s="2"/>
      <c r="AK9" s="2"/>
      <c r="AL9" s="37" t="s">
        <v>16</v>
      </c>
      <c r="AM9" s="37"/>
      <c r="AN9" s="37"/>
      <c r="AO9" s="37"/>
      <c r="AP9" s="37"/>
      <c r="AQ9" s="37"/>
      <c r="AR9" s="37"/>
      <c r="AS9" s="37"/>
      <c r="AT9" s="34" t="s">
        <v>17</v>
      </c>
      <c r="AU9" s="35"/>
      <c r="AV9" s="35"/>
      <c r="AW9" s="35"/>
      <c r="AX9" s="35"/>
      <c r="AY9" s="35"/>
      <c r="AZ9" s="35"/>
      <c r="BA9" s="35"/>
      <c r="BB9" s="37" t="s">
        <v>18</v>
      </c>
      <c r="BC9" s="37"/>
      <c r="BD9" s="37"/>
      <c r="BE9" s="37"/>
      <c r="BF9" s="37"/>
      <c r="BG9" s="37"/>
      <c r="BH9" s="37"/>
      <c r="BI9" s="37"/>
      <c r="BJ9" s="3"/>
      <c r="BK9" s="3"/>
      <c r="BL9" s="53" t="s">
        <v>19</v>
      </c>
      <c r="BM9" s="54"/>
      <c r="BN9" s="55" t="s">
        <v>20</v>
      </c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6"/>
    </row>
    <row r="10" spans="1:78" ht="18.75" customHeight="1" x14ac:dyDescent="0.15">
      <c r="A10" s="2"/>
      <c r="B10" s="46" t="str">
        <f>データ!$N$6</f>
        <v>-</v>
      </c>
      <c r="C10" s="47"/>
      <c r="D10" s="47"/>
      <c r="E10" s="47"/>
      <c r="F10" s="47"/>
      <c r="G10" s="47"/>
      <c r="H10" s="47"/>
      <c r="I10" s="46">
        <f>データ!$O$6</f>
        <v>49.32</v>
      </c>
      <c r="J10" s="47"/>
      <c r="K10" s="47"/>
      <c r="L10" s="47"/>
      <c r="M10" s="47"/>
      <c r="N10" s="47"/>
      <c r="O10" s="81"/>
      <c r="P10" s="48">
        <f>データ!$P$6</f>
        <v>58.83</v>
      </c>
      <c r="Q10" s="48"/>
      <c r="R10" s="48"/>
      <c r="S10" s="48"/>
      <c r="T10" s="48"/>
      <c r="U10" s="48"/>
      <c r="V10" s="48"/>
      <c r="W10" s="45">
        <f>データ!$Q$6</f>
        <v>3520</v>
      </c>
      <c r="X10" s="45"/>
      <c r="Y10" s="45"/>
      <c r="Z10" s="45"/>
      <c r="AA10" s="45"/>
      <c r="AB10" s="45"/>
      <c r="AC10" s="45"/>
      <c r="AD10" s="2"/>
      <c r="AE10" s="2"/>
      <c r="AF10" s="2"/>
      <c r="AG10" s="2"/>
      <c r="AH10" s="2"/>
      <c r="AI10" s="2"/>
      <c r="AJ10" s="2"/>
      <c r="AK10" s="2"/>
      <c r="AL10" s="45">
        <f>データ!$U$6</f>
        <v>10844</v>
      </c>
      <c r="AM10" s="45"/>
      <c r="AN10" s="45"/>
      <c r="AO10" s="45"/>
      <c r="AP10" s="45"/>
      <c r="AQ10" s="45"/>
      <c r="AR10" s="45"/>
      <c r="AS10" s="45"/>
      <c r="AT10" s="46">
        <f>データ!$V$6</f>
        <v>77.849999999999994</v>
      </c>
      <c r="AU10" s="47"/>
      <c r="AV10" s="47"/>
      <c r="AW10" s="47"/>
      <c r="AX10" s="47"/>
      <c r="AY10" s="47"/>
      <c r="AZ10" s="47"/>
      <c r="BA10" s="47"/>
      <c r="BB10" s="48">
        <f>データ!$W$6</f>
        <v>139.29</v>
      </c>
      <c r="BC10" s="48"/>
      <c r="BD10" s="48"/>
      <c r="BE10" s="48"/>
      <c r="BF10" s="48"/>
      <c r="BG10" s="48"/>
      <c r="BH10" s="48"/>
      <c r="BI10" s="48"/>
      <c r="BJ10" s="2"/>
      <c r="BK10" s="2"/>
      <c r="BL10" s="63" t="s">
        <v>21</v>
      </c>
      <c r="BM10" s="64"/>
      <c r="BN10" s="65" t="s">
        <v>22</v>
      </c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7" t="s">
        <v>23</v>
      </c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</row>
    <row r="14" spans="1:78" ht="13.5" customHeight="1" x14ac:dyDescent="0.15">
      <c r="A14" s="2"/>
      <c r="B14" s="69" t="s">
        <v>24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1"/>
      <c r="BK14" s="2"/>
      <c r="BL14" s="75" t="s">
        <v>25</v>
      </c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7"/>
    </row>
    <row r="15" spans="1:78" ht="13.5" customHeight="1" x14ac:dyDescent="0.15">
      <c r="A15" s="2"/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4"/>
      <c r="BK15" s="2"/>
      <c r="BL15" s="78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8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57" t="s">
        <v>111</v>
      </c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9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57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9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57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9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57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9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57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9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57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9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57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9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57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9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57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9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57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9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57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9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57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9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57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9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57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9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57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9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57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9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57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9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57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9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57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9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57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9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57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9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57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9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57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9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57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9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57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9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57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9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57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9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57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9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75" t="s">
        <v>26</v>
      </c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78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8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57" t="s">
        <v>112</v>
      </c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9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57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9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57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9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57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9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57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9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57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9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57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9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57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9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57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9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57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9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57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9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57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9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57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9"/>
    </row>
    <row r="60" spans="1:78" ht="13.5" customHeight="1" x14ac:dyDescent="0.15">
      <c r="A60" s="2"/>
      <c r="B60" s="72" t="s">
        <v>27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4"/>
      <c r="BK60" s="2"/>
      <c r="BL60" s="57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9"/>
    </row>
    <row r="61" spans="1:78" ht="13.5" customHeight="1" x14ac:dyDescent="0.15">
      <c r="A61" s="2"/>
      <c r="B61" s="72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4"/>
      <c r="BK61" s="2"/>
      <c r="BL61" s="57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9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57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9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75" t="s">
        <v>28</v>
      </c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78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8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57" t="s">
        <v>113</v>
      </c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9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57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9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57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9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57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9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57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9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57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9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57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9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57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9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57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9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57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9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57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9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57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9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57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9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57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9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57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9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57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9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0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2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【111.39】</v>
      </c>
      <c r="F85" s="13" t="str">
        <f>データ!AS6</f>
        <v>【1.30】</v>
      </c>
      <c r="G85" s="13" t="str">
        <f>データ!BD6</f>
        <v>【261.51】</v>
      </c>
      <c r="H85" s="13" t="str">
        <f>データ!BO6</f>
        <v>【265.16】</v>
      </c>
      <c r="I85" s="13" t="str">
        <f>データ!BZ6</f>
        <v>【102.35】</v>
      </c>
      <c r="J85" s="13" t="str">
        <f>データ!CK6</f>
        <v>【167.74】</v>
      </c>
      <c r="K85" s="13" t="str">
        <f>データ!CV6</f>
        <v>【60.29】</v>
      </c>
      <c r="L85" s="13" t="str">
        <f>データ!DG6</f>
        <v>【90.12】</v>
      </c>
      <c r="M85" s="13" t="str">
        <f>データ!DR6</f>
        <v>【50.88】</v>
      </c>
      <c r="N85" s="13" t="str">
        <f>データ!EC6</f>
        <v>【22.30】</v>
      </c>
      <c r="O85" s="13" t="str">
        <f>データ!EN6</f>
        <v>【0.66】</v>
      </c>
    </row>
  </sheetData>
  <sheetProtection algorithmName="SHA-512" hashValue="vC1EFtes+0gwHiIpElpXH9NKKXtDUxuLpHKNcCNOLPQjCG4lOk8owta6+VW+Dh8987YfeTSBPIjOjQXvVvmRQg==" saltValue="oTVPCu/w8jo3b8c0GnLuRA==" spinCount="100000" sheet="1" objects="1" scenarios="1" formatCells="0" formatColumns="0" formatRows="0"/>
  <mergeCells count="48">
    <mergeCell ref="BL64:BZ65"/>
    <mergeCell ref="AT10:BA10"/>
    <mergeCell ref="BL16:BZ44"/>
    <mergeCell ref="BL45:BZ46"/>
    <mergeCell ref="BL47:BZ63"/>
    <mergeCell ref="B60:BJ61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B9:H9"/>
    <mergeCell ref="I9:O9"/>
    <mergeCell ref="P9:V9"/>
    <mergeCell ref="W9:AC9"/>
    <mergeCell ref="AL9:AS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5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83" t="s">
        <v>50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  <c r="X3" s="89" t="s">
        <v>51</v>
      </c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 t="s">
        <v>27</v>
      </c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</row>
    <row r="4" spans="1:144" x14ac:dyDescent="0.15">
      <c r="A4" s="15" t="s">
        <v>52</v>
      </c>
      <c r="B4" s="17"/>
      <c r="C4" s="17"/>
      <c r="D4" s="17"/>
      <c r="E4" s="17"/>
      <c r="F4" s="17"/>
      <c r="G4" s="17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8"/>
      <c r="X4" s="82" t="s">
        <v>53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 t="s">
        <v>54</v>
      </c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 t="s">
        <v>55</v>
      </c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 t="s">
        <v>56</v>
      </c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 t="s">
        <v>57</v>
      </c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 t="s">
        <v>58</v>
      </c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 t="s">
        <v>59</v>
      </c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 t="s">
        <v>60</v>
      </c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 t="s">
        <v>61</v>
      </c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 t="s">
        <v>62</v>
      </c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 t="s">
        <v>63</v>
      </c>
      <c r="EE4" s="82"/>
      <c r="EF4" s="82"/>
      <c r="EG4" s="82"/>
      <c r="EH4" s="82"/>
      <c r="EI4" s="82"/>
      <c r="EJ4" s="82"/>
      <c r="EK4" s="82"/>
      <c r="EL4" s="82"/>
      <c r="EM4" s="82"/>
      <c r="EN4" s="82"/>
    </row>
    <row r="5" spans="1:144" x14ac:dyDescent="0.15">
      <c r="A5" s="15" t="s">
        <v>64</v>
      </c>
      <c r="B5" s="18"/>
      <c r="C5" s="18"/>
      <c r="D5" s="18"/>
      <c r="E5" s="18"/>
      <c r="F5" s="18"/>
      <c r="G5" s="18"/>
      <c r="H5" s="19" t="s">
        <v>65</v>
      </c>
      <c r="I5" s="19" t="s">
        <v>66</v>
      </c>
      <c r="J5" s="19" t="s">
        <v>67</v>
      </c>
      <c r="K5" s="19" t="s">
        <v>68</v>
      </c>
      <c r="L5" s="19" t="s">
        <v>69</v>
      </c>
      <c r="M5" s="19" t="s">
        <v>5</v>
      </c>
      <c r="N5" s="19" t="s">
        <v>70</v>
      </c>
      <c r="O5" s="19" t="s">
        <v>71</v>
      </c>
      <c r="P5" s="19" t="s">
        <v>72</v>
      </c>
      <c r="Q5" s="19" t="s">
        <v>73</v>
      </c>
      <c r="R5" s="19" t="s">
        <v>74</v>
      </c>
      <c r="S5" s="19" t="s">
        <v>75</v>
      </c>
      <c r="T5" s="19" t="s">
        <v>76</v>
      </c>
      <c r="U5" s="19" t="s">
        <v>77</v>
      </c>
      <c r="V5" s="19" t="s">
        <v>78</v>
      </c>
      <c r="W5" s="19" t="s">
        <v>79</v>
      </c>
      <c r="X5" s="19" t="s">
        <v>80</v>
      </c>
      <c r="Y5" s="19" t="s">
        <v>81</v>
      </c>
      <c r="Z5" s="19" t="s">
        <v>82</v>
      </c>
      <c r="AA5" s="19" t="s">
        <v>83</v>
      </c>
      <c r="AB5" s="19" t="s">
        <v>84</v>
      </c>
      <c r="AC5" s="19" t="s">
        <v>85</v>
      </c>
      <c r="AD5" s="19" t="s">
        <v>86</v>
      </c>
      <c r="AE5" s="19" t="s">
        <v>87</v>
      </c>
      <c r="AF5" s="19" t="s">
        <v>88</v>
      </c>
      <c r="AG5" s="19" t="s">
        <v>89</v>
      </c>
      <c r="AH5" s="19" t="s">
        <v>29</v>
      </c>
      <c r="AI5" s="19" t="s">
        <v>80</v>
      </c>
      <c r="AJ5" s="19" t="s">
        <v>81</v>
      </c>
      <c r="AK5" s="19" t="s">
        <v>82</v>
      </c>
      <c r="AL5" s="19" t="s">
        <v>83</v>
      </c>
      <c r="AM5" s="19" t="s">
        <v>84</v>
      </c>
      <c r="AN5" s="19" t="s">
        <v>85</v>
      </c>
      <c r="AO5" s="19" t="s">
        <v>86</v>
      </c>
      <c r="AP5" s="19" t="s">
        <v>87</v>
      </c>
      <c r="AQ5" s="19" t="s">
        <v>88</v>
      </c>
      <c r="AR5" s="19" t="s">
        <v>89</v>
      </c>
      <c r="AS5" s="19" t="s">
        <v>90</v>
      </c>
      <c r="AT5" s="19" t="s">
        <v>80</v>
      </c>
      <c r="AU5" s="19" t="s">
        <v>81</v>
      </c>
      <c r="AV5" s="19" t="s">
        <v>82</v>
      </c>
      <c r="AW5" s="19" t="s">
        <v>83</v>
      </c>
      <c r="AX5" s="19" t="s">
        <v>84</v>
      </c>
      <c r="AY5" s="19" t="s">
        <v>85</v>
      </c>
      <c r="AZ5" s="19" t="s">
        <v>86</v>
      </c>
      <c r="BA5" s="19" t="s">
        <v>87</v>
      </c>
      <c r="BB5" s="19" t="s">
        <v>88</v>
      </c>
      <c r="BC5" s="19" t="s">
        <v>89</v>
      </c>
      <c r="BD5" s="19" t="s">
        <v>90</v>
      </c>
      <c r="BE5" s="19" t="s">
        <v>80</v>
      </c>
      <c r="BF5" s="19" t="s">
        <v>81</v>
      </c>
      <c r="BG5" s="19" t="s">
        <v>82</v>
      </c>
      <c r="BH5" s="19" t="s">
        <v>83</v>
      </c>
      <c r="BI5" s="19" t="s">
        <v>84</v>
      </c>
      <c r="BJ5" s="19" t="s">
        <v>85</v>
      </c>
      <c r="BK5" s="19" t="s">
        <v>86</v>
      </c>
      <c r="BL5" s="19" t="s">
        <v>87</v>
      </c>
      <c r="BM5" s="19" t="s">
        <v>88</v>
      </c>
      <c r="BN5" s="19" t="s">
        <v>89</v>
      </c>
      <c r="BO5" s="19" t="s">
        <v>90</v>
      </c>
      <c r="BP5" s="19" t="s">
        <v>80</v>
      </c>
      <c r="BQ5" s="19" t="s">
        <v>81</v>
      </c>
      <c r="BR5" s="19" t="s">
        <v>82</v>
      </c>
      <c r="BS5" s="19" t="s">
        <v>83</v>
      </c>
      <c r="BT5" s="19" t="s">
        <v>84</v>
      </c>
      <c r="BU5" s="19" t="s">
        <v>85</v>
      </c>
      <c r="BV5" s="19" t="s">
        <v>86</v>
      </c>
      <c r="BW5" s="19" t="s">
        <v>87</v>
      </c>
      <c r="BX5" s="19" t="s">
        <v>88</v>
      </c>
      <c r="BY5" s="19" t="s">
        <v>89</v>
      </c>
      <c r="BZ5" s="19" t="s">
        <v>90</v>
      </c>
      <c r="CA5" s="19" t="s">
        <v>80</v>
      </c>
      <c r="CB5" s="19" t="s">
        <v>81</v>
      </c>
      <c r="CC5" s="19" t="s">
        <v>82</v>
      </c>
      <c r="CD5" s="19" t="s">
        <v>83</v>
      </c>
      <c r="CE5" s="19" t="s">
        <v>84</v>
      </c>
      <c r="CF5" s="19" t="s">
        <v>85</v>
      </c>
      <c r="CG5" s="19" t="s">
        <v>86</v>
      </c>
      <c r="CH5" s="19" t="s">
        <v>87</v>
      </c>
      <c r="CI5" s="19" t="s">
        <v>88</v>
      </c>
      <c r="CJ5" s="19" t="s">
        <v>89</v>
      </c>
      <c r="CK5" s="19" t="s">
        <v>90</v>
      </c>
      <c r="CL5" s="19" t="s">
        <v>80</v>
      </c>
      <c r="CM5" s="19" t="s">
        <v>81</v>
      </c>
      <c r="CN5" s="19" t="s">
        <v>82</v>
      </c>
      <c r="CO5" s="19" t="s">
        <v>83</v>
      </c>
      <c r="CP5" s="19" t="s">
        <v>84</v>
      </c>
      <c r="CQ5" s="19" t="s">
        <v>85</v>
      </c>
      <c r="CR5" s="19" t="s">
        <v>86</v>
      </c>
      <c r="CS5" s="19" t="s">
        <v>87</v>
      </c>
      <c r="CT5" s="19" t="s">
        <v>88</v>
      </c>
      <c r="CU5" s="19" t="s">
        <v>89</v>
      </c>
      <c r="CV5" s="19" t="s">
        <v>90</v>
      </c>
      <c r="CW5" s="19" t="s">
        <v>80</v>
      </c>
      <c r="CX5" s="19" t="s">
        <v>81</v>
      </c>
      <c r="CY5" s="19" t="s">
        <v>82</v>
      </c>
      <c r="CZ5" s="19" t="s">
        <v>83</v>
      </c>
      <c r="DA5" s="19" t="s">
        <v>84</v>
      </c>
      <c r="DB5" s="19" t="s">
        <v>85</v>
      </c>
      <c r="DC5" s="19" t="s">
        <v>86</v>
      </c>
      <c r="DD5" s="19" t="s">
        <v>87</v>
      </c>
      <c r="DE5" s="19" t="s">
        <v>88</v>
      </c>
      <c r="DF5" s="19" t="s">
        <v>89</v>
      </c>
      <c r="DG5" s="19" t="s">
        <v>90</v>
      </c>
      <c r="DH5" s="19" t="s">
        <v>80</v>
      </c>
      <c r="DI5" s="19" t="s">
        <v>81</v>
      </c>
      <c r="DJ5" s="19" t="s">
        <v>82</v>
      </c>
      <c r="DK5" s="19" t="s">
        <v>83</v>
      </c>
      <c r="DL5" s="19" t="s">
        <v>84</v>
      </c>
      <c r="DM5" s="19" t="s">
        <v>85</v>
      </c>
      <c r="DN5" s="19" t="s">
        <v>86</v>
      </c>
      <c r="DO5" s="19" t="s">
        <v>87</v>
      </c>
      <c r="DP5" s="19" t="s">
        <v>88</v>
      </c>
      <c r="DQ5" s="19" t="s">
        <v>89</v>
      </c>
      <c r="DR5" s="19" t="s">
        <v>90</v>
      </c>
      <c r="DS5" s="19" t="s">
        <v>80</v>
      </c>
      <c r="DT5" s="19" t="s">
        <v>81</v>
      </c>
      <c r="DU5" s="19" t="s">
        <v>82</v>
      </c>
      <c r="DV5" s="19" t="s">
        <v>83</v>
      </c>
      <c r="DW5" s="19" t="s">
        <v>84</v>
      </c>
      <c r="DX5" s="19" t="s">
        <v>85</v>
      </c>
      <c r="DY5" s="19" t="s">
        <v>86</v>
      </c>
      <c r="DZ5" s="19" t="s">
        <v>87</v>
      </c>
      <c r="EA5" s="19" t="s">
        <v>88</v>
      </c>
      <c r="EB5" s="19" t="s">
        <v>89</v>
      </c>
      <c r="EC5" s="19" t="s">
        <v>90</v>
      </c>
      <c r="ED5" s="19" t="s">
        <v>80</v>
      </c>
      <c r="EE5" s="19" t="s">
        <v>81</v>
      </c>
      <c r="EF5" s="19" t="s">
        <v>82</v>
      </c>
      <c r="EG5" s="19" t="s">
        <v>83</v>
      </c>
      <c r="EH5" s="19" t="s">
        <v>84</v>
      </c>
      <c r="EI5" s="19" t="s">
        <v>85</v>
      </c>
      <c r="EJ5" s="19" t="s">
        <v>86</v>
      </c>
      <c r="EK5" s="19" t="s">
        <v>87</v>
      </c>
      <c r="EL5" s="19" t="s">
        <v>88</v>
      </c>
      <c r="EM5" s="19" t="s">
        <v>89</v>
      </c>
      <c r="EN5" s="19" t="s">
        <v>90</v>
      </c>
    </row>
    <row r="6" spans="1:144" s="23" customFormat="1" x14ac:dyDescent="0.15">
      <c r="A6" s="15" t="s">
        <v>91</v>
      </c>
      <c r="B6" s="20">
        <f>B7</f>
        <v>2021</v>
      </c>
      <c r="C6" s="20">
        <f t="shared" ref="C6:W6" si="3">C7</f>
        <v>54348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秋田県　美郷町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A7</v>
      </c>
      <c r="M6" s="20" t="str">
        <f t="shared" si="3"/>
        <v>非設置</v>
      </c>
      <c r="N6" s="21" t="str">
        <f t="shared" si="3"/>
        <v>-</v>
      </c>
      <c r="O6" s="21">
        <f t="shared" si="3"/>
        <v>49.32</v>
      </c>
      <c r="P6" s="21">
        <f t="shared" si="3"/>
        <v>58.83</v>
      </c>
      <c r="Q6" s="21">
        <f t="shared" si="3"/>
        <v>3520</v>
      </c>
      <c r="R6" s="21">
        <f t="shared" si="3"/>
        <v>18549</v>
      </c>
      <c r="S6" s="21">
        <f t="shared" si="3"/>
        <v>168.32</v>
      </c>
      <c r="T6" s="21">
        <f t="shared" si="3"/>
        <v>110.2</v>
      </c>
      <c r="U6" s="21">
        <f t="shared" si="3"/>
        <v>10844</v>
      </c>
      <c r="V6" s="21">
        <f t="shared" si="3"/>
        <v>77.849999999999994</v>
      </c>
      <c r="W6" s="21">
        <f t="shared" si="3"/>
        <v>139.29</v>
      </c>
      <c r="X6" s="22">
        <f>IF(X7="",NA(),X7)</f>
        <v>102.75</v>
      </c>
      <c r="Y6" s="22">
        <f t="shared" ref="Y6:AG6" si="4">IF(Y7="",NA(),Y7)</f>
        <v>102.16</v>
      </c>
      <c r="Z6" s="22">
        <f t="shared" si="4"/>
        <v>102.76</v>
      </c>
      <c r="AA6" s="22">
        <f t="shared" si="4"/>
        <v>102.38</v>
      </c>
      <c r="AB6" s="22">
        <f t="shared" si="4"/>
        <v>101.12</v>
      </c>
      <c r="AC6" s="22">
        <f t="shared" si="4"/>
        <v>110.02</v>
      </c>
      <c r="AD6" s="22">
        <f t="shared" si="4"/>
        <v>108.76</v>
      </c>
      <c r="AE6" s="22">
        <f t="shared" si="4"/>
        <v>108.46</v>
      </c>
      <c r="AF6" s="22">
        <f t="shared" si="4"/>
        <v>109.02</v>
      </c>
      <c r="AG6" s="22">
        <f t="shared" si="4"/>
        <v>107.81</v>
      </c>
      <c r="AH6" s="21" t="str">
        <f>IF(AH7="","",IF(AH7="-","【-】","【"&amp;SUBSTITUTE(TEXT(AH7,"#,##0.00"),"-","△")&amp;"】"))</f>
        <v>【111.39】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2">
        <f t="shared" si="5"/>
        <v>7.31</v>
      </c>
      <c r="AO6" s="22">
        <f t="shared" si="5"/>
        <v>7.48</v>
      </c>
      <c r="AP6" s="22">
        <f t="shared" si="5"/>
        <v>11.94</v>
      </c>
      <c r="AQ6" s="22">
        <f t="shared" si="5"/>
        <v>11</v>
      </c>
      <c r="AR6" s="22">
        <f t="shared" si="5"/>
        <v>8.86</v>
      </c>
      <c r="AS6" s="21" t="str">
        <f>IF(AS7="","",IF(AS7="-","【-】","【"&amp;SUBSTITUTE(TEXT(AS7,"#,##0.00"),"-","△")&amp;"】"))</f>
        <v>【1.30】</v>
      </c>
      <c r="AT6" s="22">
        <f>IF(AT7="",NA(),AT7)</f>
        <v>59.82</v>
      </c>
      <c r="AU6" s="22">
        <f t="shared" ref="AU6:BC6" si="6">IF(AU7="",NA(),AU7)</f>
        <v>120.01</v>
      </c>
      <c r="AV6" s="22">
        <f t="shared" si="6"/>
        <v>146.63999999999999</v>
      </c>
      <c r="AW6" s="22">
        <f t="shared" si="6"/>
        <v>167.56</v>
      </c>
      <c r="AX6" s="22">
        <f t="shared" si="6"/>
        <v>178.41</v>
      </c>
      <c r="AY6" s="22">
        <f t="shared" si="6"/>
        <v>355.27</v>
      </c>
      <c r="AZ6" s="22">
        <f t="shared" si="6"/>
        <v>359.7</v>
      </c>
      <c r="BA6" s="22">
        <f t="shared" si="6"/>
        <v>362.93</v>
      </c>
      <c r="BB6" s="22">
        <f t="shared" si="6"/>
        <v>371.81</v>
      </c>
      <c r="BC6" s="22">
        <f t="shared" si="6"/>
        <v>384.23</v>
      </c>
      <c r="BD6" s="21" t="str">
        <f>IF(BD7="","",IF(BD7="-","【-】","【"&amp;SUBSTITUTE(TEXT(BD7,"#,##0.00"),"-","△")&amp;"】"))</f>
        <v>【261.51】</v>
      </c>
      <c r="BE6" s="22">
        <f>IF(BE7="",NA(),BE7)</f>
        <v>1685.98</v>
      </c>
      <c r="BF6" s="22">
        <f t="shared" ref="BF6:BN6" si="7">IF(BF7="",NA(),BF7)</f>
        <v>1591.93</v>
      </c>
      <c r="BG6" s="22">
        <f t="shared" si="7"/>
        <v>1498.45</v>
      </c>
      <c r="BH6" s="22">
        <f t="shared" si="7"/>
        <v>1421.27</v>
      </c>
      <c r="BI6" s="22">
        <f t="shared" si="7"/>
        <v>1368.35</v>
      </c>
      <c r="BJ6" s="22">
        <f t="shared" si="7"/>
        <v>458.27</v>
      </c>
      <c r="BK6" s="22">
        <f t="shared" si="7"/>
        <v>447.01</v>
      </c>
      <c r="BL6" s="22">
        <f t="shared" si="7"/>
        <v>439.05</v>
      </c>
      <c r="BM6" s="22">
        <f t="shared" si="7"/>
        <v>465.85</v>
      </c>
      <c r="BN6" s="22">
        <f t="shared" si="7"/>
        <v>439.43</v>
      </c>
      <c r="BO6" s="21" t="str">
        <f>IF(BO7="","",IF(BO7="-","【-】","【"&amp;SUBSTITUTE(TEXT(BO7,"#,##0.00"),"-","△")&amp;"】"))</f>
        <v>【265.16】</v>
      </c>
      <c r="BP6" s="22">
        <f>IF(BP7="",NA(),BP7)</f>
        <v>56.7</v>
      </c>
      <c r="BQ6" s="22">
        <f t="shared" ref="BQ6:BY6" si="8">IF(BQ7="",NA(),BQ7)</f>
        <v>54.63</v>
      </c>
      <c r="BR6" s="22">
        <f t="shared" si="8"/>
        <v>59.18</v>
      </c>
      <c r="BS6" s="22">
        <f t="shared" si="8"/>
        <v>58.61</v>
      </c>
      <c r="BT6" s="22">
        <f t="shared" si="8"/>
        <v>60.16</v>
      </c>
      <c r="BU6" s="22">
        <f t="shared" si="8"/>
        <v>96.77</v>
      </c>
      <c r="BV6" s="22">
        <f t="shared" si="8"/>
        <v>95.81</v>
      </c>
      <c r="BW6" s="22">
        <f t="shared" si="8"/>
        <v>95.26</v>
      </c>
      <c r="BX6" s="22">
        <f t="shared" si="8"/>
        <v>92.39</v>
      </c>
      <c r="BY6" s="22">
        <f t="shared" si="8"/>
        <v>94.41</v>
      </c>
      <c r="BZ6" s="21" t="str">
        <f>IF(BZ7="","",IF(BZ7="-","【-】","【"&amp;SUBSTITUTE(TEXT(BZ7,"#,##0.00"),"-","△")&amp;"】"))</f>
        <v>【102.35】</v>
      </c>
      <c r="CA6" s="22">
        <f>IF(CA7="",NA(),CA7)</f>
        <v>275.29000000000002</v>
      </c>
      <c r="CB6" s="22">
        <f t="shared" ref="CB6:CJ6" si="9">IF(CB7="",NA(),CB7)</f>
        <v>292.01</v>
      </c>
      <c r="CC6" s="22">
        <f t="shared" si="9"/>
        <v>281.88</v>
      </c>
      <c r="CD6" s="22">
        <f t="shared" si="9"/>
        <v>284.72000000000003</v>
      </c>
      <c r="CE6" s="22">
        <f t="shared" si="9"/>
        <v>276.45999999999998</v>
      </c>
      <c r="CF6" s="22">
        <f t="shared" si="9"/>
        <v>187.18</v>
      </c>
      <c r="CG6" s="22">
        <f t="shared" si="9"/>
        <v>189.58</v>
      </c>
      <c r="CH6" s="22">
        <f t="shared" si="9"/>
        <v>192.82</v>
      </c>
      <c r="CI6" s="22">
        <f t="shared" si="9"/>
        <v>192.98</v>
      </c>
      <c r="CJ6" s="22">
        <f t="shared" si="9"/>
        <v>192.13</v>
      </c>
      <c r="CK6" s="21" t="str">
        <f>IF(CK7="","",IF(CK7="-","【-】","【"&amp;SUBSTITUTE(TEXT(CK7,"#,##0.00"),"-","△")&amp;"】"))</f>
        <v>【167.74】</v>
      </c>
      <c r="CL6" s="22">
        <f>IF(CL7="",NA(),CL7)</f>
        <v>87.36</v>
      </c>
      <c r="CM6" s="22">
        <f t="shared" ref="CM6:CU6" si="10">IF(CM7="",NA(),CM7)</f>
        <v>82.99</v>
      </c>
      <c r="CN6" s="22">
        <f t="shared" si="10"/>
        <v>80.14</v>
      </c>
      <c r="CO6" s="22">
        <f t="shared" si="10"/>
        <v>84.97</v>
      </c>
      <c r="CP6" s="22">
        <f t="shared" si="10"/>
        <v>81.650000000000006</v>
      </c>
      <c r="CQ6" s="22">
        <f t="shared" si="10"/>
        <v>55.88</v>
      </c>
      <c r="CR6" s="22">
        <f t="shared" si="10"/>
        <v>55.22</v>
      </c>
      <c r="CS6" s="22">
        <f t="shared" si="10"/>
        <v>54.05</v>
      </c>
      <c r="CT6" s="22">
        <f t="shared" si="10"/>
        <v>54.43</v>
      </c>
      <c r="CU6" s="22">
        <f t="shared" si="10"/>
        <v>53.87</v>
      </c>
      <c r="CV6" s="21" t="str">
        <f>IF(CV7="","",IF(CV7="-","【-】","【"&amp;SUBSTITUTE(TEXT(CV7,"#,##0.00"),"-","△")&amp;"】"))</f>
        <v>【60.29】</v>
      </c>
      <c r="CW6" s="22">
        <f>IF(CW7="",NA(),CW7)</f>
        <v>71.489999999999995</v>
      </c>
      <c r="CX6" s="22">
        <f t="shared" ref="CX6:DF6" si="11">IF(CX7="",NA(),CX7)</f>
        <v>76.459999999999994</v>
      </c>
      <c r="CY6" s="22">
        <f t="shared" si="11"/>
        <v>77.62</v>
      </c>
      <c r="CZ6" s="22">
        <f t="shared" si="11"/>
        <v>74.17</v>
      </c>
      <c r="DA6" s="22">
        <f t="shared" si="11"/>
        <v>78.23</v>
      </c>
      <c r="DB6" s="22">
        <f t="shared" si="11"/>
        <v>80.989999999999995</v>
      </c>
      <c r="DC6" s="22">
        <f t="shared" si="11"/>
        <v>80.930000000000007</v>
      </c>
      <c r="DD6" s="22">
        <f t="shared" si="11"/>
        <v>80.510000000000005</v>
      </c>
      <c r="DE6" s="22">
        <f t="shared" si="11"/>
        <v>79.44</v>
      </c>
      <c r="DF6" s="22">
        <f t="shared" si="11"/>
        <v>79.489999999999995</v>
      </c>
      <c r="DG6" s="21" t="str">
        <f>IF(DG7="","",IF(DG7="-","【-】","【"&amp;SUBSTITUTE(TEXT(DG7,"#,##0.00"),"-","△")&amp;"】"))</f>
        <v>【90.12】</v>
      </c>
      <c r="DH6" s="22">
        <f>IF(DH7="",NA(),DH7)</f>
        <v>4.7</v>
      </c>
      <c r="DI6" s="22">
        <f t="shared" ref="DI6:DQ6" si="12">IF(DI7="",NA(),DI7)</f>
        <v>9.42</v>
      </c>
      <c r="DJ6" s="22">
        <f t="shared" si="12"/>
        <v>13.89</v>
      </c>
      <c r="DK6" s="22">
        <f t="shared" si="12"/>
        <v>18.21</v>
      </c>
      <c r="DL6" s="22">
        <f t="shared" si="12"/>
        <v>21.77</v>
      </c>
      <c r="DM6" s="22">
        <f t="shared" si="12"/>
        <v>46.61</v>
      </c>
      <c r="DN6" s="22">
        <f t="shared" si="12"/>
        <v>47.97</v>
      </c>
      <c r="DO6" s="22">
        <f t="shared" si="12"/>
        <v>49.12</v>
      </c>
      <c r="DP6" s="22">
        <f t="shared" si="12"/>
        <v>49.39</v>
      </c>
      <c r="DQ6" s="22">
        <f t="shared" si="12"/>
        <v>50.75</v>
      </c>
      <c r="DR6" s="21" t="str">
        <f>IF(DR7="","",IF(DR7="-","【-】","【"&amp;SUBSTITUTE(TEXT(DR7,"#,##0.00"),"-","△")&amp;"】"))</f>
        <v>【50.88】</v>
      </c>
      <c r="DS6" s="22">
        <f>IF(DS7="",NA(),DS7)</f>
        <v>3.99</v>
      </c>
      <c r="DT6" s="22">
        <f t="shared" ref="DT6:EB6" si="13">IF(DT7="",NA(),DT7)</f>
        <v>5.91</v>
      </c>
      <c r="DU6" s="22">
        <f t="shared" si="13"/>
        <v>5.91</v>
      </c>
      <c r="DV6" s="22">
        <f t="shared" si="13"/>
        <v>5.91</v>
      </c>
      <c r="DW6" s="22">
        <f t="shared" si="13"/>
        <v>5.91</v>
      </c>
      <c r="DX6" s="22">
        <f t="shared" si="13"/>
        <v>10.84</v>
      </c>
      <c r="DY6" s="22">
        <f t="shared" si="13"/>
        <v>15.33</v>
      </c>
      <c r="DZ6" s="22">
        <f t="shared" si="13"/>
        <v>16.760000000000002</v>
      </c>
      <c r="EA6" s="22">
        <f t="shared" si="13"/>
        <v>18.57</v>
      </c>
      <c r="EB6" s="22">
        <f t="shared" si="13"/>
        <v>21.14</v>
      </c>
      <c r="EC6" s="21" t="str">
        <f>IF(EC7="","",IF(EC7="-","【-】","【"&amp;SUBSTITUTE(TEXT(EC7,"#,##0.00"),"-","△")&amp;"】"))</f>
        <v>【22.30】</v>
      </c>
      <c r="ED6" s="22">
        <f>IF(ED7="",NA(),ED7)</f>
        <v>1.27</v>
      </c>
      <c r="EE6" s="21">
        <f t="shared" ref="EE6:EM6" si="14">IF(EE7="",NA(),EE7)</f>
        <v>0</v>
      </c>
      <c r="EF6" s="21">
        <f t="shared" si="14"/>
        <v>0</v>
      </c>
      <c r="EG6" s="21">
        <f t="shared" si="14"/>
        <v>0</v>
      </c>
      <c r="EH6" s="21">
        <f t="shared" si="14"/>
        <v>0</v>
      </c>
      <c r="EI6" s="22">
        <f t="shared" si="14"/>
        <v>0.39</v>
      </c>
      <c r="EJ6" s="22">
        <f t="shared" si="14"/>
        <v>0.43</v>
      </c>
      <c r="EK6" s="22">
        <f t="shared" si="14"/>
        <v>0.42</v>
      </c>
      <c r="EL6" s="22">
        <f t="shared" si="14"/>
        <v>0.44</v>
      </c>
      <c r="EM6" s="22">
        <f t="shared" si="14"/>
        <v>0.5</v>
      </c>
      <c r="EN6" s="21" t="str">
        <f>IF(EN7="","",IF(EN7="-","【-】","【"&amp;SUBSTITUTE(TEXT(EN7,"#,##0.00"),"-","△")&amp;"】"))</f>
        <v>【0.66】</v>
      </c>
    </row>
    <row r="7" spans="1:144" s="23" customFormat="1" x14ac:dyDescent="0.15">
      <c r="A7" s="15"/>
      <c r="B7" s="24">
        <v>2021</v>
      </c>
      <c r="C7" s="24">
        <v>54348</v>
      </c>
      <c r="D7" s="24">
        <v>46</v>
      </c>
      <c r="E7" s="24">
        <v>1</v>
      </c>
      <c r="F7" s="24">
        <v>0</v>
      </c>
      <c r="G7" s="24">
        <v>1</v>
      </c>
      <c r="H7" s="24" t="s">
        <v>92</v>
      </c>
      <c r="I7" s="24" t="s">
        <v>93</v>
      </c>
      <c r="J7" s="24" t="s">
        <v>94</v>
      </c>
      <c r="K7" s="24" t="s">
        <v>95</v>
      </c>
      <c r="L7" s="24" t="s">
        <v>96</v>
      </c>
      <c r="M7" s="24" t="s">
        <v>97</v>
      </c>
      <c r="N7" s="25" t="s">
        <v>98</v>
      </c>
      <c r="O7" s="25">
        <v>49.32</v>
      </c>
      <c r="P7" s="25">
        <v>58.83</v>
      </c>
      <c r="Q7" s="25">
        <v>3520</v>
      </c>
      <c r="R7" s="25">
        <v>18549</v>
      </c>
      <c r="S7" s="25">
        <v>168.32</v>
      </c>
      <c r="T7" s="25">
        <v>110.2</v>
      </c>
      <c r="U7" s="25">
        <v>10844</v>
      </c>
      <c r="V7" s="25">
        <v>77.849999999999994</v>
      </c>
      <c r="W7" s="25">
        <v>139.29</v>
      </c>
      <c r="X7" s="25">
        <v>102.75</v>
      </c>
      <c r="Y7" s="25">
        <v>102.16</v>
      </c>
      <c r="Z7" s="25">
        <v>102.76</v>
      </c>
      <c r="AA7" s="25">
        <v>102.38</v>
      </c>
      <c r="AB7" s="25">
        <v>101.12</v>
      </c>
      <c r="AC7" s="25">
        <v>110.02</v>
      </c>
      <c r="AD7" s="25">
        <v>108.76</v>
      </c>
      <c r="AE7" s="25">
        <v>108.46</v>
      </c>
      <c r="AF7" s="25">
        <v>109.02</v>
      </c>
      <c r="AG7" s="25">
        <v>107.81</v>
      </c>
      <c r="AH7" s="25">
        <v>111.39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7.31</v>
      </c>
      <c r="AO7" s="25">
        <v>7.48</v>
      </c>
      <c r="AP7" s="25">
        <v>11.94</v>
      </c>
      <c r="AQ7" s="25">
        <v>11</v>
      </c>
      <c r="AR7" s="25">
        <v>8.86</v>
      </c>
      <c r="AS7" s="25">
        <v>1.3</v>
      </c>
      <c r="AT7" s="25">
        <v>59.82</v>
      </c>
      <c r="AU7" s="25">
        <v>120.01</v>
      </c>
      <c r="AV7" s="25">
        <v>146.63999999999999</v>
      </c>
      <c r="AW7" s="25">
        <v>167.56</v>
      </c>
      <c r="AX7" s="25">
        <v>178.41</v>
      </c>
      <c r="AY7" s="25">
        <v>355.27</v>
      </c>
      <c r="AZ7" s="25">
        <v>359.7</v>
      </c>
      <c r="BA7" s="25">
        <v>362.93</v>
      </c>
      <c r="BB7" s="25">
        <v>371.81</v>
      </c>
      <c r="BC7" s="25">
        <v>384.23</v>
      </c>
      <c r="BD7" s="25">
        <v>261.51</v>
      </c>
      <c r="BE7" s="25">
        <v>1685.98</v>
      </c>
      <c r="BF7" s="25">
        <v>1591.93</v>
      </c>
      <c r="BG7" s="25">
        <v>1498.45</v>
      </c>
      <c r="BH7" s="25">
        <v>1421.27</v>
      </c>
      <c r="BI7" s="25">
        <v>1368.35</v>
      </c>
      <c r="BJ7" s="25">
        <v>458.27</v>
      </c>
      <c r="BK7" s="25">
        <v>447.01</v>
      </c>
      <c r="BL7" s="25">
        <v>439.05</v>
      </c>
      <c r="BM7" s="25">
        <v>465.85</v>
      </c>
      <c r="BN7" s="25">
        <v>439.43</v>
      </c>
      <c r="BO7" s="25">
        <v>265.16000000000003</v>
      </c>
      <c r="BP7" s="25">
        <v>56.7</v>
      </c>
      <c r="BQ7" s="25">
        <v>54.63</v>
      </c>
      <c r="BR7" s="25">
        <v>59.18</v>
      </c>
      <c r="BS7" s="25">
        <v>58.61</v>
      </c>
      <c r="BT7" s="25">
        <v>60.16</v>
      </c>
      <c r="BU7" s="25">
        <v>96.77</v>
      </c>
      <c r="BV7" s="25">
        <v>95.81</v>
      </c>
      <c r="BW7" s="25">
        <v>95.26</v>
      </c>
      <c r="BX7" s="25">
        <v>92.39</v>
      </c>
      <c r="BY7" s="25">
        <v>94.41</v>
      </c>
      <c r="BZ7" s="25">
        <v>102.35</v>
      </c>
      <c r="CA7" s="25">
        <v>275.29000000000002</v>
      </c>
      <c r="CB7" s="25">
        <v>292.01</v>
      </c>
      <c r="CC7" s="25">
        <v>281.88</v>
      </c>
      <c r="CD7" s="25">
        <v>284.72000000000003</v>
      </c>
      <c r="CE7" s="25">
        <v>276.45999999999998</v>
      </c>
      <c r="CF7" s="25">
        <v>187.18</v>
      </c>
      <c r="CG7" s="25">
        <v>189.58</v>
      </c>
      <c r="CH7" s="25">
        <v>192.82</v>
      </c>
      <c r="CI7" s="25">
        <v>192.98</v>
      </c>
      <c r="CJ7" s="25">
        <v>192.13</v>
      </c>
      <c r="CK7" s="25">
        <v>167.74</v>
      </c>
      <c r="CL7" s="25">
        <v>87.36</v>
      </c>
      <c r="CM7" s="25">
        <v>82.99</v>
      </c>
      <c r="CN7" s="25">
        <v>80.14</v>
      </c>
      <c r="CO7" s="25">
        <v>84.97</v>
      </c>
      <c r="CP7" s="25">
        <v>81.650000000000006</v>
      </c>
      <c r="CQ7" s="25">
        <v>55.88</v>
      </c>
      <c r="CR7" s="25">
        <v>55.22</v>
      </c>
      <c r="CS7" s="25">
        <v>54.05</v>
      </c>
      <c r="CT7" s="25">
        <v>54.43</v>
      </c>
      <c r="CU7" s="25">
        <v>53.87</v>
      </c>
      <c r="CV7" s="25">
        <v>60.29</v>
      </c>
      <c r="CW7" s="25">
        <v>71.489999999999995</v>
      </c>
      <c r="CX7" s="25">
        <v>76.459999999999994</v>
      </c>
      <c r="CY7" s="25">
        <v>77.62</v>
      </c>
      <c r="CZ7" s="25">
        <v>74.17</v>
      </c>
      <c r="DA7" s="25">
        <v>78.23</v>
      </c>
      <c r="DB7" s="25">
        <v>80.989999999999995</v>
      </c>
      <c r="DC7" s="25">
        <v>80.930000000000007</v>
      </c>
      <c r="DD7" s="25">
        <v>80.510000000000005</v>
      </c>
      <c r="DE7" s="25">
        <v>79.44</v>
      </c>
      <c r="DF7" s="25">
        <v>79.489999999999995</v>
      </c>
      <c r="DG7" s="25">
        <v>90.12</v>
      </c>
      <c r="DH7" s="25">
        <v>4.7</v>
      </c>
      <c r="DI7" s="25">
        <v>9.42</v>
      </c>
      <c r="DJ7" s="25">
        <v>13.89</v>
      </c>
      <c r="DK7" s="25">
        <v>18.21</v>
      </c>
      <c r="DL7" s="25">
        <v>21.77</v>
      </c>
      <c r="DM7" s="25">
        <v>46.61</v>
      </c>
      <c r="DN7" s="25">
        <v>47.97</v>
      </c>
      <c r="DO7" s="25">
        <v>49.12</v>
      </c>
      <c r="DP7" s="25">
        <v>49.39</v>
      </c>
      <c r="DQ7" s="25">
        <v>50.75</v>
      </c>
      <c r="DR7" s="25">
        <v>50.88</v>
      </c>
      <c r="DS7" s="25">
        <v>3.99</v>
      </c>
      <c r="DT7" s="25">
        <v>5.91</v>
      </c>
      <c r="DU7" s="25">
        <v>5.91</v>
      </c>
      <c r="DV7" s="25">
        <v>5.91</v>
      </c>
      <c r="DW7" s="25">
        <v>5.91</v>
      </c>
      <c r="DX7" s="25">
        <v>10.84</v>
      </c>
      <c r="DY7" s="25">
        <v>15.33</v>
      </c>
      <c r="DZ7" s="25">
        <v>16.760000000000002</v>
      </c>
      <c r="EA7" s="25">
        <v>18.57</v>
      </c>
      <c r="EB7" s="25">
        <v>21.14</v>
      </c>
      <c r="EC7" s="25">
        <v>22.3</v>
      </c>
      <c r="ED7" s="25">
        <v>1.27</v>
      </c>
      <c r="EE7" s="25">
        <v>0</v>
      </c>
      <c r="EF7" s="25">
        <v>0</v>
      </c>
      <c r="EG7" s="25">
        <v>0</v>
      </c>
      <c r="EH7" s="25">
        <v>0</v>
      </c>
      <c r="EI7" s="25">
        <v>0.39</v>
      </c>
      <c r="EJ7" s="25">
        <v>0.43</v>
      </c>
      <c r="EK7" s="25">
        <v>0.42</v>
      </c>
      <c r="EL7" s="25">
        <v>0.44</v>
      </c>
      <c r="EM7" s="25">
        <v>0.5</v>
      </c>
      <c r="EN7" s="25">
        <v>0.66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99</v>
      </c>
      <c r="C9" s="28" t="s">
        <v>100</v>
      </c>
      <c r="D9" s="28" t="s">
        <v>101</v>
      </c>
      <c r="E9" s="28" t="s">
        <v>102</v>
      </c>
      <c r="F9" s="28" t="s">
        <v>103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 t="shared" ref="B10:C10" si="15">DATEVALUE($B7+12-B11&amp;"/1/"&amp;B12)</f>
        <v>47119</v>
      </c>
      <c r="C10" s="29">
        <f t="shared" si="15"/>
        <v>47484</v>
      </c>
      <c r="D10" s="30">
        <f>DATEVALUE($B7+12-D11&amp;"/1/"&amp;D12)</f>
        <v>47849</v>
      </c>
      <c r="E10" s="30">
        <f>DATEVALUE($B7+12-E11&amp;"/1/"&amp;E12)</f>
        <v>48215</v>
      </c>
      <c r="F10" s="30">
        <f>DATEVALUE($B7+12-F11&amp;"/1/"&amp;F12)</f>
        <v>48582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104</v>
      </c>
    </row>
    <row r="12" spans="1:144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105</v>
      </c>
    </row>
    <row r="13" spans="1:144" x14ac:dyDescent="0.15">
      <c r="B13" t="s">
        <v>106</v>
      </c>
      <c r="C13" t="s">
        <v>107</v>
      </c>
      <c r="D13" t="s">
        <v>108</v>
      </c>
      <c r="E13" t="s">
        <v>108</v>
      </c>
      <c r="F13" t="s">
        <v>109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伊藤　昭人</cp:lastModifiedBy>
  <cp:lastPrinted>2023-01-10T05:56:57Z</cp:lastPrinted>
  <dcterms:created xsi:type="dcterms:W3CDTF">2022-12-01T00:53:33Z</dcterms:created>
  <dcterms:modified xsi:type="dcterms:W3CDTF">2023-02-22T04:42:28Z</dcterms:modified>
  <cp:category/>
</cp:coreProperties>
</file>