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R4\3　確認用\１　係内確認用\３　農集事業\"/>
    </mc:Choice>
  </mc:AlternateContent>
  <workbookProtection workbookAlgorithmName="SHA-512" workbookHashValue="5gi57uGGhv+sVhjT+Z5rm9IkFsYP3oYmGd+yjyz+zK6bgxGylANBF+WbP0VttR6jnGqPLW7ypWNtwq7qbQ1SSg==" workbookSaltValue="oNF5KweCrV0uwHOF0QjQow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S6" i="5"/>
  <c r="R6" i="5"/>
  <c r="Q6" i="5"/>
  <c r="P6" i="5"/>
  <c r="O6" i="5"/>
  <c r="N6" i="5"/>
  <c r="M6" i="5"/>
  <c r="L6" i="5"/>
  <c r="W8" i="4" s="1"/>
  <c r="K6" i="5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G85" i="4"/>
  <c r="F85" i="4"/>
  <c r="E85" i="4"/>
  <c r="AT10" i="4"/>
  <c r="AL10" i="4"/>
  <c r="AD10" i="4"/>
  <c r="W10" i="4"/>
  <c r="P10" i="4"/>
  <c r="I10" i="4"/>
  <c r="B10" i="4"/>
  <c r="BB8" i="4"/>
  <c r="AT8" i="4"/>
  <c r="AL8" i="4"/>
  <c r="AD8" i="4"/>
  <c r="P8" i="4"/>
  <c r="I8" i="4"/>
  <c r="B8" i="4"/>
</calcChain>
</file>

<file path=xl/sharedStrings.xml><?xml version="1.0" encoding="utf-8"?>
<sst xmlns="http://schemas.openxmlformats.org/spreadsheetml/2006/main" count="253" uniqueCount="118">
  <si>
    <t>経営比較分析表（令和3年度決算）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</si>
  <si>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</si>
  <si>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</si>
  <si>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</si>
  <si>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</si>
  <si>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</si>
  <si>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</si>
  <si>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</si>
  <si>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</si>
  <si>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</si>
  <si>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</si>
  <si>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</si>
  <si>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</si>
  <si>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</si>
  <si>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</si>
  <si>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</si>
  <si>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</si>
  <si>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</si>
  <si>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</si>
  <si>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</si>
  <si>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</si>
  <si>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</si>
  <si>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</si>
  <si>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</si>
  <si>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</si>
  <si>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</si>
  <si>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</si>
  <si>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</si>
  <si>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</si>
  <si>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</si>
  <si>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</si>
  <si>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</si>
  <si>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</si>
  <si>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</si>
  <si>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</si>
  <si>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</si>
  <si>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</si>
  <si>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</si>
  <si>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</si>
  <si>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</si>
  <si>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</si>
  <si>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</si>
  <si>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</si>
  <si>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</si>
  <si>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</si>
  <si>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</si>
  <si>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</si>
  <si>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</si>
  <si>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</si>
  <si>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</si>
  <si>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</si>
  <si>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</si>
  <si>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</si>
  <si>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</si>
  <si>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</si>
  <si>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</si>
  <si>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</si>
  <si>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</si>
  <si>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</si>
  <si>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</si>
  <si>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</si>
  <si>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</si>
  <si>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</si>
  <si>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</si>
  <si>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</si>
  <si>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</si>
  <si>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</si>
  <si>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</si>
  <si>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</si>
  <si>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</si>
  <si>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</si>
  <si>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</si>
  <si>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</si>
  <si>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</si>
  <si>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</si>
  <si>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</si>
  <si>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</si>
  <si>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</si>
  <si>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</si>
  <si>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</si>
  <si>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</si>
  <si>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</si>
  <si>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</si>
  <si>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</si>
  <si>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</si>
  <si>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</si>
  <si>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</si>
  <si>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</si>
  <si>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</si>
  <si>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</si>
  <si>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</si>
  <si>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</si>
  <si>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</si>
  <si>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</si>
  <si>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</si>
  <si>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</si>
  <si>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</si>
  <si>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</si>
  <si>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</si>
  <si>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特定地域生活排水処理</t>
  </si>
  <si>
    <t>K3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</si>
  <si>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</si>
  <si>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</si>
  <si>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</si>
  <si>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</si>
  <si>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</si>
  <si>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</si>
  <si>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</si>
  <si>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</si>
  <si>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</si>
  <si>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</si>
  <si>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</si>
  <si>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</si>
  <si>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</si>
  <si>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</si>
  <si>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「①経常収支比率」は100％以上を維持しており、使用料収入と一般会計からの繰入金等の収益により、事業運営が成り立っているが、「⑤経費回収率」は100％未満となっており、公費負担分を除く汚水処理費を下水道使用料で回収できていない。
　「②累積欠損金比率」は0%を維持している。
　「③流動比率」は100％以上であり、短期的な債務に対する支払能力を有していると言える。
　「④企業債残高対事業規模比率」は、全国平均や類似団体平均と比較して高い値となっている。
　「⑥汚水処理原価」は、全国平均や類似団体平均と比較して同程度となっている。
　「⑦施設利用率」は、全国平均や類似団体平均と比較して低い値で推移している。
　「⑧水洗化率」は、全国平均や類似団体平均と比較して高い値となっている。</t>
    <phoneticPr fontId="4"/>
  </si>
  <si>
    <t>　施設全体の減価償却の状況は上昇傾向にあるものの、現時点で、法定耐用年数を超過した施設はない。</t>
    <phoneticPr fontId="15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</si>
  <si>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今後、人口減による使用料収入の減少が見込まれることから、維持管理や事業運営の効率化を図る必要がある。</t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</si>
</sst>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top" wrapText="1"/>
      <protection locked="0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6A-4302-8FA7-ED46B9886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038344"/>
        <c:axId val="523041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C6A-4302-8FA7-ED46B9886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038344"/>
        <c:axId val="523041904"/>
      </c:lineChart>
      <c:dateAx>
        <c:axId val="5230383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041904"/>
        <c:crosses val="autoZero"/>
        <c:auto val="1"/>
        <c:lblOffset val="100"/>
        <c:baseTimeUnit val="years"/>
      </c:dateAx>
      <c:valAx>
        <c:axId val="523041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0383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41.53</c:v>
                </c:pt>
                <c:pt idx="1">
                  <c:v>41.96</c:v>
                </c:pt>
                <c:pt idx="2">
                  <c:v>40.78</c:v>
                </c:pt>
                <c:pt idx="3">
                  <c:v>39.69</c:v>
                </c:pt>
                <c:pt idx="4">
                  <c:v>38.909999999999997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A62-4CCE-B403-10779C233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755480"/>
        <c:axId val="5237558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57.22</c:v>
                </c:pt>
                <c:pt idx="1">
                  <c:v>54.93</c:v>
                </c:pt>
                <c:pt idx="2">
                  <c:v>55.96</c:v>
                </c:pt>
                <c:pt idx="3">
                  <c:v>56.45</c:v>
                </c:pt>
                <c:pt idx="4">
                  <c:v>58.26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A62-4CCE-B403-10779C233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755480"/>
        <c:axId val="523755872"/>
      </c:lineChart>
      <c:dateAx>
        <c:axId val="5237554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755872"/>
        <c:crosses val="autoZero"/>
        <c:auto val="1"/>
        <c:lblOffset val="100"/>
        <c:baseTimeUnit val="years"/>
      </c:dateAx>
      <c:valAx>
        <c:axId val="5237558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755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92.83</c:v>
                </c:pt>
                <c:pt idx="1">
                  <c:v>93.73</c:v>
                </c:pt>
                <c:pt idx="2">
                  <c:v>94.13</c:v>
                </c:pt>
                <c:pt idx="3">
                  <c:v>93.93</c:v>
                </c:pt>
                <c:pt idx="4">
                  <c:v>93.46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D0-4E56-96DE-E4E5FF964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759008"/>
        <c:axId val="523761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67.290000000000006</c:v>
                </c:pt>
                <c:pt idx="1">
                  <c:v>65.569999999999993</c:v>
                </c:pt>
                <c:pt idx="2">
                  <c:v>60.12</c:v>
                </c:pt>
                <c:pt idx="3">
                  <c:v>54.99</c:v>
                </c:pt>
                <c:pt idx="4">
                  <c:v>66.430000000000007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D0-4E56-96DE-E4E5FF964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759008"/>
        <c:axId val="523761360"/>
      </c:lineChart>
      <c:dateAx>
        <c:axId val="5237590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761360"/>
        <c:crosses val="autoZero"/>
        <c:auto val="1"/>
        <c:lblOffset val="100"/>
        <c:baseTimeUnit val="years"/>
      </c:dateAx>
      <c:valAx>
        <c:axId val="523761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7590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105.4</c:v>
                </c:pt>
                <c:pt idx="1">
                  <c:v>102.63</c:v>
                </c:pt>
                <c:pt idx="2">
                  <c:v>102.47</c:v>
                </c:pt>
                <c:pt idx="3">
                  <c:v>104.4</c:v>
                </c:pt>
                <c:pt idx="4">
                  <c:v>105.31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24-4637-B1D8-F8173AB57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038768"/>
        <c:axId val="523039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93.44</c:v>
                </c:pt>
                <c:pt idx="1">
                  <c:v>90.02</c:v>
                </c:pt>
                <c:pt idx="2">
                  <c:v>93.76</c:v>
                </c:pt>
                <c:pt idx="3">
                  <c:v>95.33</c:v>
                </c:pt>
                <c:pt idx="4">
                  <c:v>92.17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324-4637-B1D8-F8173AB57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038768"/>
        <c:axId val="523039944"/>
      </c:lineChart>
      <c:dateAx>
        <c:axId val="5230387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039944"/>
        <c:crosses val="autoZero"/>
        <c:auto val="1"/>
        <c:lblOffset val="100"/>
        <c:baseTimeUnit val="years"/>
      </c:dateAx>
      <c:valAx>
        <c:axId val="523039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0387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24.39</c:v>
                </c:pt>
                <c:pt idx="1">
                  <c:v>27.21</c:v>
                </c:pt>
                <c:pt idx="2">
                  <c:v>31.11</c:v>
                </c:pt>
                <c:pt idx="3">
                  <c:v>33.96</c:v>
                </c:pt>
                <c:pt idx="4">
                  <c:v>37.85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FC-4181-A059-73222A7E0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040728"/>
        <c:axId val="523039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16.420000000000002</c:v>
                </c:pt>
                <c:pt idx="1">
                  <c:v>16.41</c:v>
                </c:pt>
                <c:pt idx="2">
                  <c:v>16.63</c:v>
                </c:pt>
                <c:pt idx="3">
                  <c:v>15.4</c:v>
                </c:pt>
                <c:pt idx="4">
                  <c:v>16.28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FC-4181-A059-73222A7E0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040728"/>
        <c:axId val="523039552"/>
      </c:lineChart>
      <c:dateAx>
        <c:axId val="5230407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039552"/>
        <c:crosses val="autoZero"/>
        <c:auto val="1"/>
        <c:lblOffset val="100"/>
        <c:baseTimeUnit val="years"/>
      </c:dateAx>
      <c:valAx>
        <c:axId val="523039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040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3F-4EED-97CA-1092934D0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469400"/>
        <c:axId val="523471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3F-4EED-97CA-1092934D0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469400"/>
        <c:axId val="523471752"/>
      </c:lineChart>
      <c:dateAx>
        <c:axId val="5234694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471752"/>
        <c:crosses val="autoZero"/>
        <c:auto val="1"/>
        <c:lblOffset val="100"/>
        <c:baseTimeUnit val="years"/>
      </c:dateAx>
      <c:valAx>
        <c:axId val="523471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4694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281-4E23-9E44-39490665B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466656"/>
        <c:axId val="523467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123.58</c:v>
                </c:pt>
                <c:pt idx="1">
                  <c:v>221.28</c:v>
                </c:pt>
                <c:pt idx="2">
                  <c:v>173.09</c:v>
                </c:pt>
                <c:pt idx="3">
                  <c:v>162.82</c:v>
                </c:pt>
                <c:pt idx="4">
                  <c:v>193.62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281-4E23-9E44-39490665B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466656"/>
        <c:axId val="523467832"/>
      </c:lineChart>
      <c:dateAx>
        <c:axId val="5234666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467832"/>
        <c:crosses val="autoZero"/>
        <c:auto val="1"/>
        <c:lblOffset val="100"/>
        <c:baseTimeUnit val="years"/>
      </c:dateAx>
      <c:valAx>
        <c:axId val="523467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4666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552.09</c:v>
                </c:pt>
                <c:pt idx="1">
                  <c:v>624.58000000000004</c:v>
                </c:pt>
                <c:pt idx="2">
                  <c:v>610.24</c:v>
                </c:pt>
                <c:pt idx="3">
                  <c:v>618.9</c:v>
                </c:pt>
                <c:pt idx="4">
                  <c:v>652.21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F9-4F11-A536-B5D6F4B1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470184"/>
        <c:axId val="523470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172.39</c:v>
                </c:pt>
                <c:pt idx="1">
                  <c:v>113.42</c:v>
                </c:pt>
                <c:pt idx="2">
                  <c:v>117.39</c:v>
                </c:pt>
                <c:pt idx="3">
                  <c:v>125.61</c:v>
                </c:pt>
                <c:pt idx="4">
                  <c:v>67.75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FF9-4F11-A536-B5D6F4B1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470184"/>
        <c:axId val="523470576"/>
      </c:lineChart>
      <c:dateAx>
        <c:axId val="5234701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470576"/>
        <c:crosses val="autoZero"/>
        <c:auto val="1"/>
        <c:lblOffset val="100"/>
        <c:baseTimeUnit val="years"/>
      </c:dateAx>
      <c:valAx>
        <c:axId val="523470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470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945</c:v>
                </c:pt>
                <c:pt idx="1">
                  <c:v>863.71</c:v>
                </c:pt>
                <c:pt idx="2">
                  <c:v>825.18</c:v>
                </c:pt>
                <c:pt idx="3">
                  <c:v>811.37</c:v>
                </c:pt>
                <c:pt idx="4">
                  <c:v>836.13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B5-40B6-9608-848D392CD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470968"/>
        <c:axId val="523466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407.42</c:v>
                </c:pt>
                <c:pt idx="1">
                  <c:v>386.46</c:v>
                </c:pt>
                <c:pt idx="2">
                  <c:v>421.25</c:v>
                </c:pt>
                <c:pt idx="3">
                  <c:v>398.42</c:v>
                </c:pt>
                <c:pt idx="4">
                  <c:v>393.35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7B5-40B6-9608-848D392CD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470968"/>
        <c:axId val="523466264"/>
      </c:lineChart>
      <c:dateAx>
        <c:axId val="5234709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466264"/>
        <c:crosses val="autoZero"/>
        <c:auto val="1"/>
        <c:lblOffset val="100"/>
        <c:baseTimeUnit val="years"/>
      </c:dateAx>
      <c:valAx>
        <c:axId val="523466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470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54.83</c:v>
                </c:pt>
                <c:pt idx="1">
                  <c:v>56.22</c:v>
                </c:pt>
                <c:pt idx="2">
                  <c:v>53.58</c:v>
                </c:pt>
                <c:pt idx="3">
                  <c:v>51.68</c:v>
                </c:pt>
                <c:pt idx="4">
                  <c:v>49.61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B3-4FF0-9FFA-386B56838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465872"/>
        <c:axId val="523468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57.08</c:v>
                </c:pt>
                <c:pt idx="1">
                  <c:v>55.85</c:v>
                </c:pt>
                <c:pt idx="2">
                  <c:v>53.23</c:v>
                </c:pt>
                <c:pt idx="3">
                  <c:v>50.7</c:v>
                </c:pt>
                <c:pt idx="4">
                  <c:v>48.13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B3-4FF0-9FFA-386B56838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465872"/>
        <c:axId val="523468616"/>
      </c:lineChart>
      <c:dateAx>
        <c:axId val="5234658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468616"/>
        <c:crosses val="autoZero"/>
        <c:auto val="1"/>
        <c:lblOffset val="100"/>
        <c:baseTimeUnit val="years"/>
      </c:dateAx>
      <c:valAx>
        <c:axId val="523468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465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274.89</c:v>
                </c:pt>
                <c:pt idx="1">
                  <c:v>268.36</c:v>
                </c:pt>
                <c:pt idx="2">
                  <c:v>279.29000000000002</c:v>
                </c:pt>
                <c:pt idx="3">
                  <c:v>291.10000000000002</c:v>
                </c:pt>
                <c:pt idx="4">
                  <c:v>301.73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F9A-4985-9B80-B27366651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757440"/>
        <c:axId val="523757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286.86</c:v>
                </c:pt>
                <c:pt idx="1">
                  <c:v>287.91000000000003</c:v>
                </c:pt>
                <c:pt idx="2">
                  <c:v>283.3</c:v>
                </c:pt>
                <c:pt idx="3">
                  <c:v>289.81</c:v>
                </c:pt>
                <c:pt idx="4">
                  <c:v>301.54000000000002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F9A-4985-9B80-B27366651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757440"/>
        <c:axId val="523757832"/>
      </c:lineChart>
      <c:dateAx>
        <c:axId val="5237574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757832"/>
        <c:crosses val="autoZero"/>
        <c:auto val="1"/>
        <c:lblOffset val="100"/>
        <c:baseTimeUnit val="years"/>
      </c:dateAx>
      <c:valAx>
        <c:axId val="523757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757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【98.81】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【102.81】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【112.20】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【310.14】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【83.38】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【286.17】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【19.84】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J1" zoomScale="85" zoomScaleNormal="85" workbookViewId="0">
      <selection activeCell="CG36" sqref="CG3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8" t="s">
        <v>0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</row>
    <row r="3" spans="1:78" ht="9.75" customHeight="1" x14ac:dyDescent="0.15">
      <c r="A3" s="2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</row>
    <row r="4" spans="1:78" ht="9.75" customHeight="1" x14ac:dyDescent="0.15">
      <c r="A4" s="2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69" t="str">
        <f>データ!H6</f>
        <v>秋田県　秋田市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7" t="s">
        <v>1</v>
      </c>
      <c r="C7" s="47"/>
      <c r="D7" s="47"/>
      <c r="E7" s="47"/>
      <c r="F7" s="47"/>
      <c r="G7" s="47"/>
      <c r="H7" s="47"/>
      <c r="I7" s="47" t="s">
        <v>2</v>
      </c>
      <c r="J7" s="47"/>
      <c r="K7" s="47"/>
      <c r="L7" s="47"/>
      <c r="M7" s="47"/>
      <c r="N7" s="47"/>
      <c r="O7" s="47"/>
      <c r="P7" s="47" t="s">
        <v>3</v>
      </c>
      <c r="Q7" s="47"/>
      <c r="R7" s="47"/>
      <c r="S7" s="47"/>
      <c r="T7" s="47"/>
      <c r="U7" s="47"/>
      <c r="V7" s="47"/>
      <c r="W7" s="47" t="s">
        <v>4</v>
      </c>
      <c r="X7" s="47"/>
      <c r="Y7" s="47"/>
      <c r="Z7" s="47"/>
      <c r="AA7" s="47"/>
      <c r="AB7" s="47"/>
      <c r="AC7" s="47"/>
      <c r="AD7" s="47" t="s">
        <v>5</v>
      </c>
      <c r="AE7" s="47"/>
      <c r="AF7" s="47"/>
      <c r="AG7" s="47"/>
      <c r="AH7" s="47"/>
      <c r="AI7" s="47"/>
      <c r="AJ7" s="47"/>
      <c r="AK7" s="3"/>
      <c r="AL7" s="47" t="s">
        <v>6</v>
      </c>
      <c r="AM7" s="47"/>
      <c r="AN7" s="47"/>
      <c r="AO7" s="47"/>
      <c r="AP7" s="47"/>
      <c r="AQ7" s="47"/>
      <c r="AR7" s="47"/>
      <c r="AS7" s="47"/>
      <c r="AT7" s="47" t="s">
        <v>7</v>
      </c>
      <c r="AU7" s="47"/>
      <c r="AV7" s="47"/>
      <c r="AW7" s="47"/>
      <c r="AX7" s="47"/>
      <c r="AY7" s="47"/>
      <c r="AZ7" s="47"/>
      <c r="BA7" s="47"/>
      <c r="BB7" s="47" t="s">
        <v>8</v>
      </c>
      <c r="BC7" s="47"/>
      <c r="BD7" s="47"/>
      <c r="BE7" s="47"/>
      <c r="BF7" s="47"/>
      <c r="BG7" s="47"/>
      <c r="BH7" s="47"/>
      <c r="BI7" s="47"/>
      <c r="BJ7" s="3"/>
      <c r="BK7" s="3"/>
      <c r="BL7" s="70" t="s">
        <v>9</v>
      </c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2"/>
    </row>
    <row r="8" spans="1:78" ht="18.75" customHeight="1" x14ac:dyDescent="0.15">
      <c r="A8" s="2"/>
      <c r="B8" s="66" t="str">
        <f>データ!I6</f>
        <v>法適用</v>
      </c>
      <c r="C8" s="66"/>
      <c r="D8" s="66"/>
      <c r="E8" s="66"/>
      <c r="F8" s="66"/>
      <c r="G8" s="66"/>
      <c r="H8" s="66"/>
      <c r="I8" s="66" t="str">
        <f>データ!J6</f>
        <v>下水道事業</v>
      </c>
      <c r="J8" s="66"/>
      <c r="K8" s="66"/>
      <c r="L8" s="66"/>
      <c r="M8" s="66"/>
      <c r="N8" s="66"/>
      <c r="O8" s="66"/>
      <c r="P8" s="66" t="str">
        <f>データ!K6</f>
        <v>特定地域生活排水処理</v>
      </c>
      <c r="Q8" s="66"/>
      <c r="R8" s="66"/>
      <c r="S8" s="66"/>
      <c r="T8" s="66"/>
      <c r="U8" s="66"/>
      <c r="V8" s="66"/>
      <c r="W8" s="66" t="str">
        <f>データ!L6</f>
        <v>K3</v>
      </c>
      <c r="X8" s="66"/>
      <c r="Y8" s="66"/>
      <c r="Z8" s="66"/>
      <c r="AA8" s="66"/>
      <c r="AB8" s="66"/>
      <c r="AC8" s="66"/>
      <c r="AD8" s="67" t="str">
        <f>データ!$M$6</f>
        <v>自治体職員</v>
      </c>
      <c r="AE8" s="67"/>
      <c r="AF8" s="67"/>
      <c r="AG8" s="67"/>
      <c r="AH8" s="67"/>
      <c r="AI8" s="67"/>
      <c r="AJ8" s="67"/>
      <c r="AK8" s="3"/>
      <c r="AL8" s="46">
        <f>データ!S6</f>
        <v>303122</v>
      </c>
      <c r="AM8" s="46"/>
      <c r="AN8" s="46"/>
      <c r="AO8" s="46"/>
      <c r="AP8" s="46"/>
      <c r="AQ8" s="46"/>
      <c r="AR8" s="46"/>
      <c r="AS8" s="46"/>
      <c r="AT8" s="45">
        <f>データ!T6</f>
        <v>906.07</v>
      </c>
      <c r="AU8" s="45"/>
      <c r="AV8" s="45"/>
      <c r="AW8" s="45"/>
      <c r="AX8" s="45"/>
      <c r="AY8" s="45"/>
      <c r="AZ8" s="45"/>
      <c r="BA8" s="45"/>
      <c r="BB8" s="45">
        <f>データ!U6</f>
        <v>334.55</v>
      </c>
      <c r="BC8" s="45"/>
      <c r="BD8" s="45"/>
      <c r="BE8" s="45"/>
      <c r="BF8" s="45"/>
      <c r="BG8" s="45"/>
      <c r="BH8" s="45"/>
      <c r="BI8" s="45"/>
      <c r="BJ8" s="3"/>
      <c r="BK8" s="3"/>
      <c r="BL8" s="62" t="s">
        <v>10</v>
      </c>
      <c r="BM8" s="63"/>
      <c r="BN8" s="64" t="s">
        <v>11</v>
      </c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5"/>
    </row>
    <row r="9" spans="1:78" ht="18.75" customHeight="1" x14ac:dyDescent="0.15">
      <c r="A9" s="2"/>
      <c r="B9" s="47" t="s">
        <v>12</v>
      </c>
      <c r="C9" s="47"/>
      <c r="D9" s="47"/>
      <c r="E9" s="47"/>
      <c r="F9" s="47"/>
      <c r="G9" s="47"/>
      <c r="H9" s="47"/>
      <c r="I9" s="47" t="s">
        <v>13</v>
      </c>
      <c r="J9" s="47"/>
      <c r="K9" s="47"/>
      <c r="L9" s="47"/>
      <c r="M9" s="47"/>
      <c r="N9" s="47"/>
      <c r="O9" s="47"/>
      <c r="P9" s="47" t="s">
        <v>14</v>
      </c>
      <c r="Q9" s="47"/>
      <c r="R9" s="47"/>
      <c r="S9" s="47"/>
      <c r="T9" s="47"/>
      <c r="U9" s="47"/>
      <c r="V9" s="47"/>
      <c r="W9" s="47" t="s">
        <v>15</v>
      </c>
      <c r="X9" s="47"/>
      <c r="Y9" s="47"/>
      <c r="Z9" s="47"/>
      <c r="AA9" s="47"/>
      <c r="AB9" s="47"/>
      <c r="AC9" s="47"/>
      <c r="AD9" s="47" t="s">
        <v>16</v>
      </c>
      <c r="AE9" s="47"/>
      <c r="AF9" s="47"/>
      <c r="AG9" s="47"/>
      <c r="AH9" s="47"/>
      <c r="AI9" s="47"/>
      <c r="AJ9" s="47"/>
      <c r="AK9" s="3"/>
      <c r="AL9" s="47" t="s">
        <v>17</v>
      </c>
      <c r="AM9" s="47"/>
      <c r="AN9" s="47"/>
      <c r="AO9" s="47"/>
      <c r="AP9" s="47"/>
      <c r="AQ9" s="47"/>
      <c r="AR9" s="47"/>
      <c r="AS9" s="47"/>
      <c r="AT9" s="47" t="s">
        <v>18</v>
      </c>
      <c r="AU9" s="47"/>
      <c r="AV9" s="47"/>
      <c r="AW9" s="47"/>
      <c r="AX9" s="47"/>
      <c r="AY9" s="47"/>
      <c r="AZ9" s="47"/>
      <c r="BA9" s="47"/>
      <c r="BB9" s="47" t="s">
        <v>19</v>
      </c>
      <c r="BC9" s="47"/>
      <c r="BD9" s="47"/>
      <c r="BE9" s="47"/>
      <c r="BF9" s="47"/>
      <c r="BG9" s="47"/>
      <c r="BH9" s="47"/>
      <c r="BI9" s="47"/>
      <c r="BJ9" s="3"/>
      <c r="BK9" s="3"/>
      <c r="BL9" s="48" t="s">
        <v>20</v>
      </c>
      <c r="BM9" s="49"/>
      <c r="BN9" s="50" t="s">
        <v>21</v>
      </c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1"/>
    </row>
    <row r="10" spans="1:78" ht="18.75" customHeight="1" x14ac:dyDescent="0.15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>
        <f>データ!O6</f>
        <v>61.96</v>
      </c>
      <c r="J10" s="45"/>
      <c r="K10" s="45"/>
      <c r="L10" s="45"/>
      <c r="M10" s="45"/>
      <c r="N10" s="45"/>
      <c r="O10" s="45"/>
      <c r="P10" s="45">
        <f>データ!P6</f>
        <v>0.15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46">
        <f>データ!R6</f>
        <v>3113</v>
      </c>
      <c r="AE10" s="46"/>
      <c r="AF10" s="46"/>
      <c r="AG10" s="46"/>
      <c r="AH10" s="46"/>
      <c r="AI10" s="46"/>
      <c r="AJ10" s="46"/>
      <c r="AK10" s="2"/>
      <c r="AL10" s="46">
        <f>データ!V6</f>
        <v>459</v>
      </c>
      <c r="AM10" s="46"/>
      <c r="AN10" s="46"/>
      <c r="AO10" s="46"/>
      <c r="AP10" s="46"/>
      <c r="AQ10" s="46"/>
      <c r="AR10" s="46"/>
      <c r="AS10" s="46"/>
      <c r="AT10" s="45">
        <f>データ!W6</f>
        <v>0.06</v>
      </c>
      <c r="AU10" s="45"/>
      <c r="AV10" s="45"/>
      <c r="AW10" s="45"/>
      <c r="AX10" s="45"/>
      <c r="AY10" s="45"/>
      <c r="AZ10" s="45"/>
      <c r="BA10" s="45"/>
      <c r="BB10" s="45">
        <f>データ!X6</f>
        <v>7650</v>
      </c>
      <c r="BC10" s="45"/>
      <c r="BD10" s="45"/>
      <c r="BE10" s="45"/>
      <c r="BF10" s="45"/>
      <c r="BG10" s="45"/>
      <c r="BH10" s="45"/>
      <c r="BI10" s="45"/>
      <c r="BJ10" s="2"/>
      <c r="BK10" s="2"/>
      <c r="BL10" s="52" t="s">
        <v>22</v>
      </c>
      <c r="BM10" s="53"/>
      <c r="BN10" s="54" t="s">
        <v>23</v>
      </c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15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9" t="s">
        <v>115</v>
      </c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31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9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31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9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31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9"/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31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9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31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9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31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9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31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9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31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9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31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9"/>
      <c r="BM25" s="61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31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9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31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9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31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9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31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9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31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9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31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9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31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9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31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9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31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9"/>
      <c r="BM34" s="61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31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9"/>
      <c r="BM35" s="61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31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9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31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9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31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9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31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9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31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9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31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9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31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9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31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9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31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9" t="s">
        <v>116</v>
      </c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1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9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1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9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1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9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1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9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1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9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1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9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1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9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1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9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1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9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1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9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1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9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1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9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1"/>
    </row>
    <row r="60" spans="1:78" ht="13.5" customHeight="1" x14ac:dyDescent="0.15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29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1"/>
    </row>
    <row r="61" spans="1:78" ht="13.5" customHeight="1" x14ac:dyDescent="0.15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29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1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9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1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9" t="s">
        <v>117</v>
      </c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9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1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9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1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9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1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9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1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9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1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9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1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9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1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9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1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9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1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9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1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9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1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9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1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9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1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9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1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9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1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2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4"/>
    </row>
    <row r="83" spans="1:78" x14ac:dyDescent="0.15">
      <c r="C83" s="44" t="s">
        <v>30</v>
      </c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【98.81】</v>
      </c>
      <c r="F85" s="12" t="str">
        <f>データ!AT6</f>
        <v>【102.81】</v>
      </c>
      <c r="G85" s="12" t="str">
        <f>データ!BE6</f>
        <v>【112.20】</v>
      </c>
      <c r="H85" s="12" t="str">
        <f>データ!BP6</f>
        <v>【310.14】</v>
      </c>
      <c r="I85" s="12" t="str">
        <f>データ!CA6</f>
        <v>【57.71】</v>
      </c>
      <c r="J85" s="12" t="str">
        <f>データ!CL6</f>
        <v>【286.17】</v>
      </c>
      <c r="K85" s="12" t="str">
        <f>データ!CW6</f>
        <v>【56.80】</v>
      </c>
      <c r="L85" s="12" t="str">
        <f>データ!DH6</f>
        <v>【83.38】</v>
      </c>
      <c r="M85" s="12" t="str">
        <f>データ!DS6</f>
        <v>【19.84】</v>
      </c>
      <c r="N85" s="12" t="str">
        <f>データ!ED6</f>
        <v>【-】</v>
      </c>
      <c r="O85" s="12" t="str">
        <f>データ!EO6</f>
        <v>【-】</v>
      </c>
    </row>
  </sheetData>
  <sheetProtection algorithmName="SHA-512" hashValue="eTIe9jixFMdXDcP4ubywkBE7Lpr9dVeiJp7fbGbhMPm9J8glVjNY2qRtYvtNpZkNLmiIBlC1axjmBSHSr5XtLA==" saltValue="qZrJcQvpEwb3X3B8OpWorQ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I9:O9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4" t="s">
        <v>52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6"/>
      <c r="Y3" s="80" t="s">
        <v>53</v>
      </c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 t="s">
        <v>54</v>
      </c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  <c r="EO3" s="73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9"/>
      <c r="Y4" s="73" t="s">
        <v>56</v>
      </c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 t="s">
        <v>57</v>
      </c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 t="s">
        <v>58</v>
      </c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 t="s">
        <v>59</v>
      </c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 t="s">
        <v>60</v>
      </c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 t="s">
        <v>61</v>
      </c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 t="s">
        <v>62</v>
      </c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 t="s">
        <v>63</v>
      </c>
      <c r="CY4" s="73"/>
      <c r="CZ4" s="73"/>
      <c r="DA4" s="73"/>
      <c r="DB4" s="73"/>
      <c r="DC4" s="73"/>
      <c r="DD4" s="73"/>
      <c r="DE4" s="73"/>
      <c r="DF4" s="73"/>
      <c r="DG4" s="73"/>
      <c r="DH4" s="73"/>
      <c r="DI4" s="73" t="s">
        <v>64</v>
      </c>
      <c r="DJ4" s="73"/>
      <c r="DK4" s="73"/>
      <c r="DL4" s="73"/>
      <c r="DM4" s="73"/>
      <c r="DN4" s="73"/>
      <c r="DO4" s="73"/>
      <c r="DP4" s="73"/>
      <c r="DQ4" s="73"/>
      <c r="DR4" s="73"/>
      <c r="DS4" s="73"/>
      <c r="DT4" s="73" t="s">
        <v>65</v>
      </c>
      <c r="DU4" s="73"/>
      <c r="DV4" s="73"/>
      <c r="DW4" s="73"/>
      <c r="DX4" s="73"/>
      <c r="DY4" s="73"/>
      <c r="DZ4" s="73"/>
      <c r="EA4" s="73"/>
      <c r="EB4" s="73"/>
      <c r="EC4" s="73"/>
      <c r="ED4" s="73"/>
      <c r="EE4" s="73" t="s">
        <v>66</v>
      </c>
      <c r="EF4" s="73"/>
      <c r="EG4" s="73"/>
      <c r="EH4" s="73"/>
      <c r="EI4" s="73"/>
      <c r="EJ4" s="73"/>
      <c r="EK4" s="73"/>
      <c r="EL4" s="73"/>
      <c r="EM4" s="73"/>
      <c r="EN4" s="73"/>
      <c r="EO4" s="73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2021</v>
      </c>
      <c r="C6" s="19">
        <f t="shared" ref="C6:X6" si="3">C7</f>
        <v>52019</v>
      </c>
      <c r="D6" s="19">
        <f t="shared" si="3"/>
        <v>46</v>
      </c>
      <c r="E6" s="19">
        <f t="shared" si="3"/>
        <v>18</v>
      </c>
      <c r="F6" s="19">
        <f t="shared" si="3"/>
        <v>0</v>
      </c>
      <c r="G6" s="19">
        <f t="shared" si="3"/>
        <v>0</v>
      </c>
      <c r="H6" s="19" t="str">
        <f t="shared" si="3"/>
        <v>秋田県　秋田市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特定地域生活排水処理</v>
      </c>
      <c r="L6" s="19" t="str">
        <f t="shared" si="3"/>
        <v>K3</v>
      </c>
      <c r="M6" s="19" t="str">
        <f t="shared" si="3"/>
        <v>自治体職員</v>
      </c>
      <c r="N6" s="20" t="str">
        <f t="shared" si="3"/>
        <v>-</v>
      </c>
      <c r="O6" s="20">
        <f t="shared" si="3"/>
        <v>61.96</v>
      </c>
      <c r="P6" s="20">
        <f t="shared" si="3"/>
        <v>0.15</v>
      </c>
      <c r="Q6" s="20">
        <f t="shared" si="3"/>
        <v>100</v>
      </c>
      <c r="R6" s="20">
        <f t="shared" si="3"/>
        <v>3113</v>
      </c>
      <c r="S6" s="20">
        <f t="shared" si="3"/>
        <v>303122</v>
      </c>
      <c r="T6" s="20">
        <f t="shared" si="3"/>
        <v>906.07</v>
      </c>
      <c r="U6" s="20">
        <f t="shared" si="3"/>
        <v>334.55</v>
      </c>
      <c r="V6" s="20">
        <f t="shared" si="3"/>
        <v>459</v>
      </c>
      <c r="W6" s="20">
        <f t="shared" si="3"/>
        <v>0.06</v>
      </c>
      <c r="X6" s="20">
        <f t="shared" si="3"/>
        <v>7650</v>
      </c>
      <c r="Y6" s="21">
        <f>IF(Y7="",NA(),Y7)</f>
        <v>105.4</v>
      </c>
      <c r="Z6" s="21">
        <f t="shared" ref="Z6:AH6" si="4">IF(Z7="",NA(),Z7)</f>
        <v>102.63</v>
      </c>
      <c r="AA6" s="21">
        <f t="shared" si="4"/>
        <v>102.47</v>
      </c>
      <c r="AB6" s="21">
        <f t="shared" si="4"/>
        <v>104.4</v>
      </c>
      <c r="AC6" s="21">
        <f t="shared" si="4"/>
        <v>105.31</v>
      </c>
      <c r="AD6" s="21">
        <f t="shared" si="4"/>
        <v>93.44</v>
      </c>
      <c r="AE6" s="21">
        <f t="shared" si="4"/>
        <v>90.02</v>
      </c>
      <c r="AF6" s="21">
        <f t="shared" si="4"/>
        <v>93.76</v>
      </c>
      <c r="AG6" s="21">
        <f t="shared" si="4"/>
        <v>95.33</v>
      </c>
      <c r="AH6" s="21">
        <f t="shared" si="4"/>
        <v>92.17</v>
      </c>
      <c r="AI6" s="20" t="str">
        <f>IF(AI7="","",IF(AI7="-","【-】","【"&amp;SUBSTITUTE(TEXT(AI7,"#,##0.00"),"-","△")&amp;"】"))</f>
        <v>【98.81】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123.58</v>
      </c>
      <c r="AP6" s="21">
        <f t="shared" si="5"/>
        <v>221.28</v>
      </c>
      <c r="AQ6" s="21">
        <f t="shared" si="5"/>
        <v>173.09</v>
      </c>
      <c r="AR6" s="21">
        <f t="shared" si="5"/>
        <v>162.82</v>
      </c>
      <c r="AS6" s="21">
        <f t="shared" si="5"/>
        <v>193.62</v>
      </c>
      <c r="AT6" s="20" t="str">
        <f>IF(AT7="","",IF(AT7="-","【-】","【"&amp;SUBSTITUTE(TEXT(AT7,"#,##0.00"),"-","△")&amp;"】"))</f>
        <v>【102.81】</v>
      </c>
      <c r="AU6" s="21">
        <f>IF(AU7="",NA(),AU7)</f>
        <v>552.09</v>
      </c>
      <c r="AV6" s="21">
        <f t="shared" ref="AV6:BD6" si="6">IF(AV7="",NA(),AV7)</f>
        <v>624.58000000000004</v>
      </c>
      <c r="AW6" s="21">
        <f t="shared" si="6"/>
        <v>610.24</v>
      </c>
      <c r="AX6" s="21">
        <f t="shared" si="6"/>
        <v>618.9</v>
      </c>
      <c r="AY6" s="21">
        <f t="shared" si="6"/>
        <v>652.21</v>
      </c>
      <c r="AZ6" s="21">
        <f t="shared" si="6"/>
        <v>172.39</v>
      </c>
      <c r="BA6" s="21">
        <f t="shared" si="6"/>
        <v>113.42</v>
      </c>
      <c r="BB6" s="21">
        <f t="shared" si="6"/>
        <v>117.39</v>
      </c>
      <c r="BC6" s="21">
        <f t="shared" si="6"/>
        <v>125.61</v>
      </c>
      <c r="BD6" s="21">
        <f t="shared" si="6"/>
        <v>67.75</v>
      </c>
      <c r="BE6" s="20" t="str">
        <f>IF(BE7="","",IF(BE7="-","【-】","【"&amp;SUBSTITUTE(TEXT(BE7,"#,##0.00"),"-","△")&amp;"】"))</f>
        <v>【112.20】</v>
      </c>
      <c r="BF6" s="21">
        <f>IF(BF7="",NA(),BF7)</f>
        <v>945</v>
      </c>
      <c r="BG6" s="21">
        <f t="shared" ref="BG6:BO6" si="7">IF(BG7="",NA(),BG7)</f>
        <v>863.71</v>
      </c>
      <c r="BH6" s="21">
        <f t="shared" si="7"/>
        <v>825.18</v>
      </c>
      <c r="BI6" s="21">
        <f t="shared" si="7"/>
        <v>811.37</v>
      </c>
      <c r="BJ6" s="21">
        <f t="shared" si="7"/>
        <v>836.13</v>
      </c>
      <c r="BK6" s="21">
        <f t="shared" si="7"/>
        <v>407.42</v>
      </c>
      <c r="BL6" s="21">
        <f t="shared" si="7"/>
        <v>386.46</v>
      </c>
      <c r="BM6" s="21">
        <f t="shared" si="7"/>
        <v>421.25</v>
      </c>
      <c r="BN6" s="21">
        <f t="shared" si="7"/>
        <v>398.42</v>
      </c>
      <c r="BO6" s="21">
        <f t="shared" si="7"/>
        <v>393.35</v>
      </c>
      <c r="BP6" s="20" t="str">
        <f>IF(BP7="","",IF(BP7="-","【-】","【"&amp;SUBSTITUTE(TEXT(BP7,"#,##0.00"),"-","△")&amp;"】"))</f>
        <v>【310.14】</v>
      </c>
      <c r="BQ6" s="21">
        <f>IF(BQ7="",NA(),BQ7)</f>
        <v>54.83</v>
      </c>
      <c r="BR6" s="21">
        <f t="shared" ref="BR6:BZ6" si="8">IF(BR7="",NA(),BR7)</f>
        <v>56.22</v>
      </c>
      <c r="BS6" s="21">
        <f t="shared" si="8"/>
        <v>53.58</v>
      </c>
      <c r="BT6" s="21">
        <f t="shared" si="8"/>
        <v>51.68</v>
      </c>
      <c r="BU6" s="21">
        <f t="shared" si="8"/>
        <v>49.61</v>
      </c>
      <c r="BV6" s="21">
        <f t="shared" si="8"/>
        <v>57.08</v>
      </c>
      <c r="BW6" s="21">
        <f t="shared" si="8"/>
        <v>55.85</v>
      </c>
      <c r="BX6" s="21">
        <f t="shared" si="8"/>
        <v>53.23</v>
      </c>
      <c r="BY6" s="21">
        <f t="shared" si="8"/>
        <v>50.7</v>
      </c>
      <c r="BZ6" s="21">
        <f t="shared" si="8"/>
        <v>48.13</v>
      </c>
      <c r="CA6" s="20" t="str">
        <f>IF(CA7="","",IF(CA7="-","【-】","【"&amp;SUBSTITUTE(TEXT(CA7,"#,##0.00"),"-","△")&amp;"】"))</f>
        <v>【57.71】</v>
      </c>
      <c r="CB6" s="21">
        <f>IF(CB7="",NA(),CB7)</f>
        <v>274.89</v>
      </c>
      <c r="CC6" s="21">
        <f t="shared" ref="CC6:CK6" si="9">IF(CC7="",NA(),CC7)</f>
        <v>268.36</v>
      </c>
      <c r="CD6" s="21">
        <f t="shared" si="9"/>
        <v>279.29000000000002</v>
      </c>
      <c r="CE6" s="21">
        <f t="shared" si="9"/>
        <v>291.10000000000002</v>
      </c>
      <c r="CF6" s="21">
        <f t="shared" si="9"/>
        <v>301.73</v>
      </c>
      <c r="CG6" s="21">
        <f t="shared" si="9"/>
        <v>286.86</v>
      </c>
      <c r="CH6" s="21">
        <f t="shared" si="9"/>
        <v>287.91000000000003</v>
      </c>
      <c r="CI6" s="21">
        <f t="shared" si="9"/>
        <v>283.3</v>
      </c>
      <c r="CJ6" s="21">
        <f t="shared" si="9"/>
        <v>289.81</v>
      </c>
      <c r="CK6" s="21">
        <f t="shared" si="9"/>
        <v>301.54000000000002</v>
      </c>
      <c r="CL6" s="20" t="str">
        <f>IF(CL7="","",IF(CL7="-","【-】","【"&amp;SUBSTITUTE(TEXT(CL7,"#,##0.00"),"-","△")&amp;"】"))</f>
        <v>【286.17】</v>
      </c>
      <c r="CM6" s="21">
        <f>IF(CM7="",NA(),CM7)</f>
        <v>41.53</v>
      </c>
      <c r="CN6" s="21">
        <f t="shared" ref="CN6:CV6" si="10">IF(CN7="",NA(),CN7)</f>
        <v>41.96</v>
      </c>
      <c r="CO6" s="21">
        <f t="shared" si="10"/>
        <v>40.78</v>
      </c>
      <c r="CP6" s="21">
        <f t="shared" si="10"/>
        <v>39.69</v>
      </c>
      <c r="CQ6" s="21">
        <f t="shared" si="10"/>
        <v>38.909999999999997</v>
      </c>
      <c r="CR6" s="21">
        <f t="shared" si="10"/>
        <v>57.22</v>
      </c>
      <c r="CS6" s="21">
        <f t="shared" si="10"/>
        <v>54.93</v>
      </c>
      <c r="CT6" s="21">
        <f t="shared" si="10"/>
        <v>55.96</v>
      </c>
      <c r="CU6" s="21">
        <f t="shared" si="10"/>
        <v>56.45</v>
      </c>
      <c r="CV6" s="21">
        <f t="shared" si="10"/>
        <v>58.26</v>
      </c>
      <c r="CW6" s="20" t="str">
        <f>IF(CW7="","",IF(CW7="-","【-】","【"&amp;SUBSTITUTE(TEXT(CW7,"#,##0.00"),"-","△")&amp;"】"))</f>
        <v>【56.80】</v>
      </c>
      <c r="CX6" s="21">
        <f>IF(CX7="",NA(),CX7)</f>
        <v>92.83</v>
      </c>
      <c r="CY6" s="21">
        <f t="shared" ref="CY6:DG6" si="11">IF(CY7="",NA(),CY7)</f>
        <v>93.73</v>
      </c>
      <c r="CZ6" s="21">
        <f t="shared" si="11"/>
        <v>94.13</v>
      </c>
      <c r="DA6" s="21">
        <f t="shared" si="11"/>
        <v>93.93</v>
      </c>
      <c r="DB6" s="21">
        <f t="shared" si="11"/>
        <v>93.46</v>
      </c>
      <c r="DC6" s="21">
        <f t="shared" si="11"/>
        <v>67.290000000000006</v>
      </c>
      <c r="DD6" s="21">
        <f t="shared" si="11"/>
        <v>65.569999999999993</v>
      </c>
      <c r="DE6" s="21">
        <f t="shared" si="11"/>
        <v>60.12</v>
      </c>
      <c r="DF6" s="21">
        <f t="shared" si="11"/>
        <v>54.99</v>
      </c>
      <c r="DG6" s="21">
        <f t="shared" si="11"/>
        <v>66.430000000000007</v>
      </c>
      <c r="DH6" s="20" t="str">
        <f>IF(DH7="","",IF(DH7="-","【-】","【"&amp;SUBSTITUTE(TEXT(DH7,"#,##0.00"),"-","△")&amp;"】"))</f>
        <v>【83.38】</v>
      </c>
      <c r="DI6" s="21">
        <f>IF(DI7="",NA(),DI7)</f>
        <v>24.39</v>
      </c>
      <c r="DJ6" s="21">
        <f t="shared" ref="DJ6:DR6" si="12">IF(DJ7="",NA(),DJ7)</f>
        <v>27.21</v>
      </c>
      <c r="DK6" s="21">
        <f t="shared" si="12"/>
        <v>31.11</v>
      </c>
      <c r="DL6" s="21">
        <f t="shared" si="12"/>
        <v>33.96</v>
      </c>
      <c r="DM6" s="21">
        <f t="shared" si="12"/>
        <v>37.85</v>
      </c>
      <c r="DN6" s="21">
        <f t="shared" si="12"/>
        <v>16.420000000000002</v>
      </c>
      <c r="DO6" s="21">
        <f t="shared" si="12"/>
        <v>16.41</v>
      </c>
      <c r="DP6" s="21">
        <f t="shared" si="12"/>
        <v>16.63</v>
      </c>
      <c r="DQ6" s="21">
        <f t="shared" si="12"/>
        <v>15.4</v>
      </c>
      <c r="DR6" s="21">
        <f t="shared" si="12"/>
        <v>16.28</v>
      </c>
      <c r="DS6" s="20" t="str">
        <f>IF(DS7="","",IF(DS7="-","【-】","【"&amp;SUBSTITUTE(TEXT(DS7,"#,##0.00"),"-","△")&amp;"】"))</f>
        <v>【19.84】</v>
      </c>
      <c r="DT6" s="21" t="str">
        <f>IF(DT7="",NA(),DT7)</f>
        <v>-</v>
      </c>
      <c r="DU6" s="21" t="str">
        <f t="shared" ref="DU6:EC6" si="13">IF(DU7="",NA(),DU7)</f>
        <v>-</v>
      </c>
      <c r="DV6" s="21" t="str">
        <f t="shared" si="13"/>
        <v>-</v>
      </c>
      <c r="DW6" s="21" t="str">
        <f t="shared" si="13"/>
        <v>-</v>
      </c>
      <c r="DX6" s="21" t="str">
        <f t="shared" si="13"/>
        <v>-</v>
      </c>
      <c r="DY6" s="21" t="str">
        <f t="shared" si="13"/>
        <v>-</v>
      </c>
      <c r="DZ6" s="21" t="str">
        <f t="shared" si="13"/>
        <v>-</v>
      </c>
      <c r="EA6" s="21" t="str">
        <f t="shared" si="13"/>
        <v>-</v>
      </c>
      <c r="EB6" s="21" t="str">
        <f t="shared" si="13"/>
        <v>-</v>
      </c>
      <c r="EC6" s="21" t="str">
        <f t="shared" si="13"/>
        <v>-</v>
      </c>
      <c r="ED6" s="20" t="str">
        <f>IF(ED7="","",IF(ED7="-","【-】","【"&amp;SUBSTITUTE(TEXT(ED7,"#,##0.00"),"-","△")&amp;"】"))</f>
        <v>【-】</v>
      </c>
      <c r="EE6" s="21" t="str">
        <f>IF(EE7="",NA(),EE7)</f>
        <v>-</v>
      </c>
      <c r="EF6" s="21" t="str">
        <f t="shared" ref="EF6:EN6" si="14">IF(EF7="",NA(),EF7)</f>
        <v>-</v>
      </c>
      <c r="EG6" s="21" t="str">
        <f t="shared" si="14"/>
        <v>-</v>
      </c>
      <c r="EH6" s="21" t="str">
        <f t="shared" si="14"/>
        <v>-</v>
      </c>
      <c r="EI6" s="21" t="str">
        <f t="shared" si="14"/>
        <v>-</v>
      </c>
      <c r="EJ6" s="21" t="str">
        <f t="shared" si="14"/>
        <v>-</v>
      </c>
      <c r="EK6" s="21" t="str">
        <f t="shared" si="14"/>
        <v>-</v>
      </c>
      <c r="EL6" s="21" t="str">
        <f t="shared" si="14"/>
        <v>-</v>
      </c>
      <c r="EM6" s="21" t="str">
        <f t="shared" si="14"/>
        <v>-</v>
      </c>
      <c r="EN6" s="21" t="str">
        <f t="shared" si="14"/>
        <v>-</v>
      </c>
      <c r="EO6" s="20" t="str">
        <f>IF(EO7="","",IF(EO7="-","【-】","【"&amp;SUBSTITUTE(TEXT(EO7,"#,##0.00"),"-","△")&amp;"】"))</f>
        <v>【-】</v>
      </c>
    </row>
    <row r="7" spans="1:148" s="22" customFormat="1" x14ac:dyDescent="0.15">
      <c r="A7" s="14"/>
      <c r="B7" s="23">
        <v>2021</v>
      </c>
      <c r="C7" s="23">
        <v>52019</v>
      </c>
      <c r="D7" s="23">
        <v>46</v>
      </c>
      <c r="E7" s="23">
        <v>18</v>
      </c>
      <c r="F7" s="23">
        <v>0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61.96</v>
      </c>
      <c r="P7" s="24">
        <v>0.15</v>
      </c>
      <c r="Q7" s="24">
        <v>100</v>
      </c>
      <c r="R7" s="24">
        <v>3113</v>
      </c>
      <c r="S7" s="24">
        <v>303122</v>
      </c>
      <c r="T7" s="24">
        <v>906.07</v>
      </c>
      <c r="U7" s="24">
        <v>334.55</v>
      </c>
      <c r="V7" s="24">
        <v>459</v>
      </c>
      <c r="W7" s="24">
        <v>0.06</v>
      </c>
      <c r="X7" s="24">
        <v>7650</v>
      </c>
      <c r="Y7" s="24">
        <v>105.4</v>
      </c>
      <c r="Z7" s="24">
        <v>102.63</v>
      </c>
      <c r="AA7" s="24">
        <v>102.47</v>
      </c>
      <c r="AB7" s="24">
        <v>104.4</v>
      </c>
      <c r="AC7" s="24">
        <v>105.31</v>
      </c>
      <c r="AD7" s="24">
        <v>93.44</v>
      </c>
      <c r="AE7" s="24">
        <v>90.02</v>
      </c>
      <c r="AF7" s="24">
        <v>93.76</v>
      </c>
      <c r="AG7" s="24">
        <v>95.33</v>
      </c>
      <c r="AH7" s="24">
        <v>92.17</v>
      </c>
      <c r="AI7" s="24">
        <v>98.81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123.58</v>
      </c>
      <c r="AP7" s="24">
        <v>221.28</v>
      </c>
      <c r="AQ7" s="24">
        <v>173.09</v>
      </c>
      <c r="AR7" s="24">
        <v>162.82</v>
      </c>
      <c r="AS7" s="24">
        <v>193.62</v>
      </c>
      <c r="AT7" s="24">
        <v>102.81</v>
      </c>
      <c r="AU7" s="24">
        <v>552.09</v>
      </c>
      <c r="AV7" s="24">
        <v>624.58000000000004</v>
      </c>
      <c r="AW7" s="24">
        <v>610.24</v>
      </c>
      <c r="AX7" s="24">
        <v>618.9</v>
      </c>
      <c r="AY7" s="24">
        <v>652.21</v>
      </c>
      <c r="AZ7" s="24">
        <v>172.39</v>
      </c>
      <c r="BA7" s="24">
        <v>113.42</v>
      </c>
      <c r="BB7" s="24">
        <v>117.39</v>
      </c>
      <c r="BC7" s="24">
        <v>125.61</v>
      </c>
      <c r="BD7" s="24">
        <v>67.75</v>
      </c>
      <c r="BE7" s="24">
        <v>112.2</v>
      </c>
      <c r="BF7" s="24">
        <v>945</v>
      </c>
      <c r="BG7" s="24">
        <v>863.71</v>
      </c>
      <c r="BH7" s="24">
        <v>825.18</v>
      </c>
      <c r="BI7" s="24">
        <v>811.37</v>
      </c>
      <c r="BJ7" s="24">
        <v>836.13</v>
      </c>
      <c r="BK7" s="24">
        <v>407.42</v>
      </c>
      <c r="BL7" s="24">
        <v>386.46</v>
      </c>
      <c r="BM7" s="24">
        <v>421.25</v>
      </c>
      <c r="BN7" s="24">
        <v>398.42</v>
      </c>
      <c r="BO7" s="24">
        <v>393.35</v>
      </c>
      <c r="BP7" s="24">
        <v>310.14</v>
      </c>
      <c r="BQ7" s="24">
        <v>54.83</v>
      </c>
      <c r="BR7" s="24">
        <v>56.22</v>
      </c>
      <c r="BS7" s="24">
        <v>53.58</v>
      </c>
      <c r="BT7" s="24">
        <v>51.68</v>
      </c>
      <c r="BU7" s="24">
        <v>49.61</v>
      </c>
      <c r="BV7" s="24">
        <v>57.08</v>
      </c>
      <c r="BW7" s="24">
        <v>55.85</v>
      </c>
      <c r="BX7" s="24">
        <v>53.23</v>
      </c>
      <c r="BY7" s="24">
        <v>50.7</v>
      </c>
      <c r="BZ7" s="24">
        <v>48.13</v>
      </c>
      <c r="CA7" s="24">
        <v>57.71</v>
      </c>
      <c r="CB7" s="24">
        <v>274.89</v>
      </c>
      <c r="CC7" s="24">
        <v>268.36</v>
      </c>
      <c r="CD7" s="24">
        <v>279.29000000000002</v>
      </c>
      <c r="CE7" s="24">
        <v>291.10000000000002</v>
      </c>
      <c r="CF7" s="24">
        <v>301.73</v>
      </c>
      <c r="CG7" s="24">
        <v>286.86</v>
      </c>
      <c r="CH7" s="24">
        <v>287.91000000000003</v>
      </c>
      <c r="CI7" s="24">
        <v>283.3</v>
      </c>
      <c r="CJ7" s="24">
        <v>289.81</v>
      </c>
      <c r="CK7" s="24">
        <v>301.54000000000002</v>
      </c>
      <c r="CL7" s="24">
        <v>286.17</v>
      </c>
      <c r="CM7" s="24">
        <v>41.53</v>
      </c>
      <c r="CN7" s="24">
        <v>41.96</v>
      </c>
      <c r="CO7" s="24">
        <v>40.78</v>
      </c>
      <c r="CP7" s="24">
        <v>39.69</v>
      </c>
      <c r="CQ7" s="24">
        <v>38.909999999999997</v>
      </c>
      <c r="CR7" s="24">
        <v>57.22</v>
      </c>
      <c r="CS7" s="24">
        <v>54.93</v>
      </c>
      <c r="CT7" s="24">
        <v>55.96</v>
      </c>
      <c r="CU7" s="24">
        <v>56.45</v>
      </c>
      <c r="CV7" s="24">
        <v>58.26</v>
      </c>
      <c r="CW7" s="24">
        <v>56.8</v>
      </c>
      <c r="CX7" s="24">
        <v>92.83</v>
      </c>
      <c r="CY7" s="24">
        <v>93.73</v>
      </c>
      <c r="CZ7" s="24">
        <v>94.13</v>
      </c>
      <c r="DA7" s="24">
        <v>93.93</v>
      </c>
      <c r="DB7" s="24">
        <v>93.46</v>
      </c>
      <c r="DC7" s="24">
        <v>67.290000000000006</v>
      </c>
      <c r="DD7" s="24">
        <v>65.569999999999993</v>
      </c>
      <c r="DE7" s="24">
        <v>60.12</v>
      </c>
      <c r="DF7" s="24">
        <v>54.99</v>
      </c>
      <c r="DG7" s="24">
        <v>66.430000000000007</v>
      </c>
      <c r="DH7" s="24">
        <v>83.38</v>
      </c>
      <c r="DI7" s="24">
        <v>24.39</v>
      </c>
      <c r="DJ7" s="24">
        <v>27.21</v>
      </c>
      <c r="DK7" s="24">
        <v>31.11</v>
      </c>
      <c r="DL7" s="24">
        <v>33.96</v>
      </c>
      <c r="DM7" s="24">
        <v>37.85</v>
      </c>
      <c r="DN7" s="24">
        <v>16.420000000000002</v>
      </c>
      <c r="DO7" s="24">
        <v>16.41</v>
      </c>
      <c r="DP7" s="24">
        <v>16.63</v>
      </c>
      <c r="DQ7" s="24">
        <v>15.4</v>
      </c>
      <c r="DR7" s="24">
        <v>16.28</v>
      </c>
      <c r="DS7" s="24">
        <v>19.84</v>
      </c>
      <c r="DT7" s="24" t="s">
        <v>102</v>
      </c>
      <c r="DU7" s="24" t="s">
        <v>102</v>
      </c>
      <c r="DV7" s="24" t="s">
        <v>102</v>
      </c>
      <c r="DW7" s="24" t="s">
        <v>102</v>
      </c>
      <c r="DX7" s="24" t="s">
        <v>102</v>
      </c>
      <c r="DY7" s="24" t="s">
        <v>102</v>
      </c>
      <c r="DZ7" s="24" t="s">
        <v>102</v>
      </c>
      <c r="EA7" s="24" t="s">
        <v>102</v>
      </c>
      <c r="EB7" s="24" t="s">
        <v>102</v>
      </c>
      <c r="EC7" s="24" t="s">
        <v>102</v>
      </c>
      <c r="ED7" s="24" t="s">
        <v>102</v>
      </c>
      <c r="EE7" s="24" t="s">
        <v>102</v>
      </c>
      <c r="EF7" s="24" t="s">
        <v>102</v>
      </c>
      <c r="EG7" s="24" t="s">
        <v>102</v>
      </c>
      <c r="EH7" s="24" t="s">
        <v>102</v>
      </c>
      <c r="EI7" s="24" t="s">
        <v>102</v>
      </c>
      <c r="EJ7" s="24" t="s">
        <v>102</v>
      </c>
      <c r="EK7" s="24" t="s">
        <v>102</v>
      </c>
      <c r="EL7" s="24" t="s">
        <v>102</v>
      </c>
      <c r="EM7" s="24" t="s">
        <v>102</v>
      </c>
      <c r="EN7" s="24" t="s">
        <v>102</v>
      </c>
      <c r="EO7" s="24" t="s">
        <v>102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 t="shared" ref="B10:C10" si="15">DATEVALUE($B7+12-B11&amp;"/1/"&amp;B12)</f>
        <v>47119</v>
      </c>
      <c r="C10" s="27">
        <f t="shared" si="15"/>
        <v>47484</v>
      </c>
      <c r="D10" s="28">
        <f>DATEVALUE($B7+12-D11&amp;"/1/"&amp;D12)</f>
        <v>47849</v>
      </c>
      <c r="E10" s="28">
        <f>DATEVALUE($B7+12-E11&amp;"/1/"&amp;E12)</f>
        <v>48215</v>
      </c>
      <c r="F10" s="28">
        <f>DATEVALUE($B7+12-F11&amp;"/1/"&amp;F12)</f>
        <v>48582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2</v>
      </c>
      <c r="F12">
        <v>3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112</v>
      </c>
      <c r="E13" t="s">
        <v>112</v>
      </c>
      <c r="F13" t="s">
        <v>113</v>
      </c>
      <c r="G13" t="s">
        <v>114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2023-01-18T03:56:50Z</cp:lastPrinted>
  <dcterms:created xsi:type="dcterms:W3CDTF">2023-01-12T23:49:02Z</dcterms:created>
  <dcterms:modified xsi:type="dcterms:W3CDTF">2023-01-18T03:57:14Z</dcterms:modified>
  <cp:category/>
</cp:coreProperties>
</file>