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12733\Desktop\いらないとこ消す\"/>
    </mc:Choice>
  </mc:AlternateContent>
  <xr:revisionPtr revIDLastSave="0" documentId="13_ncr:1_{CC898A06-133D-4946-886D-E9509BE19212}" xr6:coauthVersionLast="47" xr6:coauthVersionMax="47" xr10:uidLastSave="{00000000-0000-0000-0000-000000000000}"/>
  <bookViews>
    <workbookView xWindow="-120" yWindow="-120" windowWidth="29040" windowHeight="15840" tabRatio="772" xr2:uid="{00000000-000D-0000-FFFF-FFFF00000000}"/>
  </bookViews>
  <sheets>
    <sheet name="29表" sheetId="1" r:id="rId1"/>
    <sheet name="26表の1" sheetId="5" r:id="rId2"/>
    <sheet name="26表の2" sheetId="9" r:id="rId3"/>
    <sheet name="21表" sheetId="24" r:id="rId4"/>
    <sheet name="24表" sheetId="13" r:id="rId5"/>
    <sheet name="40表" sheetId="19" r:id="rId6"/>
    <sheet name="入力シート" sheetId="25" state="hidden" r:id="rId7"/>
  </sheets>
  <definedNames>
    <definedName name="_xlnm.Print_Area" localSheetId="3">'21表'!$A$1:$L$45</definedName>
    <definedName name="_xlnm.Print_Area" localSheetId="4">'24表'!$B$1:$O$41</definedName>
    <definedName name="_xlnm.Print_Area" localSheetId="1">'26表の1'!$A$1:$N$84</definedName>
    <definedName name="_xlnm.Print_Area" localSheetId="2">'26表の2'!$A$1:$N$78</definedName>
    <definedName name="_xlnm.Print_Area" localSheetId="0">'29表'!$A$1:$M$70</definedName>
    <definedName name="_xlnm.Print_Area" localSheetId="5">'40表'!$A$1:$M$73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8" i="9" l="1"/>
  <c r="M39" i="19"/>
  <c r="M38" i="19"/>
  <c r="M37" i="19"/>
  <c r="M36" i="19"/>
  <c r="M35" i="19"/>
  <c r="M34" i="19"/>
  <c r="M31" i="19"/>
  <c r="J71" i="9"/>
  <c r="H67" i="1"/>
  <c r="I56" i="1" l="1"/>
  <c r="I55" i="1"/>
  <c r="J56" i="1"/>
  <c r="K56" i="1"/>
  <c r="H56" i="1"/>
  <c r="N78" i="5"/>
  <c r="M427" i="25"/>
  <c r="M428" i="25"/>
  <c r="M429" i="25"/>
  <c r="M430" i="25"/>
  <c r="M431" i="25"/>
  <c r="M432" i="25"/>
  <c r="M35" i="25"/>
  <c r="M36" i="25"/>
  <c r="M37" i="25"/>
  <c r="M38" i="25"/>
  <c r="M39" i="25"/>
  <c r="M40" i="25"/>
  <c r="M41" i="25"/>
  <c r="M42" i="25"/>
  <c r="M43" i="25"/>
  <c r="M44" i="25"/>
  <c r="M45" i="25"/>
  <c r="M46" i="25"/>
  <c r="M47" i="25"/>
  <c r="M48" i="25"/>
  <c r="M57" i="19" l="1"/>
  <c r="L43" i="24"/>
  <c r="L39" i="24"/>
  <c r="L35" i="24"/>
  <c r="L42" i="24"/>
  <c r="L38" i="24"/>
  <c r="L34" i="24"/>
  <c r="L45" i="24"/>
  <c r="L41" i="24"/>
  <c r="L37" i="24"/>
  <c r="L33" i="24"/>
  <c r="L44" i="24"/>
  <c r="L40" i="24"/>
  <c r="L36" i="24"/>
  <c r="L32" i="24"/>
  <c r="L51" i="1" l="1"/>
  <c r="L53" i="1"/>
  <c r="L49" i="1"/>
  <c r="L52" i="1"/>
  <c r="L48" i="1"/>
  <c r="L50" i="1"/>
  <c r="L14" i="1" l="1"/>
  <c r="L13" i="1"/>
  <c r="L12" i="1"/>
  <c r="N74" i="5" l="1"/>
  <c r="N37" i="9" l="1"/>
  <c r="M3" i="25"/>
  <c r="M4" i="25"/>
  <c r="M5" i="25"/>
  <c r="M6" i="25"/>
  <c r="M7" i="25"/>
  <c r="M8" i="25"/>
  <c r="M9" i="25"/>
  <c r="M10" i="25"/>
  <c r="M11" i="25"/>
  <c r="M12" i="25"/>
  <c r="M13" i="25"/>
  <c r="M14" i="25"/>
  <c r="M15" i="25"/>
  <c r="M16" i="25"/>
  <c r="M17" i="25"/>
  <c r="M18" i="25"/>
  <c r="M19" i="25"/>
  <c r="M20" i="25"/>
  <c r="M21" i="25"/>
  <c r="M22" i="25"/>
  <c r="M23" i="25"/>
  <c r="M24" i="25"/>
  <c r="M25" i="25"/>
  <c r="M26" i="25"/>
  <c r="M27" i="25"/>
  <c r="M28" i="25"/>
  <c r="M29" i="25"/>
  <c r="M30" i="25"/>
  <c r="M31" i="25"/>
  <c r="M32" i="25"/>
  <c r="M33" i="25"/>
  <c r="M34" i="25"/>
  <c r="M501" i="25" l="1"/>
  <c r="M500" i="25"/>
  <c r="M499" i="25"/>
  <c r="M498" i="25"/>
  <c r="M497" i="25"/>
  <c r="M496" i="25"/>
  <c r="M495" i="25"/>
  <c r="M494" i="25"/>
  <c r="M493" i="25"/>
  <c r="M492" i="25"/>
  <c r="M491" i="25"/>
  <c r="M490" i="25"/>
  <c r="M489" i="25"/>
  <c r="M488" i="25"/>
  <c r="M487" i="25"/>
  <c r="M486" i="25"/>
  <c r="M485" i="25"/>
  <c r="M484" i="25"/>
  <c r="M483" i="25"/>
  <c r="M482" i="25"/>
  <c r="M481" i="25"/>
  <c r="M480" i="25"/>
  <c r="M479" i="25"/>
  <c r="M478" i="25"/>
  <c r="M477" i="25"/>
  <c r="M476" i="25"/>
  <c r="M475" i="25"/>
  <c r="M474" i="25"/>
  <c r="M473" i="25"/>
  <c r="M472" i="25"/>
  <c r="M471" i="25"/>
  <c r="M470" i="25"/>
  <c r="M469" i="25"/>
  <c r="M468" i="25"/>
  <c r="M467" i="25"/>
  <c r="M466" i="25"/>
  <c r="M465" i="25"/>
  <c r="M464" i="25"/>
  <c r="M463" i="25"/>
  <c r="M462" i="25"/>
  <c r="M461" i="25"/>
  <c r="M458" i="25"/>
  <c r="M457" i="25"/>
  <c r="M456" i="25"/>
  <c r="M455" i="25"/>
  <c r="M454" i="25"/>
  <c r="M453" i="25"/>
  <c r="M452" i="25"/>
  <c r="M451" i="25"/>
  <c r="M450" i="25"/>
  <c r="M449" i="25"/>
  <c r="M448" i="25"/>
  <c r="M447" i="25"/>
  <c r="M446" i="25"/>
  <c r="M445" i="25"/>
  <c r="M444" i="25"/>
  <c r="M443" i="25"/>
  <c r="M442" i="25"/>
  <c r="M441" i="25"/>
  <c r="M440" i="25"/>
  <c r="M439" i="25"/>
  <c r="M438" i="25"/>
  <c r="M437" i="25"/>
  <c r="M436" i="25"/>
  <c r="M435" i="25"/>
  <c r="M434" i="25"/>
  <c r="M433" i="25"/>
  <c r="M426" i="25"/>
  <c r="M425" i="25"/>
  <c r="M424" i="25"/>
  <c r="M423" i="25"/>
  <c r="M422" i="25"/>
  <c r="M421" i="25"/>
  <c r="M420" i="25"/>
  <c r="M419" i="25"/>
  <c r="M418" i="25"/>
  <c r="M417" i="25"/>
  <c r="M416" i="25"/>
  <c r="M415" i="25"/>
  <c r="M414" i="25"/>
  <c r="M413" i="25"/>
  <c r="M412" i="25"/>
  <c r="M411" i="25"/>
  <c r="M410" i="25"/>
  <c r="M409" i="25"/>
  <c r="M408" i="25"/>
  <c r="M407" i="25"/>
  <c r="M406" i="25"/>
  <c r="M405" i="25"/>
  <c r="M404" i="25"/>
  <c r="M403" i="25"/>
  <c r="M402" i="25"/>
  <c r="M401" i="25"/>
  <c r="M400" i="25"/>
  <c r="M399" i="25"/>
  <c r="M396" i="25"/>
  <c r="M395" i="25"/>
  <c r="M394" i="25"/>
  <c r="M393" i="25"/>
  <c r="M392" i="25"/>
  <c r="M391" i="25"/>
  <c r="M390" i="25"/>
  <c r="M389" i="25"/>
  <c r="M388" i="25"/>
  <c r="M387" i="25"/>
  <c r="M386" i="25"/>
  <c r="M385" i="25"/>
  <c r="M384" i="25"/>
  <c r="M383" i="25"/>
  <c r="M382" i="25"/>
  <c r="M381" i="25"/>
  <c r="M380" i="25"/>
  <c r="M370" i="25"/>
  <c r="M369" i="25"/>
  <c r="M368" i="25"/>
  <c r="M367" i="25"/>
  <c r="M366" i="25"/>
  <c r="M365" i="25"/>
  <c r="M364" i="25"/>
  <c r="M363" i="25"/>
  <c r="M362" i="25"/>
  <c r="M361" i="25"/>
  <c r="M360" i="25"/>
  <c r="M359" i="25"/>
  <c r="M358" i="25"/>
  <c r="M357" i="25"/>
  <c r="M356" i="25"/>
  <c r="M355" i="25"/>
  <c r="M354" i="25"/>
  <c r="M353" i="25"/>
  <c r="M352" i="25"/>
  <c r="M351" i="25"/>
  <c r="M350" i="25"/>
  <c r="M349" i="25"/>
  <c r="M348" i="25"/>
  <c r="M347" i="25"/>
  <c r="M346" i="25"/>
  <c r="M345" i="25"/>
  <c r="M344" i="25"/>
  <c r="M343" i="25"/>
  <c r="M342" i="25"/>
  <c r="M341" i="25"/>
  <c r="M340" i="25"/>
  <c r="M339" i="25"/>
  <c r="M338" i="25"/>
  <c r="M337" i="25"/>
  <c r="M336" i="25"/>
  <c r="M335" i="25"/>
  <c r="M334" i="25"/>
  <c r="M333" i="25"/>
  <c r="M332" i="25"/>
  <c r="M331" i="25"/>
  <c r="M330" i="25"/>
  <c r="M329" i="25"/>
  <c r="M325" i="25"/>
  <c r="M324" i="25"/>
  <c r="M323" i="25"/>
  <c r="M322" i="25"/>
  <c r="M321" i="25"/>
  <c r="M320" i="25"/>
  <c r="M319" i="25"/>
  <c r="M318" i="25"/>
  <c r="M317" i="25"/>
  <c r="M316" i="25"/>
  <c r="M315" i="25"/>
  <c r="M314" i="25"/>
  <c r="M313" i="25"/>
  <c r="M312" i="25"/>
  <c r="M311" i="25"/>
  <c r="M310" i="25"/>
  <c r="M309" i="25"/>
  <c r="M308" i="25"/>
  <c r="M307" i="25"/>
  <c r="M306" i="25"/>
  <c r="M305" i="25"/>
  <c r="M304" i="25"/>
  <c r="M303" i="25"/>
  <c r="M302" i="25"/>
  <c r="M301" i="25"/>
  <c r="M300" i="25"/>
  <c r="M299" i="25"/>
  <c r="M298" i="25"/>
  <c r="M297" i="25"/>
  <c r="M296" i="25"/>
  <c r="M295" i="25"/>
  <c r="M294" i="25"/>
  <c r="M293" i="25"/>
  <c r="M292" i="25"/>
  <c r="M291" i="25"/>
  <c r="M290" i="25"/>
  <c r="M289" i="25"/>
  <c r="M288" i="25"/>
  <c r="M287" i="25"/>
  <c r="M286" i="25"/>
  <c r="M285" i="25"/>
  <c r="M284" i="25"/>
  <c r="M283" i="25"/>
  <c r="M282" i="25"/>
  <c r="M281" i="25"/>
  <c r="M280" i="25"/>
  <c r="M279" i="25"/>
  <c r="M278" i="25"/>
  <c r="M277" i="25"/>
  <c r="M276" i="25"/>
  <c r="M275" i="25"/>
  <c r="M274" i="25"/>
  <c r="M273" i="25"/>
  <c r="M272" i="25"/>
  <c r="M271" i="25"/>
  <c r="M270" i="25"/>
  <c r="M269" i="25"/>
  <c r="M268" i="25"/>
  <c r="M267" i="25"/>
  <c r="M266" i="25"/>
  <c r="M265" i="25"/>
  <c r="M264" i="25"/>
  <c r="M263" i="25"/>
  <c r="M262" i="25"/>
  <c r="M261" i="25"/>
  <c r="M260" i="25"/>
  <c r="M259" i="25"/>
  <c r="M258" i="25"/>
  <c r="M257" i="25"/>
  <c r="M256" i="25"/>
  <c r="M255" i="25"/>
  <c r="M254" i="25"/>
  <c r="M253" i="25"/>
  <c r="M252" i="25"/>
  <c r="M251" i="25"/>
  <c r="M250" i="25"/>
  <c r="M249" i="25"/>
  <c r="M248" i="25"/>
  <c r="M247" i="25"/>
  <c r="M246" i="25"/>
  <c r="M245" i="25"/>
  <c r="M244" i="25"/>
  <c r="M243" i="25"/>
  <c r="M242" i="25"/>
  <c r="M241" i="25"/>
  <c r="M240" i="25"/>
  <c r="M239" i="25"/>
  <c r="M238" i="25"/>
  <c r="M237" i="25"/>
  <c r="M236" i="25"/>
  <c r="M235" i="25"/>
  <c r="M234" i="25"/>
  <c r="M233" i="25"/>
  <c r="M232" i="25"/>
  <c r="M231" i="25"/>
  <c r="M230" i="25"/>
  <c r="M229" i="25"/>
  <c r="M228" i="25"/>
  <c r="M227" i="25"/>
  <c r="M226" i="25"/>
  <c r="M225" i="25"/>
  <c r="M224" i="25"/>
  <c r="M223" i="25"/>
  <c r="M222" i="25"/>
  <c r="M221" i="25"/>
  <c r="M220" i="25"/>
  <c r="M219" i="25"/>
  <c r="M218" i="25"/>
  <c r="M217" i="25"/>
  <c r="M216" i="25"/>
  <c r="M215" i="25"/>
  <c r="M214" i="25"/>
  <c r="M213" i="25"/>
  <c r="M212" i="25"/>
  <c r="M211" i="25"/>
  <c r="M210" i="25"/>
  <c r="M209" i="25"/>
  <c r="M208" i="25"/>
  <c r="M207" i="25"/>
  <c r="M206" i="25"/>
  <c r="M205" i="25"/>
  <c r="M204" i="25"/>
  <c r="M203" i="25"/>
  <c r="M202" i="25"/>
  <c r="M201" i="25"/>
  <c r="M200" i="25"/>
  <c r="M199" i="25"/>
  <c r="M198" i="25"/>
  <c r="M197" i="25"/>
  <c r="M196" i="25"/>
  <c r="M195" i="25"/>
  <c r="M194" i="25"/>
  <c r="M193" i="25"/>
  <c r="M192" i="25"/>
  <c r="M191" i="25"/>
  <c r="M190" i="25"/>
  <c r="M189" i="25"/>
  <c r="M188" i="25"/>
  <c r="M187" i="25"/>
  <c r="M186" i="25"/>
  <c r="M185" i="25"/>
  <c r="M184" i="25"/>
  <c r="M183" i="25"/>
  <c r="M182" i="25"/>
  <c r="M181" i="25"/>
  <c r="M180" i="25"/>
  <c r="M179" i="25"/>
  <c r="M178" i="25"/>
  <c r="M177" i="25"/>
  <c r="M176" i="25"/>
  <c r="M175" i="25"/>
  <c r="M174" i="25"/>
  <c r="M173" i="25"/>
  <c r="M172" i="25"/>
  <c r="M171" i="25"/>
  <c r="M170" i="25"/>
  <c r="M169" i="25"/>
  <c r="M168" i="25"/>
  <c r="M167" i="25"/>
  <c r="M166" i="25"/>
  <c r="M165" i="25"/>
  <c r="M164" i="25"/>
  <c r="M163" i="25"/>
  <c r="M162" i="25"/>
  <c r="M161" i="25"/>
  <c r="M160" i="25"/>
  <c r="M159" i="25"/>
  <c r="M158" i="25"/>
  <c r="M157" i="25"/>
  <c r="M156" i="25"/>
  <c r="M155" i="25"/>
  <c r="M154" i="25"/>
  <c r="M153" i="25"/>
  <c r="M152" i="25"/>
  <c r="M151" i="25"/>
  <c r="M150" i="25"/>
  <c r="M149" i="25"/>
  <c r="M148" i="25"/>
  <c r="M147" i="25"/>
  <c r="M146" i="25"/>
  <c r="M145" i="25"/>
  <c r="M144" i="25"/>
  <c r="M143" i="25"/>
  <c r="M142" i="25"/>
  <c r="M141" i="25"/>
  <c r="M140" i="25"/>
  <c r="M139" i="25"/>
  <c r="M138" i="25"/>
  <c r="M137" i="25"/>
  <c r="M136" i="25"/>
  <c r="M135" i="25"/>
  <c r="M134" i="25"/>
  <c r="M133" i="25"/>
  <c r="M132" i="25"/>
  <c r="M131" i="25"/>
  <c r="M130" i="25"/>
  <c r="M129" i="25"/>
  <c r="M128" i="25"/>
  <c r="M127" i="25"/>
  <c r="M126" i="25"/>
  <c r="M125" i="25"/>
  <c r="M124" i="25"/>
  <c r="M123" i="25"/>
  <c r="M122" i="25"/>
  <c r="M121" i="25"/>
  <c r="M120" i="25"/>
  <c r="M119" i="25"/>
  <c r="M118" i="25"/>
  <c r="M117" i="25"/>
  <c r="M116" i="25"/>
  <c r="M115" i="25"/>
  <c r="M114" i="25"/>
  <c r="M113" i="25"/>
  <c r="M112" i="25"/>
  <c r="M111" i="25"/>
  <c r="M110" i="25"/>
  <c r="M109" i="25"/>
  <c r="M108" i="25"/>
  <c r="M107" i="25"/>
  <c r="M106" i="25"/>
  <c r="M105" i="25"/>
  <c r="M104" i="25"/>
  <c r="M103" i="25"/>
  <c r="M102" i="25"/>
  <c r="M101" i="25"/>
  <c r="M100" i="25"/>
  <c r="M99" i="25"/>
  <c r="M98" i="25"/>
  <c r="M97" i="25"/>
  <c r="M96" i="25"/>
  <c r="M95" i="25"/>
  <c r="M94" i="25"/>
  <c r="M93" i="25"/>
  <c r="M92" i="25"/>
  <c r="M91" i="25"/>
  <c r="M90" i="25"/>
  <c r="M89" i="25"/>
  <c r="M88" i="25"/>
  <c r="M87" i="25"/>
  <c r="M86" i="25"/>
  <c r="M85" i="25"/>
  <c r="M84" i="25"/>
  <c r="M83" i="25"/>
  <c r="M82" i="25"/>
  <c r="M81" i="25"/>
  <c r="M80" i="25"/>
  <c r="M79" i="25"/>
  <c r="M78" i="25"/>
  <c r="M77" i="25"/>
  <c r="M76" i="25"/>
  <c r="M75" i="25"/>
  <c r="M74" i="25"/>
  <c r="M73" i="25"/>
  <c r="M72" i="25"/>
  <c r="M71" i="25"/>
  <c r="M70" i="25"/>
  <c r="M69" i="25"/>
  <c r="M68" i="25"/>
  <c r="M67" i="25"/>
  <c r="M66" i="25"/>
  <c r="M65" i="25"/>
  <c r="M64" i="25"/>
  <c r="M63" i="25"/>
  <c r="M62" i="25"/>
  <c r="M61" i="25"/>
  <c r="M60" i="25"/>
  <c r="M59" i="25"/>
  <c r="M58" i="25"/>
  <c r="M57" i="25"/>
  <c r="M56" i="25"/>
  <c r="M55" i="25"/>
  <c r="M54" i="25"/>
  <c r="M53" i="25"/>
  <c r="M52" i="25"/>
  <c r="M51" i="25"/>
  <c r="M50" i="25"/>
  <c r="M49" i="25"/>
  <c r="J42" i="19"/>
  <c r="K42" i="19"/>
  <c r="J44" i="19"/>
  <c r="K44" i="19"/>
  <c r="J45" i="19"/>
  <c r="K45" i="19"/>
  <c r="J46" i="19"/>
  <c r="K46" i="19"/>
  <c r="J47" i="19"/>
  <c r="K47" i="19"/>
  <c r="J48" i="19"/>
  <c r="K48" i="19"/>
  <c r="J49" i="19"/>
  <c r="K49" i="19"/>
  <c r="J50" i="19"/>
  <c r="K50" i="19"/>
  <c r="J51" i="19"/>
  <c r="K51" i="19"/>
  <c r="J52" i="19"/>
  <c r="K52" i="19"/>
  <c r="J53" i="19"/>
  <c r="K53" i="19"/>
  <c r="I42" i="19"/>
  <c r="I44" i="19"/>
  <c r="I45" i="19"/>
  <c r="I46" i="19"/>
  <c r="I47" i="19"/>
  <c r="I48" i="19"/>
  <c r="I49" i="19"/>
  <c r="I50" i="19"/>
  <c r="I51" i="19"/>
  <c r="I52" i="19"/>
  <c r="I53" i="19"/>
  <c r="L42" i="19"/>
  <c r="L44" i="19"/>
  <c r="L45" i="19"/>
  <c r="L46" i="19"/>
  <c r="L47" i="19"/>
  <c r="L48" i="19"/>
  <c r="L49" i="19"/>
  <c r="L50" i="19"/>
  <c r="L51" i="19"/>
  <c r="L52" i="19"/>
  <c r="L53" i="19"/>
  <c r="L24" i="19"/>
  <c r="L25" i="19"/>
  <c r="L26" i="19"/>
  <c r="L27" i="19"/>
  <c r="L28" i="19"/>
  <c r="L29" i="19"/>
  <c r="L30" i="19"/>
  <c r="J24" i="19"/>
  <c r="K24" i="19"/>
  <c r="J25" i="19"/>
  <c r="K25" i="19"/>
  <c r="J26" i="19"/>
  <c r="K26" i="19"/>
  <c r="J27" i="19"/>
  <c r="K27" i="19"/>
  <c r="J28" i="19"/>
  <c r="K28" i="19"/>
  <c r="J29" i="19"/>
  <c r="K29" i="19"/>
  <c r="J30" i="19"/>
  <c r="K30" i="19"/>
  <c r="I24" i="19"/>
  <c r="I25" i="19"/>
  <c r="I26" i="19"/>
  <c r="I27" i="19"/>
  <c r="I28" i="19"/>
  <c r="I29" i="19"/>
  <c r="I30" i="19"/>
  <c r="I6" i="19"/>
  <c r="J6" i="19"/>
  <c r="K6" i="19"/>
  <c r="I15" i="19"/>
  <c r="J15" i="19"/>
  <c r="K15" i="19"/>
  <c r="I16" i="19"/>
  <c r="J16" i="19"/>
  <c r="K16" i="19"/>
  <c r="I17" i="19"/>
  <c r="J17" i="19"/>
  <c r="K17" i="19"/>
  <c r="I20" i="19"/>
  <c r="J20" i="19"/>
  <c r="K20" i="19"/>
  <c r="I21" i="19"/>
  <c r="J21" i="19"/>
  <c r="K21" i="19"/>
  <c r="I22" i="19"/>
  <c r="J22" i="19"/>
  <c r="K22" i="19"/>
  <c r="I23" i="19"/>
  <c r="J23" i="19"/>
  <c r="K23" i="19"/>
  <c r="I41" i="19"/>
  <c r="J41" i="19"/>
  <c r="K41" i="19"/>
  <c r="L19" i="13"/>
  <c r="H6" i="1"/>
  <c r="I6" i="1"/>
  <c r="J6" i="1"/>
  <c r="K6" i="1"/>
  <c r="H7" i="1"/>
  <c r="I7" i="1"/>
  <c r="J7" i="1"/>
  <c r="K7" i="1"/>
  <c r="L8" i="1"/>
  <c r="L9" i="1"/>
  <c r="L15" i="1"/>
  <c r="L16" i="1"/>
  <c r="H55" i="1"/>
  <c r="K55" i="1"/>
  <c r="I66" i="1"/>
  <c r="K66" i="1"/>
  <c r="K78" i="9"/>
  <c r="L78" i="9"/>
  <c r="M78" i="9"/>
  <c r="L6" i="13"/>
  <c r="L7" i="13"/>
  <c r="L8" i="13"/>
  <c r="L9" i="13"/>
  <c r="L10" i="13"/>
  <c r="L11" i="13"/>
  <c r="L12" i="13"/>
  <c r="L13" i="13"/>
  <c r="L14" i="13"/>
  <c r="L15" i="13"/>
  <c r="L16" i="13"/>
  <c r="L17" i="13"/>
  <c r="L18" i="13"/>
  <c r="L6" i="19"/>
  <c r="L15" i="19"/>
  <c r="L16" i="19"/>
  <c r="L17" i="19"/>
  <c r="L20" i="19"/>
  <c r="L21" i="19"/>
  <c r="L22" i="19"/>
  <c r="L23" i="19"/>
  <c r="L41" i="19"/>
  <c r="K65" i="1"/>
  <c r="J58" i="1"/>
  <c r="J57" i="1"/>
  <c r="I57" i="1"/>
  <c r="I65" i="1"/>
  <c r="K57" i="1"/>
  <c r="I58" i="1"/>
  <c r="K58" i="1"/>
  <c r="N6" i="5" l="1"/>
  <c r="M6" i="19"/>
  <c r="M71" i="19"/>
  <c r="N69" i="5"/>
  <c r="H69" i="1"/>
  <c r="H61" i="1"/>
  <c r="H60" i="1"/>
  <c r="K70" i="1"/>
  <c r="J70" i="1"/>
  <c r="N58" i="9"/>
  <c r="J62" i="1"/>
  <c r="H62" i="1"/>
  <c r="H63" i="1"/>
  <c r="L45" i="1"/>
  <c r="H70" i="1"/>
  <c r="H68" i="1"/>
  <c r="H64" i="1"/>
  <c r="I62" i="1"/>
  <c r="H59" i="1"/>
  <c r="J77" i="9"/>
  <c r="L11" i="1"/>
  <c r="H58" i="1"/>
  <c r="I70" i="1"/>
  <c r="K62" i="1"/>
  <c r="H66" i="1"/>
  <c r="H57" i="1"/>
  <c r="H65" i="1"/>
  <c r="N66" i="5"/>
  <c r="M28" i="19"/>
  <c r="M24" i="19"/>
  <c r="M70" i="19"/>
  <c r="M27" i="19"/>
  <c r="M69" i="19"/>
  <c r="M65" i="19"/>
  <c r="M61" i="19"/>
  <c r="M41" i="19"/>
  <c r="M23" i="19"/>
  <c r="M19" i="19"/>
  <c r="M15" i="19"/>
  <c r="M11" i="19"/>
  <c r="M7" i="19"/>
  <c r="M29" i="19"/>
  <c r="M25" i="19"/>
  <c r="M52" i="19"/>
  <c r="M48" i="19"/>
  <c r="M44" i="19"/>
  <c r="M67" i="19"/>
  <c r="M64" i="19"/>
  <c r="M60" i="19"/>
  <c r="M56" i="19"/>
  <c r="M22" i="19"/>
  <c r="M18" i="19"/>
  <c r="M14" i="19"/>
  <c r="M10" i="19"/>
  <c r="M51" i="19"/>
  <c r="M47" i="19"/>
  <c r="M43" i="19"/>
  <c r="M66" i="19"/>
  <c r="M63" i="19"/>
  <c r="M59" i="19"/>
  <c r="M55" i="19"/>
  <c r="M21" i="19"/>
  <c r="M17" i="19"/>
  <c r="M13" i="19"/>
  <c r="M9" i="19"/>
  <c r="M50" i="19"/>
  <c r="M46" i="19"/>
  <c r="M42" i="19"/>
  <c r="M73" i="19"/>
  <c r="M62" i="19"/>
  <c r="M58" i="19"/>
  <c r="M54" i="19"/>
  <c r="M20" i="19"/>
  <c r="M16" i="19"/>
  <c r="M12" i="19"/>
  <c r="M8" i="19"/>
  <c r="M30" i="19"/>
  <c r="M26" i="19"/>
  <c r="M53" i="19"/>
  <c r="M49" i="19"/>
  <c r="M45" i="19"/>
  <c r="M72" i="19"/>
  <c r="M68" i="19"/>
  <c r="L43" i="1"/>
  <c r="L41" i="1"/>
  <c r="L39" i="1"/>
  <c r="L37" i="1"/>
  <c r="L35" i="1"/>
  <c r="L33" i="1"/>
  <c r="L31" i="1"/>
  <c r="L29" i="1"/>
  <c r="L20" i="1"/>
  <c r="L18" i="1"/>
  <c r="L47" i="1"/>
  <c r="L46" i="1"/>
  <c r="L42" i="1"/>
  <c r="L40" i="1"/>
  <c r="L38" i="1"/>
  <c r="L34" i="1"/>
  <c r="L32" i="1"/>
  <c r="L30" i="1"/>
  <c r="L19" i="1"/>
  <c r="L17" i="1"/>
  <c r="L10" i="1"/>
  <c r="N53" i="9"/>
  <c r="N57" i="9"/>
  <c r="N54" i="9"/>
  <c r="N60" i="9"/>
  <c r="N56" i="9"/>
  <c r="N59" i="9"/>
  <c r="N55" i="9"/>
  <c r="N52" i="9"/>
  <c r="N50" i="9"/>
  <c r="N46" i="9"/>
  <c r="N44" i="9"/>
  <c r="N42" i="9"/>
  <c r="N40" i="9"/>
  <c r="N38" i="9"/>
  <c r="N35" i="9"/>
  <c r="N33" i="9"/>
  <c r="N31" i="9"/>
  <c r="N29" i="9"/>
  <c r="N27" i="9"/>
  <c r="N25" i="9"/>
  <c r="N23" i="9"/>
  <c r="N21" i="9"/>
  <c r="N19" i="9"/>
  <c r="N17" i="9"/>
  <c r="N15" i="9"/>
  <c r="N13" i="9"/>
  <c r="N11" i="9"/>
  <c r="N9" i="9"/>
  <c r="N7" i="9"/>
  <c r="N84" i="5"/>
  <c r="N82" i="5"/>
  <c r="N80" i="5"/>
  <c r="N76" i="5"/>
  <c r="N48" i="9"/>
  <c r="N49" i="9"/>
  <c r="N47" i="9"/>
  <c r="N45" i="9"/>
  <c r="N43" i="9"/>
  <c r="N41" i="9"/>
  <c r="N39" i="9"/>
  <c r="N36" i="9"/>
  <c r="N34" i="9"/>
  <c r="N32" i="9"/>
  <c r="N30" i="9"/>
  <c r="N28" i="9"/>
  <c r="N26" i="9"/>
  <c r="N24" i="9"/>
  <c r="N22" i="9"/>
  <c r="N20" i="9"/>
  <c r="N18" i="9"/>
  <c r="N16" i="9"/>
  <c r="N14" i="9"/>
  <c r="N12" i="9"/>
  <c r="N10" i="9"/>
  <c r="N8" i="9"/>
  <c r="N6" i="9"/>
  <c r="N83" i="5"/>
  <c r="N81" i="5"/>
  <c r="N79" i="5"/>
  <c r="N77" i="5"/>
  <c r="N51" i="9"/>
  <c r="N75" i="5"/>
  <c r="N72" i="5"/>
  <c r="N70" i="5"/>
  <c r="N67" i="5"/>
  <c r="N65" i="5"/>
  <c r="N63" i="5"/>
  <c r="N61" i="5"/>
  <c r="N59" i="5"/>
  <c r="N57" i="5"/>
  <c r="N55" i="5"/>
  <c r="N53" i="5"/>
  <c r="N51" i="5"/>
  <c r="N49" i="5"/>
  <c r="N47" i="5"/>
  <c r="N45" i="5"/>
  <c r="N43" i="5"/>
  <c r="N41" i="5"/>
  <c r="N39" i="5"/>
  <c r="N37" i="5"/>
  <c r="N35" i="5"/>
  <c r="N33" i="5"/>
  <c r="N31" i="5"/>
  <c r="N29" i="5"/>
  <c r="N27" i="5"/>
  <c r="N25" i="5"/>
  <c r="N23" i="5"/>
  <c r="N21" i="5"/>
  <c r="N19" i="5"/>
  <c r="N17" i="5"/>
  <c r="N15" i="5"/>
  <c r="N13" i="5"/>
  <c r="N11" i="5"/>
  <c r="N9" i="5"/>
  <c r="N7" i="5"/>
  <c r="N73" i="5"/>
  <c r="N71" i="5"/>
  <c r="N68" i="5"/>
  <c r="N64" i="5"/>
  <c r="N62" i="5"/>
  <c r="N60" i="5"/>
  <c r="N58" i="5"/>
  <c r="N56" i="5"/>
  <c r="N54" i="5"/>
  <c r="N52" i="5"/>
  <c r="N50" i="5"/>
  <c r="N48" i="5"/>
  <c r="N46" i="5"/>
  <c r="N44" i="5"/>
  <c r="N42" i="5"/>
  <c r="N40" i="5"/>
  <c r="N38" i="5"/>
  <c r="N36" i="5"/>
  <c r="N34" i="5"/>
  <c r="N32" i="5"/>
  <c r="N30" i="5"/>
  <c r="N28" i="5"/>
  <c r="N26" i="5"/>
  <c r="N24" i="5"/>
  <c r="N22" i="5"/>
  <c r="N20" i="5"/>
  <c r="N18" i="5"/>
  <c r="N16" i="5"/>
  <c r="N14" i="5"/>
  <c r="N12" i="5"/>
  <c r="N10" i="5"/>
  <c r="N8" i="5"/>
  <c r="L31" i="24"/>
  <c r="L29" i="24"/>
  <c r="L27" i="24"/>
  <c r="L25" i="24"/>
  <c r="L23" i="24"/>
  <c r="L21" i="24"/>
  <c r="L19" i="24"/>
  <c r="L17" i="24"/>
  <c r="L15" i="24"/>
  <c r="L13" i="24"/>
  <c r="L11" i="24"/>
  <c r="L9" i="24"/>
  <c r="L7" i="24"/>
  <c r="L28" i="24"/>
  <c r="L26" i="24"/>
  <c r="L22" i="24"/>
  <c r="L20" i="24"/>
  <c r="L18" i="24"/>
  <c r="L16" i="24"/>
  <c r="L14" i="24"/>
  <c r="L12" i="24"/>
  <c r="L10" i="24"/>
  <c r="L8" i="24"/>
  <c r="L6" i="24"/>
  <c r="L30" i="24"/>
  <c r="L24" i="24"/>
  <c r="L76" i="9"/>
  <c r="J61" i="1"/>
  <c r="J76" i="9"/>
  <c r="L72" i="9"/>
  <c r="J68" i="1"/>
  <c r="I69" i="1"/>
  <c r="K67" i="1"/>
  <c r="K68" i="1"/>
  <c r="I68" i="1"/>
  <c r="J63" i="1"/>
  <c r="M77" i="9"/>
  <c r="K77" i="9"/>
  <c r="K59" i="1"/>
  <c r="J66" i="1"/>
  <c r="J74" i="9"/>
  <c r="J65" i="1"/>
  <c r="K60" i="1"/>
  <c r="I60" i="1"/>
  <c r="J69" i="1"/>
  <c r="J55" i="1"/>
  <c r="I64" i="1"/>
  <c r="K69" i="1"/>
  <c r="L27" i="1"/>
  <c r="L26" i="1"/>
  <c r="L25" i="1"/>
  <c r="L24" i="1"/>
  <c r="L23" i="1"/>
  <c r="L74" i="9"/>
  <c r="J72" i="9"/>
  <c r="I63" i="1"/>
  <c r="K61" i="1"/>
  <c r="I61" i="1"/>
  <c r="M73" i="9"/>
  <c r="K76" i="9"/>
  <c r="L77" i="9"/>
  <c r="J67" i="1"/>
  <c r="I67" i="1"/>
  <c r="K75" i="9"/>
  <c r="J75" i="9"/>
  <c r="J73" i="9"/>
  <c r="K64" i="1"/>
  <c r="J59" i="1"/>
  <c r="L71" i="9"/>
  <c r="I59" i="1"/>
  <c r="K71" i="9"/>
  <c r="K63" i="1"/>
  <c r="M76" i="9"/>
  <c r="M74" i="9"/>
  <c r="K72" i="9"/>
  <c r="L75" i="9"/>
  <c r="L73" i="9"/>
  <c r="J64" i="1"/>
  <c r="M72" i="9"/>
  <c r="M71" i="9"/>
  <c r="K74" i="9"/>
  <c r="K73" i="9"/>
  <c r="J60" i="1"/>
  <c r="M75" i="9"/>
  <c r="N78" i="9" l="1"/>
  <c r="L56" i="1"/>
  <c r="L22" i="1"/>
  <c r="L21" i="1"/>
  <c r="L70" i="1"/>
  <c r="L62" i="1"/>
  <c r="L55" i="1"/>
  <c r="L58" i="1"/>
  <c r="L68" i="1"/>
  <c r="L63" i="1"/>
  <c r="N74" i="9"/>
  <c r="N76" i="9"/>
  <c r="L59" i="1"/>
  <c r="N71" i="9"/>
  <c r="L69" i="1"/>
  <c r="L64" i="1"/>
  <c r="N75" i="9"/>
  <c r="L57" i="1"/>
  <c r="L65" i="1"/>
  <c r="L66" i="1"/>
  <c r="L61" i="1"/>
  <c r="N73" i="9"/>
  <c r="N72" i="9"/>
  <c r="L60" i="1"/>
  <c r="N77" i="9"/>
  <c r="L67" i="1" l="1"/>
</calcChain>
</file>

<file path=xl/sharedStrings.xml><?xml version="1.0" encoding="utf-8"?>
<sst xmlns="http://schemas.openxmlformats.org/spreadsheetml/2006/main" count="1667" uniqueCount="937">
  <si>
    <t>簡易水道事業</t>
  </si>
  <si>
    <t>能代市</t>
  </si>
  <si>
    <t>１．</t>
  </si>
  <si>
    <t>(2)供用開始年月日</t>
  </si>
  <si>
    <t>２．</t>
  </si>
  <si>
    <t>施</t>
  </si>
  <si>
    <t>設</t>
  </si>
  <si>
    <t>３.</t>
  </si>
  <si>
    <t>料</t>
  </si>
  <si>
    <t>(3)</t>
  </si>
  <si>
    <t>金</t>
  </si>
  <si>
    <t>料金</t>
  </si>
  <si>
    <t>税</t>
  </si>
  <si>
    <t>家庭用</t>
  </si>
  <si>
    <t>計</t>
  </si>
  <si>
    <t>職</t>
  </si>
  <si>
    <t>員</t>
  </si>
  <si>
    <t>数</t>
  </si>
  <si>
    <t>(人)</t>
  </si>
  <si>
    <t>有収</t>
  </si>
  <si>
    <t>水量</t>
  </si>
  <si>
    <t>営業外収益中他会計繰入金</t>
  </si>
  <si>
    <t>営業費用中職員給与費</t>
  </si>
  <si>
    <t>当た</t>
  </si>
  <si>
    <t>り</t>
  </si>
  <si>
    <t>内</t>
  </si>
  <si>
    <t>(円)</t>
  </si>
  <si>
    <t>訳</t>
  </si>
  <si>
    <t>（Ａ）</t>
  </si>
  <si>
    <t>（Ｂ）</t>
  </si>
  <si>
    <t>（Ｃ）</t>
  </si>
  <si>
    <t>（Ｄ）</t>
  </si>
  <si>
    <t>（Ｅ）</t>
  </si>
  <si>
    <t>（Ｆ）</t>
  </si>
  <si>
    <t>（Ｇ）</t>
  </si>
  <si>
    <t>（Ｈ）</t>
  </si>
  <si>
    <t>（Ｉ）</t>
  </si>
  <si>
    <t>そ　　の　　他</t>
  </si>
  <si>
    <t>（Ｊ）</t>
  </si>
  <si>
    <t>（Ｋ）</t>
  </si>
  <si>
    <t>（Ｌ）</t>
  </si>
  <si>
    <t>（Ｍ）</t>
  </si>
  <si>
    <t>（Ｎ）</t>
  </si>
  <si>
    <t>（Ｏ）</t>
  </si>
  <si>
    <t>（Ｐ）</t>
  </si>
  <si>
    <t>（Ｑ）</t>
  </si>
  <si>
    <t>11．</t>
  </si>
  <si>
    <t>に</t>
  </si>
  <si>
    <t>12．</t>
  </si>
  <si>
    <t>（Ｘ）</t>
  </si>
  <si>
    <t>収益的支出に充てた他会計借入金</t>
  </si>
  <si>
    <t>（Ｙ）</t>
  </si>
  <si>
    <t>「営業費用の</t>
  </si>
  <si>
    <t>その他」のうち</t>
  </si>
  <si>
    <t>上　記　の</t>
  </si>
  <si>
    <t>内　　　訳</t>
  </si>
  <si>
    <t>（㎡）</t>
  </si>
  <si>
    <t xml:space="preserve">  建設改良費</t>
  </si>
  <si>
    <t>新増設に関するもの</t>
  </si>
  <si>
    <t>改良に関するもの</t>
  </si>
  <si>
    <t>地　方　債　現　在　高</t>
  </si>
  <si>
    <t>(1)</t>
  </si>
  <si>
    <t>(2)</t>
  </si>
  <si>
    <t>市　中　銀　行</t>
  </si>
  <si>
    <t>(4)</t>
  </si>
  <si>
    <t>市中銀行以外の金融機関</t>
  </si>
  <si>
    <t>(5)</t>
  </si>
  <si>
    <t>市 場 公 募 債</t>
  </si>
  <si>
    <t>(6)</t>
  </si>
  <si>
    <t>共　済　組　合</t>
  </si>
  <si>
    <t>(7)</t>
  </si>
  <si>
    <t>交　付　公　債</t>
  </si>
  <si>
    <t>(8)</t>
  </si>
  <si>
    <t>政  府  資  金</t>
    <phoneticPr fontId="3"/>
  </si>
  <si>
    <t>財政融資</t>
    <rPh sb="0" eb="2">
      <t>ザイセイ</t>
    </rPh>
    <rPh sb="2" eb="4">
      <t>ユウシ</t>
    </rPh>
    <phoneticPr fontId="3"/>
  </si>
  <si>
    <t>(9)</t>
  </si>
  <si>
    <t>政府保証付外債</t>
    <rPh sb="0" eb="2">
      <t>セイフ</t>
    </rPh>
    <rPh sb="2" eb="4">
      <t>ホショウ</t>
    </rPh>
    <rPh sb="4" eb="5">
      <t>ツ</t>
    </rPh>
    <rPh sb="5" eb="6">
      <t>ガイ</t>
    </rPh>
    <rPh sb="6" eb="7">
      <t>サイ</t>
    </rPh>
    <phoneticPr fontId="3"/>
  </si>
  <si>
    <t>（１）</t>
    <phoneticPr fontId="3"/>
  </si>
  <si>
    <t>１.</t>
    <phoneticPr fontId="3"/>
  </si>
  <si>
    <t>２.</t>
    <phoneticPr fontId="3"/>
  </si>
  <si>
    <t>（人）</t>
    <rPh sb="1" eb="2">
      <t>ニン</t>
    </rPh>
    <phoneticPr fontId="3"/>
  </si>
  <si>
    <t>（２）</t>
    <phoneticPr fontId="3"/>
  </si>
  <si>
    <t>計画給水人口</t>
    <phoneticPr fontId="3"/>
  </si>
  <si>
    <t>（３）</t>
    <phoneticPr fontId="3"/>
  </si>
  <si>
    <t>現在給水人口</t>
    <phoneticPr fontId="3"/>
  </si>
  <si>
    <t>（４）</t>
    <phoneticPr fontId="3"/>
  </si>
  <si>
    <t>導水管延長</t>
    <phoneticPr fontId="3"/>
  </si>
  <si>
    <t>（ｍ）</t>
    <phoneticPr fontId="3"/>
  </si>
  <si>
    <t>（５）</t>
    <phoneticPr fontId="3"/>
  </si>
  <si>
    <t>送水管延長</t>
    <phoneticPr fontId="3"/>
  </si>
  <si>
    <t>（６）</t>
    <phoneticPr fontId="3"/>
  </si>
  <si>
    <t>配水管延長</t>
    <phoneticPr fontId="3"/>
  </si>
  <si>
    <t>浄水場設置数</t>
    <phoneticPr fontId="3"/>
  </si>
  <si>
    <t>配水池設置数</t>
    <phoneticPr fontId="3"/>
  </si>
  <si>
    <t>（１）</t>
    <phoneticPr fontId="3"/>
  </si>
  <si>
    <t>配水能力　　　</t>
    <phoneticPr fontId="3"/>
  </si>
  <si>
    <t>年間総配水量　　　　　</t>
    <rPh sb="0" eb="1">
      <t>ネン</t>
    </rPh>
    <phoneticPr fontId="3"/>
  </si>
  <si>
    <t>（３）</t>
    <phoneticPr fontId="3"/>
  </si>
  <si>
    <t>一日最大配水量　　</t>
    <phoneticPr fontId="3"/>
  </si>
  <si>
    <t>（４）</t>
    <phoneticPr fontId="3"/>
  </si>
  <si>
    <t>年間総有収水量</t>
    <phoneticPr fontId="3"/>
  </si>
  <si>
    <t>４.</t>
    <phoneticPr fontId="3"/>
  </si>
  <si>
    <t>（１）</t>
    <phoneticPr fontId="3"/>
  </si>
  <si>
    <t>給水原価</t>
    <phoneticPr fontId="3"/>
  </si>
  <si>
    <t>（２）</t>
    <phoneticPr fontId="3"/>
  </si>
  <si>
    <t>供給単価　</t>
    <phoneticPr fontId="3"/>
  </si>
  <si>
    <t>（４）</t>
    <phoneticPr fontId="3"/>
  </si>
  <si>
    <t>５.</t>
    <phoneticPr fontId="3"/>
  </si>
  <si>
    <t>（１）</t>
    <phoneticPr fontId="3"/>
  </si>
  <si>
    <t>（２）</t>
    <phoneticPr fontId="3"/>
  </si>
  <si>
    <t>６.</t>
    <phoneticPr fontId="3"/>
  </si>
  <si>
    <t>簡易水道の数</t>
    <phoneticPr fontId="3"/>
  </si>
  <si>
    <t>７.</t>
    <phoneticPr fontId="3"/>
  </si>
  <si>
    <t>８.</t>
    <phoneticPr fontId="3"/>
  </si>
  <si>
    <t>９.</t>
    <phoneticPr fontId="3"/>
  </si>
  <si>
    <t>10.</t>
    <phoneticPr fontId="3"/>
  </si>
  <si>
    <t>（％）</t>
    <phoneticPr fontId="3"/>
  </si>
  <si>
    <t>地方債利息</t>
    <rPh sb="0" eb="3">
      <t>チホウサイ</t>
    </rPh>
    <rPh sb="3" eb="5">
      <t>リソク</t>
    </rPh>
    <phoneticPr fontId="3"/>
  </si>
  <si>
    <t>①　施設及び業務概況に関する調　（２９表）</t>
    <phoneticPr fontId="3"/>
  </si>
  <si>
    <t>郵便貯金</t>
    <rPh sb="0" eb="2">
      <t>ユウビン</t>
    </rPh>
    <rPh sb="2" eb="4">
      <t>チョキン</t>
    </rPh>
    <phoneticPr fontId="3"/>
  </si>
  <si>
    <t>簡易生命保険</t>
    <rPh sb="0" eb="2">
      <t>カンイ</t>
    </rPh>
    <rPh sb="2" eb="4">
      <t>セイメイ</t>
    </rPh>
    <rPh sb="4" eb="6">
      <t>ホケン</t>
    </rPh>
    <phoneticPr fontId="3"/>
  </si>
  <si>
    <t>（ha）</t>
    <phoneticPr fontId="3"/>
  </si>
  <si>
    <t>行</t>
    <rPh sb="0" eb="1">
      <t>ギョウ</t>
    </rPh>
    <phoneticPr fontId="3"/>
  </si>
  <si>
    <t>列</t>
    <rPh sb="0" eb="1">
      <t>レツ</t>
    </rPh>
    <phoneticPr fontId="3"/>
  </si>
  <si>
    <t>込</t>
    <rPh sb="0" eb="1">
      <t>コ</t>
    </rPh>
    <phoneticPr fontId="3"/>
  </si>
  <si>
    <t>上小阿仁村</t>
    <rPh sb="0" eb="5">
      <t>カミコアニムラ</t>
    </rPh>
    <phoneticPr fontId="2"/>
  </si>
  <si>
    <t>大潟村</t>
    <rPh sb="0" eb="3">
      <t>オオガタムラ</t>
    </rPh>
    <phoneticPr fontId="2"/>
  </si>
  <si>
    <t>東成瀬村</t>
    <rPh sb="0" eb="1">
      <t>ヒガシ</t>
    </rPh>
    <rPh sb="1" eb="3">
      <t>ナルセ</t>
    </rPh>
    <rPh sb="3" eb="4">
      <t>ムラ</t>
    </rPh>
    <phoneticPr fontId="2"/>
  </si>
  <si>
    <t>行</t>
    <rPh sb="0" eb="1">
      <t>ギョウ</t>
    </rPh>
    <phoneticPr fontId="4"/>
  </si>
  <si>
    <t>列</t>
    <rPh sb="0" eb="1">
      <t>レツ</t>
    </rPh>
    <phoneticPr fontId="4"/>
  </si>
  <si>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</si>
  <si>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</si>
  <si>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その他</t>
    <rPh sb="2" eb="3">
      <t>タ</t>
    </rPh>
    <phoneticPr fontId="3"/>
  </si>
  <si>
    <t>上小阿仁村</t>
    <rPh sb="0" eb="1">
      <t>ウエ</t>
    </rPh>
    <rPh sb="1" eb="2">
      <t>コ</t>
    </rPh>
    <rPh sb="2" eb="4">
      <t>アニ</t>
    </rPh>
    <rPh sb="4" eb="5">
      <t>ムラ</t>
    </rPh>
    <phoneticPr fontId="2"/>
  </si>
  <si>
    <t>東成瀬村</t>
    <rPh sb="0" eb="1">
      <t>ヒガシ</t>
    </rPh>
    <rPh sb="1" eb="3">
      <t>ナルセ</t>
    </rPh>
    <rPh sb="3" eb="4">
      <t>ムラ</t>
    </rPh>
    <phoneticPr fontId="3"/>
  </si>
  <si>
    <t xml:space="preserve"> 項　目</t>
    <rPh sb="1" eb="4">
      <t>コウモク</t>
    </rPh>
    <phoneticPr fontId="4"/>
  </si>
  <si>
    <t xml:space="preserve">団体名 </t>
    <rPh sb="0" eb="3">
      <t>ダンタイメイ</t>
    </rPh>
    <phoneticPr fontId="4"/>
  </si>
  <si>
    <t>　</t>
    <phoneticPr fontId="4"/>
  </si>
  <si>
    <t>他会計負担金</t>
    <rPh sb="0" eb="1">
      <t>タ</t>
    </rPh>
    <rPh sb="1" eb="3">
      <t>カイケイ</t>
    </rPh>
    <rPh sb="3" eb="6">
      <t>フタンキン</t>
    </rPh>
    <phoneticPr fontId="4"/>
  </si>
  <si>
    <t>基準額</t>
    <rPh sb="0" eb="3">
      <t>キジュンガク</t>
    </rPh>
    <phoneticPr fontId="4"/>
  </si>
  <si>
    <t>１.</t>
    <phoneticPr fontId="4"/>
  </si>
  <si>
    <t>実繰入額</t>
    <rPh sb="0" eb="1">
      <t>ジツ</t>
    </rPh>
    <rPh sb="1" eb="3">
      <t>クリイレ</t>
    </rPh>
    <rPh sb="3" eb="4">
      <t>ガク</t>
    </rPh>
    <phoneticPr fontId="4"/>
  </si>
  <si>
    <t>(ア)</t>
    <phoneticPr fontId="4"/>
  </si>
  <si>
    <t>(イ)</t>
    <phoneticPr fontId="4"/>
  </si>
  <si>
    <t>(ウ)</t>
    <phoneticPr fontId="4"/>
  </si>
  <si>
    <t>営業外収益</t>
    <rPh sb="0" eb="3">
      <t>エイギョウガイ</t>
    </rPh>
    <rPh sb="3" eb="5">
      <t>シュウエキ</t>
    </rPh>
    <phoneticPr fontId="4"/>
  </si>
  <si>
    <t>高料金対策</t>
    <rPh sb="0" eb="3">
      <t>コウリョウキン</t>
    </rPh>
    <rPh sb="3" eb="5">
      <t>タイサク</t>
    </rPh>
    <phoneticPr fontId="4"/>
  </si>
  <si>
    <t>児童手当に要する経費</t>
    <rPh sb="0" eb="2">
      <t>ジドウ</t>
    </rPh>
    <rPh sb="2" eb="4">
      <t>テアテ</t>
    </rPh>
    <rPh sb="5" eb="6">
      <t>ヨウ</t>
    </rPh>
    <rPh sb="8" eb="10">
      <t>ケイヒ</t>
    </rPh>
    <phoneticPr fontId="4"/>
  </si>
  <si>
    <t>その他</t>
    <rPh sb="2" eb="3">
      <t>ホカ</t>
    </rPh>
    <phoneticPr fontId="4"/>
  </si>
  <si>
    <t>他会計出資金・補助金</t>
    <rPh sb="0" eb="3">
      <t>タカイケイ</t>
    </rPh>
    <rPh sb="3" eb="6">
      <t>シュッシキン</t>
    </rPh>
    <rPh sb="7" eb="10">
      <t>ホジョキン</t>
    </rPh>
    <phoneticPr fontId="4"/>
  </si>
  <si>
    <t>２.</t>
    <phoneticPr fontId="4"/>
  </si>
  <si>
    <t>資本勘定繰入金</t>
    <rPh sb="1" eb="2">
      <t>シホン</t>
    </rPh>
    <rPh sb="2" eb="4">
      <t>カンジョウ</t>
    </rPh>
    <rPh sb="4" eb="7">
      <t>クリイレキン</t>
    </rPh>
    <phoneticPr fontId="4"/>
  </si>
  <si>
    <t>繰入金計</t>
    <rPh sb="0" eb="3">
      <t>クリイレキン</t>
    </rPh>
    <rPh sb="3" eb="4">
      <t>ケイ</t>
    </rPh>
    <phoneticPr fontId="4"/>
  </si>
  <si>
    <t>４．</t>
    <phoneticPr fontId="4"/>
  </si>
  <si>
    <t>収益勘定繰入金</t>
    <rPh sb="0" eb="2">
      <t>シュウエキ</t>
    </rPh>
    <rPh sb="2" eb="4">
      <t>カンジョウ</t>
    </rPh>
    <rPh sb="4" eb="6">
      <t>クリイレ</t>
    </rPh>
    <rPh sb="6" eb="7">
      <t>キン</t>
    </rPh>
    <phoneticPr fontId="4"/>
  </si>
  <si>
    <t>他会計負担金</t>
    <rPh sb="0" eb="3">
      <t>タカイケイ</t>
    </rPh>
    <rPh sb="3" eb="6">
      <t>フタンキン</t>
    </rPh>
    <phoneticPr fontId="4"/>
  </si>
  <si>
    <t>他会計繰入金</t>
    <rPh sb="0" eb="1">
      <t>タ</t>
    </rPh>
    <rPh sb="1" eb="3">
      <t>カイケイ</t>
    </rPh>
    <rPh sb="3" eb="5">
      <t>クリイレ</t>
    </rPh>
    <rPh sb="5" eb="6">
      <t>キン</t>
    </rPh>
    <phoneticPr fontId="4"/>
  </si>
  <si>
    <t>５.</t>
    <phoneticPr fontId="4"/>
  </si>
  <si>
    <t>繰出基準等に基づくもの</t>
    <rPh sb="0" eb="2">
      <t>クリダ</t>
    </rPh>
    <rPh sb="2" eb="4">
      <t>キジュン</t>
    </rPh>
    <rPh sb="4" eb="5">
      <t>トウ</t>
    </rPh>
    <rPh sb="6" eb="7">
      <t>モト</t>
    </rPh>
    <phoneticPr fontId="4"/>
  </si>
  <si>
    <t>６.</t>
    <phoneticPr fontId="4"/>
  </si>
  <si>
    <t>７.</t>
    <phoneticPr fontId="4"/>
  </si>
  <si>
    <t>(１)営業収益</t>
    <rPh sb="3" eb="5">
      <t>エイギョウ</t>
    </rPh>
    <rPh sb="5" eb="7">
      <t>シュウエキ</t>
    </rPh>
    <phoneticPr fontId="4"/>
  </si>
  <si>
    <t>収益勘定繰入金</t>
    <rPh sb="0" eb="2">
      <t>シュウエキ</t>
    </rPh>
    <rPh sb="2" eb="4">
      <t>カンジョウ</t>
    </rPh>
    <rPh sb="4" eb="7">
      <t>クリイレキン</t>
    </rPh>
    <phoneticPr fontId="4"/>
  </si>
  <si>
    <t>ア</t>
    <phoneticPr fontId="4"/>
  </si>
  <si>
    <t>(エ)</t>
    <phoneticPr fontId="4"/>
  </si>
  <si>
    <t>(オ)</t>
    <phoneticPr fontId="4"/>
  </si>
  <si>
    <t>ア</t>
    <phoneticPr fontId="4"/>
  </si>
  <si>
    <t>イ</t>
    <phoneticPr fontId="4"/>
  </si>
  <si>
    <t>ウ</t>
    <phoneticPr fontId="4"/>
  </si>
  <si>
    <t>エ</t>
    <phoneticPr fontId="4"/>
  </si>
  <si>
    <t>オ</t>
    <phoneticPr fontId="4"/>
  </si>
  <si>
    <t>３.</t>
    <phoneticPr fontId="4"/>
  </si>
  <si>
    <t>資本勘定繰入金</t>
    <rPh sb="0" eb="2">
      <t>シホン</t>
    </rPh>
    <rPh sb="2" eb="4">
      <t>カンジョウ</t>
    </rPh>
    <rPh sb="4" eb="6">
      <t>クリイレ</t>
    </rPh>
    <rPh sb="6" eb="7">
      <t>キン</t>
    </rPh>
    <phoneticPr fontId="4"/>
  </si>
  <si>
    <t>合計</t>
    <rPh sb="0" eb="2">
      <t>ゴウケイ</t>
    </rPh>
    <phoneticPr fontId="4"/>
  </si>
  <si>
    <t>上小阿仁村</t>
    <rPh sb="0" eb="1">
      <t>ウエ</t>
    </rPh>
    <rPh sb="1" eb="2">
      <t>コ</t>
    </rPh>
    <rPh sb="2" eb="4">
      <t>アニ</t>
    </rPh>
    <rPh sb="4" eb="5">
      <t>ムラ</t>
    </rPh>
    <phoneticPr fontId="4"/>
  </si>
  <si>
    <t>東成瀬村</t>
    <rPh sb="0" eb="1">
      <t>ヒガシ</t>
    </rPh>
    <rPh sb="1" eb="3">
      <t>ナルセ</t>
    </rPh>
    <rPh sb="3" eb="4">
      <t>ムラ</t>
    </rPh>
    <phoneticPr fontId="4"/>
  </si>
  <si>
    <t>13．</t>
    <phoneticPr fontId="3"/>
  </si>
  <si>
    <t>14．</t>
    <phoneticPr fontId="3"/>
  </si>
  <si>
    <t>繰上充用金</t>
    <rPh sb="0" eb="2">
      <t>クリアゲ</t>
    </rPh>
    <rPh sb="2" eb="4">
      <t>ジュウヨウ</t>
    </rPh>
    <rPh sb="4" eb="5">
      <t>キン</t>
    </rPh>
    <phoneticPr fontId="3"/>
  </si>
  <si>
    <t>「02列43列・44列」に係る未収入特定財源</t>
    <rPh sb="3" eb="4">
      <t>レツ</t>
    </rPh>
    <rPh sb="6" eb="7">
      <t>レツ</t>
    </rPh>
    <rPh sb="10" eb="11">
      <t>レツ</t>
    </rPh>
    <rPh sb="13" eb="14">
      <t>カカ</t>
    </rPh>
    <rPh sb="15" eb="16">
      <t>ミ</t>
    </rPh>
    <rPh sb="16" eb="18">
      <t>シュウニュウ</t>
    </rPh>
    <rPh sb="18" eb="20">
      <t>トクテイ</t>
    </rPh>
    <rPh sb="20" eb="22">
      <t>ザイゲン</t>
    </rPh>
    <phoneticPr fontId="3"/>
  </si>
  <si>
    <t>１人１日最大配水量</t>
    <phoneticPr fontId="3"/>
  </si>
  <si>
    <t>１人１日平均配水量　</t>
    <phoneticPr fontId="3"/>
  </si>
  <si>
    <t>普　及　率　（対計画人口）</t>
    <phoneticPr fontId="3"/>
  </si>
  <si>
    <t>（％）</t>
    <phoneticPr fontId="3"/>
  </si>
  <si>
    <t>１人当たり導送配水管延長</t>
    <phoneticPr fontId="3"/>
  </si>
  <si>
    <t>（ｍ）</t>
    <phoneticPr fontId="3"/>
  </si>
  <si>
    <t>(１)</t>
  </si>
  <si>
    <t>総収益(Ｂ)＋(Ｃ)</t>
    <rPh sb="0" eb="1">
      <t>フサ</t>
    </rPh>
    <rPh sb="1" eb="2">
      <t>オサム</t>
    </rPh>
    <rPh sb="2" eb="3">
      <t>エキ</t>
    </rPh>
    <phoneticPr fontId="4"/>
  </si>
  <si>
    <t>ア</t>
    <phoneticPr fontId="4"/>
  </si>
  <si>
    <t>１.</t>
  </si>
  <si>
    <t>(ア)</t>
  </si>
  <si>
    <t>(イ)</t>
  </si>
  <si>
    <t>受託工事収益</t>
    <rPh sb="0" eb="2">
      <t>ジュタク</t>
    </rPh>
    <rPh sb="2" eb="4">
      <t>コウジ</t>
    </rPh>
    <rPh sb="4" eb="6">
      <t>シュウエキ</t>
    </rPh>
    <phoneticPr fontId="4"/>
  </si>
  <si>
    <t>(ウ)</t>
  </si>
  <si>
    <t>収</t>
    <rPh sb="0" eb="1">
      <t>シュウエキ</t>
    </rPh>
    <phoneticPr fontId="4"/>
  </si>
  <si>
    <t>イ</t>
    <phoneticPr fontId="4"/>
  </si>
  <si>
    <t>国庫補助金</t>
    <rPh sb="0" eb="2">
      <t>コッコ</t>
    </rPh>
    <rPh sb="2" eb="5">
      <t>ホジョキン</t>
    </rPh>
    <phoneticPr fontId="4"/>
  </si>
  <si>
    <t>都道府県補助金</t>
    <rPh sb="0" eb="4">
      <t>トドウフケン</t>
    </rPh>
    <rPh sb="4" eb="7">
      <t>ホジョキン</t>
    </rPh>
    <phoneticPr fontId="4"/>
  </si>
  <si>
    <t>益</t>
    <rPh sb="0" eb="1">
      <t>エキ</t>
    </rPh>
    <phoneticPr fontId="4"/>
  </si>
  <si>
    <t>他会計繰入金</t>
    <rPh sb="0" eb="3">
      <t>タカイケイ</t>
    </rPh>
    <rPh sb="3" eb="6">
      <t>クリイレキン</t>
    </rPh>
    <phoneticPr fontId="4"/>
  </si>
  <si>
    <t>(エ)</t>
  </si>
  <si>
    <t>(２)</t>
  </si>
  <si>
    <t>総費用(Ｅ)＋(Ｆ)</t>
    <rPh sb="0" eb="1">
      <t>フサ</t>
    </rPh>
    <rPh sb="1" eb="3">
      <t>ヒヨウ</t>
    </rPh>
    <phoneticPr fontId="4"/>
  </si>
  <si>
    <t>的</t>
    <rPh sb="0" eb="1">
      <t>テキ</t>
    </rPh>
    <phoneticPr fontId="4"/>
  </si>
  <si>
    <t>ア</t>
    <phoneticPr fontId="4"/>
  </si>
  <si>
    <t>収</t>
    <rPh sb="0" eb="1">
      <t>シュウ</t>
    </rPh>
    <phoneticPr fontId="4"/>
  </si>
  <si>
    <t>イ</t>
    <phoneticPr fontId="4"/>
  </si>
  <si>
    <t>支</t>
    <rPh sb="0" eb="1">
      <t>シ</t>
    </rPh>
    <phoneticPr fontId="4"/>
  </si>
  <si>
    <t>(３)</t>
  </si>
  <si>
    <t>収支差引(Ａ)－(Ｄ)</t>
    <rPh sb="0" eb="2">
      <t>シュウシ</t>
    </rPh>
    <rPh sb="2" eb="4">
      <t>サシヒキ</t>
    </rPh>
    <phoneticPr fontId="4"/>
  </si>
  <si>
    <t>資本的収入</t>
    <rPh sb="0" eb="2">
      <t>シホン</t>
    </rPh>
    <rPh sb="2" eb="3">
      <t>テキ</t>
    </rPh>
    <rPh sb="3" eb="5">
      <t>シュウニュウ</t>
    </rPh>
    <phoneticPr fontId="4"/>
  </si>
  <si>
    <t>ア</t>
    <phoneticPr fontId="4"/>
  </si>
  <si>
    <t>地方債</t>
    <rPh sb="0" eb="3">
      <t>チホウサイ</t>
    </rPh>
    <phoneticPr fontId="4"/>
  </si>
  <si>
    <t>ウ</t>
    <phoneticPr fontId="4"/>
  </si>
  <si>
    <t>他会計補助金</t>
    <rPh sb="0" eb="3">
      <t>タカイケイ</t>
    </rPh>
    <rPh sb="3" eb="6">
      <t>ホジョキン</t>
    </rPh>
    <phoneticPr fontId="4"/>
  </si>
  <si>
    <t>２.</t>
    <phoneticPr fontId="4"/>
  </si>
  <si>
    <t>エ</t>
    <phoneticPr fontId="4"/>
  </si>
  <si>
    <t>他会計借入金</t>
    <rPh sb="0" eb="3">
      <t>タカイケイ</t>
    </rPh>
    <rPh sb="3" eb="6">
      <t>カリイレキン</t>
    </rPh>
    <phoneticPr fontId="4"/>
  </si>
  <si>
    <t>オ</t>
    <phoneticPr fontId="4"/>
  </si>
  <si>
    <t>固定資産売却代金</t>
    <rPh sb="0" eb="4">
      <t>コテイシサン</t>
    </rPh>
    <rPh sb="4" eb="6">
      <t>バイキャク</t>
    </rPh>
    <rPh sb="6" eb="8">
      <t>ダイキン</t>
    </rPh>
    <phoneticPr fontId="4"/>
  </si>
  <si>
    <t>カ</t>
    <phoneticPr fontId="4"/>
  </si>
  <si>
    <t>資</t>
    <rPh sb="0" eb="1">
      <t>シホン</t>
    </rPh>
    <phoneticPr fontId="4"/>
  </si>
  <si>
    <t>キ</t>
    <phoneticPr fontId="4"/>
  </si>
  <si>
    <t>ク</t>
    <phoneticPr fontId="4"/>
  </si>
  <si>
    <t>工事負担金</t>
    <rPh sb="0" eb="2">
      <t>コウジ</t>
    </rPh>
    <rPh sb="2" eb="5">
      <t>フタンキン</t>
    </rPh>
    <phoneticPr fontId="4"/>
  </si>
  <si>
    <t>ケ</t>
    <phoneticPr fontId="4"/>
  </si>
  <si>
    <t>その他</t>
    <rPh sb="0" eb="3">
      <t>ソノタ</t>
    </rPh>
    <phoneticPr fontId="4"/>
  </si>
  <si>
    <t>本</t>
    <rPh sb="0" eb="1">
      <t>ホン</t>
    </rPh>
    <phoneticPr fontId="4"/>
  </si>
  <si>
    <t>資本的支出</t>
    <rPh sb="0" eb="2">
      <t>シホン</t>
    </rPh>
    <rPh sb="2" eb="3">
      <t>テキ</t>
    </rPh>
    <rPh sb="3" eb="5">
      <t>シシュツ</t>
    </rPh>
    <phoneticPr fontId="4"/>
  </si>
  <si>
    <t>ア</t>
    <phoneticPr fontId="4"/>
  </si>
  <si>
    <t>建設改良費</t>
    <rPh sb="0" eb="2">
      <t>ケンセツ</t>
    </rPh>
    <rPh sb="2" eb="5">
      <t>カイリョウヒ</t>
    </rPh>
    <phoneticPr fontId="4"/>
  </si>
  <si>
    <t>う</t>
    <phoneticPr fontId="4"/>
  </si>
  <si>
    <t>ち</t>
    <phoneticPr fontId="4"/>
  </si>
  <si>
    <t>ア</t>
    <phoneticPr fontId="4"/>
  </si>
  <si>
    <t>の</t>
    <phoneticPr fontId="4"/>
  </si>
  <si>
    <t>内</t>
    <rPh sb="0" eb="1">
      <t>ウチ</t>
    </rPh>
    <phoneticPr fontId="4"/>
  </si>
  <si>
    <t>訳</t>
    <rPh sb="0" eb="1">
      <t>ワケ</t>
    </rPh>
    <phoneticPr fontId="4"/>
  </si>
  <si>
    <t>の</t>
    <phoneticPr fontId="4"/>
  </si>
  <si>
    <t>その他</t>
    <phoneticPr fontId="4"/>
  </si>
  <si>
    <t>財</t>
    <rPh sb="0" eb="1">
      <t>ザイゲン</t>
    </rPh>
    <phoneticPr fontId="4"/>
  </si>
  <si>
    <t>源</t>
    <rPh sb="0" eb="1">
      <t>ゲン</t>
    </rPh>
    <phoneticPr fontId="4"/>
  </si>
  <si>
    <t>地方債償還金</t>
    <rPh sb="0" eb="3">
      <t>チホウサイ</t>
    </rPh>
    <rPh sb="3" eb="6">
      <t>ショウカンキン</t>
    </rPh>
    <phoneticPr fontId="4"/>
  </si>
  <si>
    <t>政府資金に係る繰上償還金分</t>
    <rPh sb="0" eb="2">
      <t>セイフ</t>
    </rPh>
    <rPh sb="2" eb="4">
      <t>シキン</t>
    </rPh>
    <rPh sb="5" eb="6">
      <t>カカ</t>
    </rPh>
    <rPh sb="7" eb="9">
      <t>クリアゲ</t>
    </rPh>
    <rPh sb="9" eb="12">
      <t>ショウカンキン</t>
    </rPh>
    <rPh sb="12" eb="13">
      <t>ブン</t>
    </rPh>
    <phoneticPr fontId="4"/>
  </si>
  <si>
    <t>その他資金に係る繰上償還金分</t>
    <rPh sb="0" eb="3">
      <t>ソノタ</t>
    </rPh>
    <rPh sb="3" eb="5">
      <t>シキン</t>
    </rPh>
    <rPh sb="6" eb="7">
      <t>カカ</t>
    </rPh>
    <rPh sb="8" eb="10">
      <t>クリアゲ</t>
    </rPh>
    <rPh sb="10" eb="13">
      <t>ショウカンキン</t>
    </rPh>
    <rPh sb="13" eb="14">
      <t>ブン</t>
    </rPh>
    <phoneticPr fontId="4"/>
  </si>
  <si>
    <t>ウ</t>
    <phoneticPr fontId="4"/>
  </si>
  <si>
    <t>他会計長期借入金返還金</t>
    <rPh sb="0" eb="3">
      <t>タカイケイ</t>
    </rPh>
    <rPh sb="3" eb="5">
      <t>チョウキ</t>
    </rPh>
    <rPh sb="5" eb="8">
      <t>カリイレキン</t>
    </rPh>
    <rPh sb="8" eb="10">
      <t>ヘンカン</t>
    </rPh>
    <rPh sb="10" eb="11">
      <t>キン</t>
    </rPh>
    <phoneticPr fontId="4"/>
  </si>
  <si>
    <t>エ</t>
    <phoneticPr fontId="4"/>
  </si>
  <si>
    <t>他会計への繰出金</t>
    <rPh sb="0" eb="3">
      <t>タカイケイ</t>
    </rPh>
    <rPh sb="5" eb="8">
      <t>クリダシキン</t>
    </rPh>
    <phoneticPr fontId="4"/>
  </si>
  <si>
    <t>(３)</t>
    <phoneticPr fontId="4"/>
  </si>
  <si>
    <t>収支差引(Ｈ)－(Ｉ)</t>
    <rPh sb="0" eb="2">
      <t>シュウシ</t>
    </rPh>
    <rPh sb="2" eb="4">
      <t>サシヒキ</t>
    </rPh>
    <phoneticPr fontId="4"/>
  </si>
  <si>
    <t>３.</t>
    <phoneticPr fontId="4"/>
  </si>
  <si>
    <t>収支再差引(Ｇ)＋(Ｋ)</t>
    <rPh sb="0" eb="2">
      <t>シュウシ</t>
    </rPh>
    <rPh sb="2" eb="3">
      <t>サイ</t>
    </rPh>
    <rPh sb="3" eb="5">
      <t>サシヒキ</t>
    </rPh>
    <phoneticPr fontId="4"/>
  </si>
  <si>
    <t>４.</t>
    <phoneticPr fontId="4"/>
  </si>
  <si>
    <t>積立金</t>
    <rPh sb="0" eb="3">
      <t>ツミタテキン</t>
    </rPh>
    <phoneticPr fontId="4"/>
  </si>
  <si>
    <t>５.</t>
    <phoneticPr fontId="4"/>
  </si>
  <si>
    <t>６.</t>
    <phoneticPr fontId="4"/>
  </si>
  <si>
    <t>７.</t>
    <phoneticPr fontId="4"/>
  </si>
  <si>
    <t>形 式 収 支 (Ｌ)－(Ｍ)＋(Ｎ)－(Ｏ)＋(Ｘ)＋(Ｙ)</t>
    <rPh sb="0" eb="3">
      <t>ケイシキ</t>
    </rPh>
    <rPh sb="4" eb="7">
      <t>シュウシ</t>
    </rPh>
    <phoneticPr fontId="4"/>
  </si>
  <si>
    <t>８.</t>
    <phoneticPr fontId="4"/>
  </si>
  <si>
    <t>国　庫　(県)　支　出　金</t>
    <rPh sb="0" eb="3">
      <t>コッコ</t>
    </rPh>
    <rPh sb="5" eb="6">
      <t>ケン</t>
    </rPh>
    <rPh sb="8" eb="13">
      <t>シシュツキン</t>
    </rPh>
    <phoneticPr fontId="4"/>
  </si>
  <si>
    <t>９.</t>
    <phoneticPr fontId="4"/>
  </si>
  <si>
    <t>翌年度に繰越すべき財源</t>
    <rPh sb="0" eb="3">
      <t>ヨクネンド</t>
    </rPh>
    <rPh sb="4" eb="6">
      <t>クリコ</t>
    </rPh>
    <rPh sb="9" eb="11">
      <t>ザイゲン</t>
    </rPh>
    <phoneticPr fontId="4"/>
  </si>
  <si>
    <t>10.</t>
    <phoneticPr fontId="4"/>
  </si>
  <si>
    <t>実質収支</t>
    <rPh sb="0" eb="2">
      <t>ジッシツ</t>
    </rPh>
    <rPh sb="2" eb="4">
      <t>シュウシ</t>
    </rPh>
    <phoneticPr fontId="4"/>
  </si>
  <si>
    <t>(Ｐ) － (Ｑ)</t>
    <phoneticPr fontId="4"/>
  </si>
  <si>
    <t>繰出基準に基づく繰入金</t>
    <rPh sb="0" eb="2">
      <t>クリダシ</t>
    </rPh>
    <rPh sb="2" eb="4">
      <t>キジュン</t>
    </rPh>
    <rPh sb="5" eb="6">
      <t>モト</t>
    </rPh>
    <rPh sb="8" eb="11">
      <t>クリイレキン</t>
    </rPh>
    <phoneticPr fontId="4"/>
  </si>
  <si>
    <t>繰出基準以外の繰入金</t>
    <rPh sb="0" eb="2">
      <t>クリダシ</t>
    </rPh>
    <rPh sb="2" eb="4">
      <t>キジュン</t>
    </rPh>
    <rPh sb="4" eb="6">
      <t>イガイ</t>
    </rPh>
    <rPh sb="7" eb="10">
      <t>クリイレキン</t>
    </rPh>
    <phoneticPr fontId="4"/>
  </si>
  <si>
    <t>実繰入額</t>
    <rPh sb="0" eb="1">
      <t>ジツ</t>
    </rPh>
    <rPh sb="1" eb="4">
      <t>クリイレガク</t>
    </rPh>
    <phoneticPr fontId="4"/>
  </si>
  <si>
    <t>繰入</t>
    <rPh sb="0" eb="2">
      <t>クリイレ</t>
    </rPh>
    <phoneticPr fontId="4"/>
  </si>
  <si>
    <t>再掲</t>
    <rPh sb="0" eb="2">
      <t>サイケイ</t>
    </rPh>
    <phoneticPr fontId="4"/>
  </si>
  <si>
    <t>うち建設改良費等以外の経費に対する地方債現在高</t>
    <rPh sb="2" eb="4">
      <t>ケンセツ</t>
    </rPh>
    <rPh sb="4" eb="7">
      <t>カイリョウヒ</t>
    </rPh>
    <rPh sb="7" eb="8">
      <t>トウ</t>
    </rPh>
    <rPh sb="8" eb="10">
      <t>イガイ</t>
    </rPh>
    <rPh sb="11" eb="13">
      <t>ケイヒ</t>
    </rPh>
    <rPh sb="14" eb="15">
      <t>タイ</t>
    </rPh>
    <rPh sb="17" eb="20">
      <t>チホウサイ</t>
    </rPh>
    <rPh sb="20" eb="22">
      <t>ゲンザイ</t>
    </rPh>
    <rPh sb="22" eb="23">
      <t>ダカ</t>
    </rPh>
    <phoneticPr fontId="3"/>
  </si>
  <si>
    <t>市場公募債</t>
    <rPh sb="0" eb="2">
      <t>シジョウ</t>
    </rPh>
    <rPh sb="2" eb="5">
      <t>コウボサイ</t>
    </rPh>
    <phoneticPr fontId="3"/>
  </si>
  <si>
    <t>０１行２４列のうち</t>
    <rPh sb="2" eb="3">
      <t>ギョウ</t>
    </rPh>
    <rPh sb="5" eb="6">
      <t>レツ</t>
    </rPh>
    <phoneticPr fontId="3"/>
  </si>
  <si>
    <t xml:space="preserve"> ０１行１３列のうち統合にかかるもの </t>
    <rPh sb="3" eb="4">
      <t>ギョウ</t>
    </rPh>
    <rPh sb="6" eb="7">
      <t>レツ</t>
    </rPh>
    <rPh sb="10" eb="12">
      <t>トウゴウ</t>
    </rPh>
    <phoneticPr fontId="4"/>
  </si>
  <si>
    <t xml:space="preserve"> ０１行１４列のうち統合にかかるもの</t>
    <rPh sb="3" eb="4">
      <t>ギョウ</t>
    </rPh>
    <rPh sb="6" eb="7">
      <t>レツ</t>
    </rPh>
    <rPh sb="10" eb="12">
      <t>トウゴウ</t>
    </rPh>
    <phoneticPr fontId="4"/>
  </si>
  <si>
    <t>給水区域面積</t>
    <rPh sb="4" eb="6">
      <t>メンセキ</t>
    </rPh>
    <phoneticPr fontId="3"/>
  </si>
  <si>
    <t>総費用＋</t>
    <rPh sb="0" eb="3">
      <t>ソウヒヨウ</t>
    </rPh>
    <phoneticPr fontId="3"/>
  </si>
  <si>
    <t>地方債償</t>
    <rPh sb="0" eb="3">
      <t>チホウサイ</t>
    </rPh>
    <rPh sb="3" eb="4">
      <t>ショウ</t>
    </rPh>
    <phoneticPr fontId="3"/>
  </si>
  <si>
    <t>還金に対</t>
    <rPh sb="3" eb="4">
      <t>タイ</t>
    </rPh>
    <phoneticPr fontId="3"/>
  </si>
  <si>
    <t>する比率</t>
    <rPh sb="2" eb="4">
      <t>ヒリツ</t>
    </rPh>
    <phoneticPr fontId="3"/>
  </si>
  <si>
    <t>（％）</t>
    <phoneticPr fontId="3"/>
  </si>
  <si>
    <t>機構資金に係る繰上償還金分</t>
    <rPh sb="0" eb="2">
      <t>キコウ</t>
    </rPh>
    <rPh sb="2" eb="4">
      <t>シキン</t>
    </rPh>
    <rPh sb="5" eb="6">
      <t>カカ</t>
    </rPh>
    <rPh sb="7" eb="9">
      <t>クリアゲ</t>
    </rPh>
    <rPh sb="9" eb="11">
      <t>ショウカン</t>
    </rPh>
    <rPh sb="11" eb="12">
      <t>キン</t>
    </rPh>
    <rPh sb="12" eb="13">
      <t>ブン</t>
    </rPh>
    <phoneticPr fontId="4"/>
  </si>
  <si>
    <t>機構資金</t>
    <rPh sb="0" eb="2">
      <t>キコウ</t>
    </rPh>
    <phoneticPr fontId="4"/>
  </si>
  <si>
    <t>（１）</t>
    <phoneticPr fontId="3"/>
  </si>
  <si>
    <t>（１）</t>
    <phoneticPr fontId="3"/>
  </si>
  <si>
    <t>（１）</t>
    <phoneticPr fontId="3"/>
  </si>
  <si>
    <t>（１）</t>
    <phoneticPr fontId="3"/>
  </si>
  <si>
    <t xml:space="preserve">団体名 </t>
    <rPh sb="0" eb="2">
      <t>ダンタイ</t>
    </rPh>
    <rPh sb="2" eb="3">
      <t>メイ</t>
    </rPh>
    <phoneticPr fontId="4"/>
  </si>
  <si>
    <t>１.</t>
    <phoneticPr fontId="4"/>
  </si>
  <si>
    <t>（１）</t>
    <phoneticPr fontId="4"/>
  </si>
  <si>
    <t>基本給</t>
    <rPh sb="0" eb="3">
      <t>キホンキュウ</t>
    </rPh>
    <phoneticPr fontId="4"/>
  </si>
  <si>
    <t>職</t>
    <rPh sb="0" eb="1">
      <t>ショクイン</t>
    </rPh>
    <phoneticPr fontId="4"/>
  </si>
  <si>
    <t>（２）</t>
    <phoneticPr fontId="4"/>
  </si>
  <si>
    <t>手当</t>
    <rPh sb="0" eb="2">
      <t>テアテ</t>
    </rPh>
    <phoneticPr fontId="4"/>
  </si>
  <si>
    <t>員</t>
    <rPh sb="0" eb="1">
      <t>イン</t>
    </rPh>
    <phoneticPr fontId="4"/>
  </si>
  <si>
    <t>（３）</t>
    <phoneticPr fontId="4"/>
  </si>
  <si>
    <t>賃金</t>
    <rPh sb="0" eb="2">
      <t>チンギン</t>
    </rPh>
    <phoneticPr fontId="4"/>
  </si>
  <si>
    <t>給</t>
    <rPh sb="0" eb="1">
      <t>キュウヨ</t>
    </rPh>
    <phoneticPr fontId="4"/>
  </si>
  <si>
    <t>（４）</t>
    <phoneticPr fontId="4"/>
  </si>
  <si>
    <t>与</t>
    <rPh sb="0" eb="1">
      <t>ヨ</t>
    </rPh>
    <phoneticPr fontId="4"/>
  </si>
  <si>
    <t>（５）</t>
    <phoneticPr fontId="4"/>
  </si>
  <si>
    <t>法定福利費</t>
    <rPh sb="0" eb="2">
      <t>ホウテイ</t>
    </rPh>
    <rPh sb="2" eb="4">
      <t>フクリ</t>
    </rPh>
    <rPh sb="4" eb="5">
      <t>ヒ</t>
    </rPh>
    <phoneticPr fontId="4"/>
  </si>
  <si>
    <t>費</t>
    <rPh sb="0" eb="1">
      <t>ヒ</t>
    </rPh>
    <phoneticPr fontId="4"/>
  </si>
  <si>
    <t>（６）</t>
    <phoneticPr fontId="4"/>
  </si>
  <si>
    <t>計</t>
    <rPh sb="0" eb="1">
      <t>ケイ</t>
    </rPh>
    <phoneticPr fontId="4"/>
  </si>
  <si>
    <t>２.</t>
    <phoneticPr fontId="4"/>
  </si>
  <si>
    <t>支払利息</t>
    <rPh sb="0" eb="2">
      <t>シハライ</t>
    </rPh>
    <rPh sb="2" eb="4">
      <t>リソク</t>
    </rPh>
    <phoneticPr fontId="4"/>
  </si>
  <si>
    <t>（１）</t>
    <phoneticPr fontId="4"/>
  </si>
  <si>
    <t>（２）</t>
    <phoneticPr fontId="4"/>
  </si>
  <si>
    <t>３.</t>
    <phoneticPr fontId="4"/>
  </si>
  <si>
    <t xml:space="preserve">動力費    </t>
    <rPh sb="0" eb="3">
      <t>ドウリョクヒ</t>
    </rPh>
    <phoneticPr fontId="4"/>
  </si>
  <si>
    <t>４.</t>
    <phoneticPr fontId="4"/>
  </si>
  <si>
    <t>光熱水費</t>
    <rPh sb="0" eb="1">
      <t>ヒカリ</t>
    </rPh>
    <rPh sb="1" eb="2">
      <t>コウネツ</t>
    </rPh>
    <rPh sb="2" eb="3">
      <t>スイ</t>
    </rPh>
    <rPh sb="3" eb="4">
      <t>ヒ</t>
    </rPh>
    <phoneticPr fontId="4"/>
  </si>
  <si>
    <t>５.</t>
    <phoneticPr fontId="4"/>
  </si>
  <si>
    <t>通信運搬費</t>
    <rPh sb="0" eb="2">
      <t>ツウシン</t>
    </rPh>
    <rPh sb="2" eb="5">
      <t>ウンパンヒ</t>
    </rPh>
    <phoneticPr fontId="4"/>
  </si>
  <si>
    <t>６.</t>
    <phoneticPr fontId="4"/>
  </si>
  <si>
    <t>修繕費</t>
    <rPh sb="0" eb="3">
      <t>シュウゼンヒ</t>
    </rPh>
    <phoneticPr fontId="4"/>
  </si>
  <si>
    <t>７.</t>
    <phoneticPr fontId="4"/>
  </si>
  <si>
    <t>材料費</t>
    <rPh sb="0" eb="3">
      <t>ザイリョウヒ</t>
    </rPh>
    <phoneticPr fontId="4"/>
  </si>
  <si>
    <t>８.</t>
    <phoneticPr fontId="4"/>
  </si>
  <si>
    <t>薬品費</t>
    <rPh sb="0" eb="2">
      <t>ヤクヒン</t>
    </rPh>
    <rPh sb="2" eb="3">
      <t>ヒ</t>
    </rPh>
    <phoneticPr fontId="4"/>
  </si>
  <si>
    <t>９.</t>
    <phoneticPr fontId="4"/>
  </si>
  <si>
    <t>路面復旧費</t>
    <rPh sb="0" eb="2">
      <t>ロメン</t>
    </rPh>
    <rPh sb="2" eb="4">
      <t>フッキュウ</t>
    </rPh>
    <rPh sb="4" eb="5">
      <t>ヒ</t>
    </rPh>
    <phoneticPr fontId="4"/>
  </si>
  <si>
    <t>10.</t>
    <phoneticPr fontId="4"/>
  </si>
  <si>
    <t>委託料</t>
    <rPh sb="0" eb="3">
      <t>イタクリョウ</t>
    </rPh>
    <phoneticPr fontId="4"/>
  </si>
  <si>
    <t>11.</t>
    <phoneticPr fontId="4"/>
  </si>
  <si>
    <t>12.</t>
    <phoneticPr fontId="4"/>
  </si>
  <si>
    <t>13.</t>
    <phoneticPr fontId="4"/>
  </si>
  <si>
    <t>小計</t>
    <rPh sb="0" eb="2">
      <t>ショウケイ</t>
    </rPh>
    <phoneticPr fontId="4"/>
  </si>
  <si>
    <t>14.</t>
    <phoneticPr fontId="4"/>
  </si>
  <si>
    <t>受託工事費</t>
    <rPh sb="0" eb="2">
      <t>ジュタク</t>
    </rPh>
    <rPh sb="2" eb="5">
      <t>コウジヒ</t>
    </rPh>
    <phoneticPr fontId="4"/>
  </si>
  <si>
    <t>15.</t>
    <phoneticPr fontId="4"/>
  </si>
  <si>
    <t>16.</t>
    <phoneticPr fontId="4"/>
  </si>
  <si>
    <t>費用合計</t>
    <rPh sb="0" eb="2">
      <t>ヒヨウ</t>
    </rPh>
    <rPh sb="2" eb="4">
      <t>ゴウケイ</t>
    </rPh>
    <phoneticPr fontId="4"/>
  </si>
  <si>
    <t>負担金</t>
    <rPh sb="0" eb="3">
      <t>フタンキン</t>
    </rPh>
    <phoneticPr fontId="4"/>
  </si>
  <si>
    <t>受水費</t>
    <rPh sb="0" eb="1">
      <t>ウ</t>
    </rPh>
    <rPh sb="1" eb="2">
      <t>ミズ</t>
    </rPh>
    <rPh sb="2" eb="3">
      <t>ヒ</t>
    </rPh>
    <phoneticPr fontId="4"/>
  </si>
  <si>
    <t>(カ)</t>
    <phoneticPr fontId="4"/>
  </si>
  <si>
    <t>(キ)</t>
    <phoneticPr fontId="4"/>
  </si>
  <si>
    <t>(ク)</t>
    <phoneticPr fontId="4"/>
  </si>
  <si>
    <t>③　費 用 構 成 表　（２１表）</t>
    <rPh sb="2" eb="5">
      <t>ヒヨウ</t>
    </rPh>
    <rPh sb="6" eb="9">
      <t>コウセイ</t>
    </rPh>
    <rPh sb="10" eb="11">
      <t>ヒョウ</t>
    </rPh>
    <rPh sb="13" eb="16">
      <t>２１ヒョウ</t>
    </rPh>
    <phoneticPr fontId="4"/>
  </si>
  <si>
    <t>④　地方債に関する調　（２４表）</t>
    <phoneticPr fontId="3"/>
  </si>
  <si>
    <t>地方債利息</t>
    <phoneticPr fontId="4"/>
  </si>
  <si>
    <t>一時借入金利息</t>
    <phoneticPr fontId="4"/>
  </si>
  <si>
    <t>他会計借入金等利息</t>
    <rPh sb="0" eb="1">
      <t>タ</t>
    </rPh>
    <rPh sb="1" eb="3">
      <t>カイケイ</t>
    </rPh>
    <rPh sb="6" eb="7">
      <t>トウ</t>
    </rPh>
    <phoneticPr fontId="4"/>
  </si>
  <si>
    <t>地方公共団体金融機構</t>
    <rPh sb="0" eb="2">
      <t>チホウ</t>
    </rPh>
    <rPh sb="2" eb="4">
      <t>コウキョウ</t>
    </rPh>
    <rPh sb="4" eb="6">
      <t>ダンタイ</t>
    </rPh>
    <rPh sb="8" eb="10">
      <t>キコウ</t>
    </rPh>
    <phoneticPr fontId="3"/>
  </si>
  <si>
    <t>当年度実質料金改定率</t>
    <rPh sb="0" eb="1">
      <t>トウ</t>
    </rPh>
    <rPh sb="1" eb="3">
      <t>ネンド</t>
    </rPh>
    <phoneticPr fontId="3"/>
  </si>
  <si>
    <t>※　地方債現在高の全てを証書借入で行っているため、証券発行は無い。</t>
    <rPh sb="2" eb="5">
      <t>チホウサイ</t>
    </rPh>
    <rPh sb="5" eb="7">
      <t>ゲンザイ</t>
    </rPh>
    <rPh sb="7" eb="8">
      <t>ダカ</t>
    </rPh>
    <phoneticPr fontId="3"/>
  </si>
  <si>
    <t xml:space="preserve">団体名 </t>
    <rPh sb="0" eb="3">
      <t>ダンタイメイ</t>
    </rPh>
    <phoneticPr fontId="3"/>
  </si>
  <si>
    <t xml:space="preserve"> 項　目</t>
    <phoneticPr fontId="3"/>
  </si>
  <si>
    <t xml:space="preserve">団体名 </t>
    <phoneticPr fontId="3"/>
  </si>
  <si>
    <t>合　計</t>
    <rPh sb="0" eb="1">
      <t>ゴウ</t>
    </rPh>
    <rPh sb="2" eb="3">
      <t>ケイ</t>
    </rPh>
    <phoneticPr fontId="4"/>
  </si>
  <si>
    <t>合　計</t>
    <rPh sb="0" eb="1">
      <t>ゴウ</t>
    </rPh>
    <rPh sb="2" eb="3">
      <t>ケイ</t>
    </rPh>
    <phoneticPr fontId="3"/>
  </si>
  <si>
    <t xml:space="preserve"> 項　目</t>
    <phoneticPr fontId="3"/>
  </si>
  <si>
    <t>う　ち</t>
    <phoneticPr fontId="3"/>
  </si>
  <si>
    <t>資調</t>
    <rPh sb="1" eb="2">
      <t>シラ</t>
    </rPh>
    <phoneticPr fontId="3"/>
  </si>
  <si>
    <t>投績</t>
    <rPh sb="1" eb="2">
      <t>ツムギ</t>
    </rPh>
    <phoneticPr fontId="3"/>
  </si>
  <si>
    <t>政実</t>
    <rPh sb="1" eb="2">
      <t>ジツ</t>
    </rPh>
    <phoneticPr fontId="3"/>
  </si>
  <si>
    <t>行</t>
    <phoneticPr fontId="3"/>
  </si>
  <si>
    <t>う出</t>
    <rPh sb="1" eb="2">
      <t>デ</t>
    </rPh>
    <phoneticPr fontId="3"/>
  </si>
  <si>
    <t>伴支</t>
    <rPh sb="1" eb="2">
      <t>ササ</t>
    </rPh>
    <phoneticPr fontId="3"/>
  </si>
  <si>
    <t>職</t>
    <phoneticPr fontId="3"/>
  </si>
  <si>
    <t>退</t>
    <phoneticPr fontId="3"/>
  </si>
  <si>
    <t>内　訳</t>
    <rPh sb="0" eb="1">
      <t>ウチ</t>
    </rPh>
    <rPh sb="2" eb="3">
      <t>ヤク</t>
    </rPh>
    <phoneticPr fontId="4"/>
  </si>
  <si>
    <t>う　ち</t>
    <phoneticPr fontId="4"/>
  </si>
  <si>
    <t xml:space="preserve">団体名 </t>
    <phoneticPr fontId="3"/>
  </si>
  <si>
    <t>計画年間給水量</t>
    <phoneticPr fontId="3"/>
  </si>
  <si>
    <t>料金改定年数</t>
    <phoneticPr fontId="3"/>
  </si>
  <si>
    <t>損益勘定所属職員</t>
    <phoneticPr fontId="3"/>
  </si>
  <si>
    <t>原水関係職員</t>
    <phoneticPr fontId="3"/>
  </si>
  <si>
    <t>浄水関係職員</t>
    <phoneticPr fontId="3"/>
  </si>
  <si>
    <t>(</t>
    <phoneticPr fontId="3"/>
  </si>
  <si>
    <t>）</t>
    <phoneticPr fontId="3"/>
  </si>
  <si>
    <t>現行料金実施年月日</t>
    <phoneticPr fontId="3"/>
  </si>
  <si>
    <t>配水関係職員</t>
    <phoneticPr fontId="3"/>
  </si>
  <si>
    <t>資本勘定所属職員</t>
    <phoneticPr fontId="3"/>
  </si>
  <si>
    <t>料金収入</t>
    <phoneticPr fontId="3"/>
  </si>
  <si>
    <t>資本費</t>
    <phoneticPr fontId="3"/>
  </si>
  <si>
    <t>地方債利息</t>
    <phoneticPr fontId="3"/>
  </si>
  <si>
    <t>地方債償還金</t>
    <phoneticPr fontId="3"/>
  </si>
  <si>
    <t>営業収益</t>
    <rPh sb="0" eb="2">
      <t>エイギョウ</t>
    </rPh>
    <rPh sb="2" eb="4">
      <t>シュウエキ</t>
    </rPh>
    <phoneticPr fontId="4"/>
  </si>
  <si>
    <t>料金収入</t>
    <rPh sb="0" eb="2">
      <t>リョウキン</t>
    </rPh>
    <rPh sb="2" eb="4">
      <t>シュウニュウ</t>
    </rPh>
    <phoneticPr fontId="4"/>
  </si>
  <si>
    <t>その他</t>
    <rPh sb="2" eb="3">
      <t>タ</t>
    </rPh>
    <phoneticPr fontId="4"/>
  </si>
  <si>
    <t>営業費用</t>
    <rPh sb="0" eb="2">
      <t>エイギョウ</t>
    </rPh>
    <rPh sb="2" eb="4">
      <t>ヒヨウ</t>
    </rPh>
    <phoneticPr fontId="4"/>
  </si>
  <si>
    <t>職員給与費</t>
    <rPh sb="0" eb="2">
      <t>ショクイン</t>
    </rPh>
    <rPh sb="2" eb="4">
      <t>キュウヨ</t>
    </rPh>
    <rPh sb="4" eb="5">
      <t>ヒ</t>
    </rPh>
    <phoneticPr fontId="4"/>
  </si>
  <si>
    <t>営業外費用</t>
    <rPh sb="0" eb="3">
      <t>エイギョウガイ</t>
    </rPh>
    <rPh sb="3" eb="5">
      <t>ヒヨウ</t>
    </rPh>
    <phoneticPr fontId="4"/>
  </si>
  <si>
    <t>建設利息</t>
    <rPh sb="0" eb="2">
      <t>ケンセツ</t>
    </rPh>
    <rPh sb="2" eb="4">
      <t>リソク</t>
    </rPh>
    <phoneticPr fontId="4"/>
  </si>
  <si>
    <t>補助対象事業費</t>
    <rPh sb="0" eb="2">
      <t>ホジョ</t>
    </rPh>
    <rPh sb="2" eb="4">
      <t>タイショウ</t>
    </rPh>
    <rPh sb="4" eb="7">
      <t>ジギョウヒ</t>
    </rPh>
    <phoneticPr fontId="4"/>
  </si>
  <si>
    <t>単独事業費</t>
    <rPh sb="0" eb="2">
      <t>タンドク</t>
    </rPh>
    <rPh sb="2" eb="5">
      <t>ジギョウヒ</t>
    </rPh>
    <phoneticPr fontId="4"/>
  </si>
  <si>
    <t>他会計繰入金</t>
    <rPh sb="0" eb="3">
      <t>タカイケイ</t>
    </rPh>
    <rPh sb="3" eb="5">
      <t>クリイレ</t>
    </rPh>
    <rPh sb="5" eb="6">
      <t>キン</t>
    </rPh>
    <phoneticPr fontId="4"/>
  </si>
  <si>
    <t>前年度からの繰越金</t>
    <rPh sb="0" eb="3">
      <t>ゼンネンド</t>
    </rPh>
    <rPh sb="6" eb="8">
      <t>クリコシ</t>
    </rPh>
    <rPh sb="8" eb="9">
      <t>キン</t>
    </rPh>
    <phoneticPr fontId="4"/>
  </si>
  <si>
    <t>うち地方債</t>
    <rPh sb="2" eb="5">
      <t>チホウサイ</t>
    </rPh>
    <phoneticPr fontId="4"/>
  </si>
  <si>
    <t>前年度繰上充用金</t>
    <rPh sb="0" eb="3">
      <t>ゼンネンド</t>
    </rPh>
    <rPh sb="3" eb="5">
      <t>クリアゲ</t>
    </rPh>
    <rPh sb="5" eb="7">
      <t>ジュウヨウ</t>
    </rPh>
    <rPh sb="7" eb="8">
      <t>キン</t>
    </rPh>
    <phoneticPr fontId="4"/>
  </si>
  <si>
    <t>未収入特定財源</t>
    <rPh sb="0" eb="1">
      <t>ミ</t>
    </rPh>
    <rPh sb="1" eb="3">
      <t>シュウニュウ</t>
    </rPh>
    <rPh sb="3" eb="5">
      <t>トクテイ</t>
    </rPh>
    <rPh sb="5" eb="7">
      <t>ザイゲン</t>
    </rPh>
    <phoneticPr fontId="4"/>
  </si>
  <si>
    <t>投資額</t>
    <phoneticPr fontId="3"/>
  </si>
  <si>
    <t>国費</t>
    <phoneticPr fontId="3"/>
  </si>
  <si>
    <t>都道府県費</t>
    <phoneticPr fontId="3"/>
  </si>
  <si>
    <t>市町村費</t>
    <phoneticPr fontId="3"/>
  </si>
  <si>
    <t>退職手当支出額</t>
    <phoneticPr fontId="3"/>
  </si>
  <si>
    <t>収益的支出分</t>
    <phoneticPr fontId="3"/>
  </si>
  <si>
    <t>資本的支出分</t>
    <phoneticPr fontId="3"/>
  </si>
  <si>
    <t>給料総額</t>
    <phoneticPr fontId="3"/>
  </si>
  <si>
    <t>収益的支出に充てた地方債</t>
    <phoneticPr fontId="3"/>
  </si>
  <si>
    <t>受水費</t>
    <phoneticPr fontId="3"/>
  </si>
  <si>
    <t>うち資本費相当額</t>
    <phoneticPr fontId="3"/>
  </si>
  <si>
    <t>建設改良費のうち用地取得費</t>
    <phoneticPr fontId="3"/>
  </si>
  <si>
    <t>補助対象事業分</t>
    <phoneticPr fontId="3"/>
  </si>
  <si>
    <t>単独事業分</t>
    <phoneticPr fontId="3"/>
  </si>
  <si>
    <t>上記のうち先行取得用地分</t>
    <phoneticPr fontId="3"/>
  </si>
  <si>
    <t>取得用地面積</t>
    <phoneticPr fontId="3"/>
  </si>
  <si>
    <t>上記のうち先行取得用地面積</t>
    <phoneticPr fontId="3"/>
  </si>
  <si>
    <t>建設改良費の翌年度への繰越額</t>
    <phoneticPr fontId="3"/>
  </si>
  <si>
    <t>継続費逓次繰越額</t>
    <phoneticPr fontId="3"/>
  </si>
  <si>
    <t>繰越明許費繰越額</t>
    <phoneticPr fontId="3"/>
  </si>
  <si>
    <t>事故繰越繰越額</t>
    <phoneticPr fontId="3"/>
  </si>
  <si>
    <t>事業繰越額</t>
    <phoneticPr fontId="3"/>
  </si>
  <si>
    <t>支払繰延額</t>
    <phoneticPr fontId="3"/>
  </si>
  <si>
    <t>元利償還金計</t>
    <phoneticPr fontId="3"/>
  </si>
  <si>
    <t xml:space="preserve"> 項　目</t>
    <phoneticPr fontId="3"/>
  </si>
  <si>
    <t>収益勘定
他会計借入金</t>
    <rPh sb="0" eb="2">
      <t>シュウエキ</t>
    </rPh>
    <rPh sb="2" eb="4">
      <t>カンジョウ</t>
    </rPh>
    <rPh sb="5" eb="6">
      <t>タ</t>
    </rPh>
    <rPh sb="6" eb="8">
      <t>カイケイ</t>
    </rPh>
    <rPh sb="8" eb="10">
      <t>カリイレ</t>
    </rPh>
    <rPh sb="10" eb="11">
      <t>キン</t>
    </rPh>
    <phoneticPr fontId="4"/>
  </si>
  <si>
    <t>資本勘定
他会計借入金</t>
    <rPh sb="0" eb="2">
      <t>シホン</t>
    </rPh>
    <rPh sb="2" eb="4">
      <t>カンジョウ</t>
    </rPh>
    <rPh sb="5" eb="6">
      <t>タ</t>
    </rPh>
    <rPh sb="6" eb="8">
      <t>カイケイ</t>
    </rPh>
    <rPh sb="8" eb="11">
      <t>カリイレキン</t>
    </rPh>
    <phoneticPr fontId="4"/>
  </si>
  <si>
    <t>その他</t>
    <phoneticPr fontId="4"/>
  </si>
  <si>
    <t>う　ち</t>
    <phoneticPr fontId="3"/>
  </si>
  <si>
    <t>業務</t>
    <rPh sb="0" eb="2">
      <t>ギョウム</t>
    </rPh>
    <phoneticPr fontId="3"/>
  </si>
  <si>
    <t>事業開始
年月日</t>
    <phoneticPr fontId="3"/>
  </si>
  <si>
    <t>１ｹ月10ｍ3当たり料金</t>
    <phoneticPr fontId="3"/>
  </si>
  <si>
    <t>１ｹ月20ｍ3当たり料金</t>
    <phoneticPr fontId="3"/>
  </si>
  <si>
    <t>基本水量</t>
    <phoneticPr fontId="3"/>
  </si>
  <si>
    <t>基本料金</t>
    <phoneticPr fontId="3"/>
  </si>
  <si>
    <t>超過料金</t>
    <phoneticPr fontId="3"/>
  </si>
  <si>
    <t>(ア)</t>
    <phoneticPr fontId="3"/>
  </si>
  <si>
    <t>(イ)</t>
    <phoneticPr fontId="3"/>
  </si>
  <si>
    <t>(ウ)</t>
    <phoneticPr fontId="3"/>
  </si>
  <si>
    <t>(エ)</t>
    <phoneticPr fontId="3"/>
  </si>
  <si>
    <t>(オ)</t>
    <phoneticPr fontId="3"/>
  </si>
  <si>
    <t>(1) 事業創設認可年月日</t>
    <phoneticPr fontId="3"/>
  </si>
  <si>
    <t>（１）</t>
    <phoneticPr fontId="3"/>
  </si>
  <si>
    <t>（円）</t>
    <phoneticPr fontId="3"/>
  </si>
  <si>
    <t>内訳
財源</t>
    <rPh sb="0" eb="2">
      <t>ウチワケ</t>
    </rPh>
    <phoneticPr fontId="3"/>
  </si>
  <si>
    <t>支給対象人員数</t>
    <phoneticPr fontId="3"/>
  </si>
  <si>
    <t>（人）</t>
    <phoneticPr fontId="3"/>
  </si>
  <si>
    <t>（月）</t>
    <phoneticPr fontId="3"/>
  </si>
  <si>
    <t>（年）</t>
    <phoneticPr fontId="3"/>
  </si>
  <si>
    <t>延支給月数</t>
    <rPh sb="3" eb="4">
      <t>ツキ</t>
    </rPh>
    <rPh sb="4" eb="5">
      <t>スウ</t>
    </rPh>
    <phoneticPr fontId="3"/>
  </si>
  <si>
    <t>延勤続年数</t>
    <phoneticPr fontId="3"/>
  </si>
  <si>
    <t>「建設改良費
　の翌年度へ
　の繰越額」
　の内訳</t>
    <phoneticPr fontId="3"/>
  </si>
  <si>
    <t>内訳</t>
    <rPh sb="0" eb="2">
      <t>ウチワケ</t>
    </rPh>
    <phoneticPr fontId="4"/>
  </si>
  <si>
    <t>建設改良に要する経費</t>
    <rPh sb="0" eb="2">
      <t>ケンセツ</t>
    </rPh>
    <rPh sb="2" eb="4">
      <t>カイリョウ</t>
    </rPh>
    <rPh sb="5" eb="6">
      <t>ヨウ</t>
    </rPh>
    <rPh sb="8" eb="10">
      <t>ケイヒ</t>
    </rPh>
    <phoneticPr fontId="4"/>
  </si>
  <si>
    <t>（臨時措置分に係る支払利息）</t>
    <phoneticPr fontId="4"/>
  </si>
  <si>
    <t>（支払利息）</t>
    <phoneticPr fontId="4"/>
  </si>
  <si>
    <t>簡易水道未普及解消緊急対策</t>
    <rPh sb="0" eb="2">
      <t>カンイ</t>
    </rPh>
    <rPh sb="2" eb="4">
      <t>スイドウ</t>
    </rPh>
    <rPh sb="4" eb="5">
      <t>ミ</t>
    </rPh>
    <rPh sb="5" eb="7">
      <t>フキュウ</t>
    </rPh>
    <rPh sb="7" eb="9">
      <t>カイショウ</t>
    </rPh>
    <rPh sb="9" eb="11">
      <t>キンキュウ</t>
    </rPh>
    <rPh sb="11" eb="13">
      <t>タイサク</t>
    </rPh>
    <phoneticPr fontId="4"/>
  </si>
  <si>
    <t>地方公営企業法の適用及び</t>
    <rPh sb="0" eb="2">
      <t>チホウ</t>
    </rPh>
    <rPh sb="2" eb="4">
      <t>コウエイ</t>
    </rPh>
    <rPh sb="4" eb="6">
      <t>キギョウ</t>
    </rPh>
    <rPh sb="6" eb="7">
      <t>ホウ</t>
    </rPh>
    <rPh sb="8" eb="10">
      <t>テキヨウ</t>
    </rPh>
    <rPh sb="10" eb="11">
      <t>オヨ</t>
    </rPh>
    <phoneticPr fontId="4"/>
  </si>
  <si>
    <t>統合に要する経費</t>
    <phoneticPr fontId="4"/>
  </si>
  <si>
    <t>臨時財政特例債等の償還に</t>
    <rPh sb="0" eb="2">
      <t>リンジ</t>
    </rPh>
    <rPh sb="2" eb="4">
      <t>ザイセイ</t>
    </rPh>
    <rPh sb="4" eb="6">
      <t>トクレイ</t>
    </rPh>
    <rPh sb="6" eb="7">
      <t>サイ</t>
    </rPh>
    <rPh sb="7" eb="8">
      <t>トウ</t>
    </rPh>
    <rPh sb="9" eb="11">
      <t>ショウカン</t>
    </rPh>
    <phoneticPr fontId="4"/>
  </si>
  <si>
    <t>（支払利息）</t>
    <phoneticPr fontId="4"/>
  </si>
  <si>
    <t>要する経費（支払利息分）</t>
    <phoneticPr fontId="4"/>
  </si>
  <si>
    <t>（臨時措置分に係る元金償還）</t>
    <phoneticPr fontId="4"/>
  </si>
  <si>
    <t>（元金償還）</t>
    <phoneticPr fontId="4"/>
  </si>
  <si>
    <t>（元金償還）</t>
    <phoneticPr fontId="4"/>
  </si>
  <si>
    <t>要する経費（元金償還）</t>
    <phoneticPr fontId="4"/>
  </si>
  <si>
    <t>(１)</t>
    <phoneticPr fontId="4"/>
  </si>
  <si>
    <t>(２)</t>
    <phoneticPr fontId="4"/>
  </si>
  <si>
    <t>（１）</t>
  </si>
  <si>
    <t>表</t>
    <rPh sb="0" eb="1">
      <t>ヒョウ</t>
    </rPh>
    <phoneticPr fontId="3"/>
  </si>
  <si>
    <t xml:space="preserve"> 項  目</t>
  </si>
  <si>
    <t xml:space="preserve">団 体 名 </t>
  </si>
  <si>
    <t>１.</t>
    <phoneticPr fontId="3"/>
  </si>
  <si>
    <t>事業開始年月日</t>
  </si>
  <si>
    <t>(1)事業創設認可年月日</t>
  </si>
  <si>
    <t>２.</t>
    <phoneticPr fontId="3"/>
  </si>
  <si>
    <t>（１）</t>
    <phoneticPr fontId="3"/>
  </si>
  <si>
    <t>行政区域内現在人口</t>
    <phoneticPr fontId="3"/>
  </si>
  <si>
    <t>（人）</t>
    <rPh sb="1" eb="2">
      <t>ニン</t>
    </rPh>
    <phoneticPr fontId="3"/>
  </si>
  <si>
    <t>（２）</t>
    <phoneticPr fontId="3"/>
  </si>
  <si>
    <t>計画給水人口</t>
    <phoneticPr fontId="3"/>
  </si>
  <si>
    <t>（３）</t>
    <phoneticPr fontId="3"/>
  </si>
  <si>
    <t>現在給水人口</t>
    <phoneticPr fontId="3"/>
  </si>
  <si>
    <t>（４）</t>
    <phoneticPr fontId="3"/>
  </si>
  <si>
    <t>導水管延長</t>
    <phoneticPr fontId="3"/>
  </si>
  <si>
    <t>（ｍ）</t>
    <phoneticPr fontId="3"/>
  </si>
  <si>
    <t>（５）</t>
    <phoneticPr fontId="3"/>
  </si>
  <si>
    <t>送水管延長</t>
    <phoneticPr fontId="3"/>
  </si>
  <si>
    <t>（６）</t>
    <phoneticPr fontId="3"/>
  </si>
  <si>
    <t>配水管延長</t>
    <phoneticPr fontId="3"/>
  </si>
  <si>
    <t>浄水場設置数</t>
    <phoneticPr fontId="3"/>
  </si>
  <si>
    <t>配水池設置数</t>
    <phoneticPr fontId="3"/>
  </si>
  <si>
    <t>配水能力　　　</t>
    <phoneticPr fontId="3"/>
  </si>
  <si>
    <t>業</t>
  </si>
  <si>
    <t>年間総配水量　　　　　</t>
    <rPh sb="0" eb="1">
      <t>ネン</t>
    </rPh>
    <phoneticPr fontId="3"/>
  </si>
  <si>
    <t>一日最大配水量　　</t>
    <phoneticPr fontId="3"/>
  </si>
  <si>
    <t>務</t>
  </si>
  <si>
    <t>年間総有収水量</t>
    <phoneticPr fontId="3"/>
  </si>
  <si>
    <t>４.</t>
    <phoneticPr fontId="3"/>
  </si>
  <si>
    <t>給水原価</t>
    <phoneticPr fontId="3"/>
  </si>
  <si>
    <t>供給単価　</t>
    <phoneticPr fontId="3"/>
  </si>
  <si>
    <t>(3)</t>
    <phoneticPr fontId="3"/>
  </si>
  <si>
    <t>(ｱ) 基 本 水 量</t>
    <phoneticPr fontId="3"/>
  </si>
  <si>
    <t>(ｲ) 基 本 料 金　</t>
    <phoneticPr fontId="3"/>
  </si>
  <si>
    <t>（円）</t>
    <phoneticPr fontId="3"/>
  </si>
  <si>
    <t>(</t>
    <phoneticPr fontId="3"/>
  </si>
  <si>
    <t>(ｳ) 超 過 料 金</t>
    <phoneticPr fontId="3"/>
  </si>
  <si>
    <t>）</t>
    <phoneticPr fontId="3"/>
  </si>
  <si>
    <t>（４）</t>
    <phoneticPr fontId="3"/>
  </si>
  <si>
    <t>現 行 料 金 実 施 年 月 日</t>
  </si>
  <si>
    <t>５.</t>
    <phoneticPr fontId="3"/>
  </si>
  <si>
    <t>（１）</t>
    <phoneticPr fontId="3"/>
  </si>
  <si>
    <t>損 益 勘 定 所 属 職 員</t>
  </si>
  <si>
    <t>う</t>
  </si>
  <si>
    <t>原　水　関　係　職　員</t>
    <phoneticPr fontId="3"/>
  </si>
  <si>
    <t>浄　水　関　係　職　員</t>
    <phoneticPr fontId="3"/>
  </si>
  <si>
    <t>ち</t>
  </si>
  <si>
    <t>配　水　関　係　職　員</t>
    <phoneticPr fontId="3"/>
  </si>
  <si>
    <t>（２）</t>
    <phoneticPr fontId="3"/>
  </si>
  <si>
    <t>資 本 勘 定 所 属 職 員</t>
  </si>
  <si>
    <t>６.</t>
    <phoneticPr fontId="3"/>
  </si>
  <si>
    <t>簡易水道の数</t>
    <phoneticPr fontId="3"/>
  </si>
  <si>
    <t>７.</t>
    <phoneticPr fontId="3"/>
  </si>
  <si>
    <t>実　質　料　金　改　定　率</t>
    <phoneticPr fontId="3"/>
  </si>
  <si>
    <t>（％）</t>
    <phoneticPr fontId="3"/>
  </si>
  <si>
    <t>８.</t>
    <phoneticPr fontId="3"/>
  </si>
  <si>
    <t>給水区域</t>
    <phoneticPr fontId="3"/>
  </si>
  <si>
    <t>給水区域面積</t>
    <phoneticPr fontId="3"/>
  </si>
  <si>
    <t>（ha）</t>
    <phoneticPr fontId="3"/>
  </si>
  <si>
    <t>９.</t>
    <phoneticPr fontId="3"/>
  </si>
  <si>
    <t>計 画 年 間 給 水 量</t>
    <phoneticPr fontId="3"/>
  </si>
  <si>
    <t>10.</t>
    <phoneticPr fontId="3"/>
  </si>
  <si>
    <t>料　金　改　定　年　数</t>
    <phoneticPr fontId="3"/>
  </si>
  <si>
    <t>チェック</t>
    <phoneticPr fontId="3"/>
  </si>
  <si>
    <t>総　収　益　（Ｂ）＋（Ｃ）</t>
  </si>
  <si>
    <t>ア　</t>
  </si>
  <si>
    <t>営　業　収　益　</t>
  </si>
  <si>
    <t>（ア）</t>
    <phoneticPr fontId="3"/>
  </si>
  <si>
    <t>料　　金　　収　　入</t>
  </si>
  <si>
    <t>（イ）</t>
    <phoneticPr fontId="3"/>
  </si>
  <si>
    <t>受託工事収益</t>
    <phoneticPr fontId="3"/>
  </si>
  <si>
    <t>（ウ）</t>
    <phoneticPr fontId="3"/>
  </si>
  <si>
    <t>そ　　　の　　　他</t>
  </si>
  <si>
    <t>収</t>
  </si>
  <si>
    <t>イ</t>
  </si>
  <si>
    <t>営　業　外　収　益</t>
  </si>
  <si>
    <t>国　庫　補　助　金</t>
  </si>
  <si>
    <t>都 道 府 県 補 助 金</t>
  </si>
  <si>
    <t>益</t>
  </si>
  <si>
    <t>他 会 計 繰 入 金</t>
  </si>
  <si>
    <t>（エ）</t>
    <phoneticPr fontId="3"/>
  </si>
  <si>
    <t>（２）</t>
  </si>
  <si>
    <t>総　費　用　（Ｅ）＋（Ｆ）</t>
  </si>
  <si>
    <t>的</t>
  </si>
  <si>
    <t>営　業　費　用</t>
    <phoneticPr fontId="3"/>
  </si>
  <si>
    <t>職　員　給　与　費</t>
  </si>
  <si>
    <t>受　託　工　事　費</t>
  </si>
  <si>
    <t>営　業　外　費　用</t>
  </si>
  <si>
    <t>支　払　利　息</t>
  </si>
  <si>
    <t>支</t>
  </si>
  <si>
    <t>ⅰ</t>
    <phoneticPr fontId="3"/>
  </si>
  <si>
    <t>地 方 債 利 息</t>
    <phoneticPr fontId="3"/>
  </si>
  <si>
    <t>ⅱ</t>
    <phoneticPr fontId="3"/>
  </si>
  <si>
    <t>一 時 借 入 金 利 息</t>
    <phoneticPr fontId="3"/>
  </si>
  <si>
    <t>（３）</t>
  </si>
  <si>
    <t>収 支 差 引 （Ａ）－（Ｄ）</t>
  </si>
  <si>
    <t>資　本　的　収　入</t>
  </si>
  <si>
    <t>ア</t>
  </si>
  <si>
    <t>地　　　方　　　債</t>
  </si>
  <si>
    <t>他　会　計　出　資　金</t>
  </si>
  <si>
    <t>ウ</t>
  </si>
  <si>
    <t>他　会　計　補　助　金</t>
  </si>
  <si>
    <t>エ</t>
  </si>
  <si>
    <t>他　会　計　借　入　金</t>
  </si>
  <si>
    <t>オ</t>
  </si>
  <si>
    <t>固 定 資 産 売 却 代 金</t>
  </si>
  <si>
    <t>カ</t>
  </si>
  <si>
    <t>キ</t>
  </si>
  <si>
    <t>都道府県補助金</t>
    <phoneticPr fontId="3"/>
  </si>
  <si>
    <t>ク</t>
  </si>
  <si>
    <t>工　事　負　担　金</t>
  </si>
  <si>
    <t>資</t>
  </si>
  <si>
    <t>ケ</t>
  </si>
  <si>
    <t>資　本　的　支　出</t>
  </si>
  <si>
    <t>ア　　</t>
  </si>
  <si>
    <t>建　設　改　良　費</t>
  </si>
  <si>
    <t>本</t>
  </si>
  <si>
    <t>建　 設　 利　 息</t>
  </si>
  <si>
    <t>建費</t>
  </si>
  <si>
    <t>補 助 対 象 事 業 費</t>
  </si>
  <si>
    <t>設の</t>
  </si>
  <si>
    <t>上記に対する財源としての地方債</t>
    <rPh sb="12" eb="14">
      <t>チホウ</t>
    </rPh>
    <phoneticPr fontId="3"/>
  </si>
  <si>
    <t>改内</t>
  </si>
  <si>
    <t>単　独　事　業　費</t>
  </si>
  <si>
    <t>良訳</t>
  </si>
  <si>
    <t>建設改良費の財源内訳</t>
    <rPh sb="0" eb="2">
      <t>ケンセツ</t>
    </rPh>
    <rPh sb="2" eb="5">
      <t>カイリョウヒ</t>
    </rPh>
    <rPh sb="6" eb="8">
      <t>ザイゲン</t>
    </rPh>
    <rPh sb="8" eb="10">
      <t>ウチワケ</t>
    </rPh>
    <phoneticPr fontId="3"/>
  </si>
  <si>
    <t>地</t>
  </si>
  <si>
    <t>政　府　資　金</t>
  </si>
  <si>
    <t>方</t>
  </si>
  <si>
    <t>公　庫　資　金</t>
  </si>
  <si>
    <t>債</t>
  </si>
  <si>
    <t>他  会  計  繰  入  金</t>
  </si>
  <si>
    <t>地 方 債 償 還 金</t>
    <rPh sb="0" eb="1">
      <t>チ</t>
    </rPh>
    <rPh sb="2" eb="3">
      <t>ホウ</t>
    </rPh>
    <phoneticPr fontId="3"/>
  </si>
  <si>
    <t>　う</t>
  </si>
  <si>
    <t>政府資金に係る繰上償還金分</t>
  </si>
  <si>
    <t>公庫資金に係る繰上償還金分</t>
  </si>
  <si>
    <t>　ち</t>
  </si>
  <si>
    <t>その他資金に係る繰上償還金分</t>
  </si>
  <si>
    <t>他会計からの長期借入金返還金</t>
  </si>
  <si>
    <t>他会計への繰出金</t>
    <phoneticPr fontId="3"/>
  </si>
  <si>
    <t>収支差引  （Ｈ）－（Ｉ）</t>
    <phoneticPr fontId="3"/>
  </si>
  <si>
    <t>３．</t>
  </si>
  <si>
    <t>収支再差引　（Ｇ）＋（Ｋ）</t>
    <phoneticPr fontId="3"/>
  </si>
  <si>
    <t>４．</t>
  </si>
  <si>
    <t>積　　　立　　　金</t>
  </si>
  <si>
    <t>５．</t>
  </si>
  <si>
    <t>前 年 度 か ら の 繰 越 金</t>
  </si>
  <si>
    <t>う　　ち　　地　　方　　債</t>
  </si>
  <si>
    <t>６．</t>
  </si>
  <si>
    <t>前　年　度　繰　上　充　用　金</t>
  </si>
  <si>
    <t>７．</t>
  </si>
  <si>
    <t>形式収支(L)-(M)+(N)-(O)+(X)+(Y)</t>
    <phoneticPr fontId="3"/>
  </si>
  <si>
    <t>８．</t>
  </si>
  <si>
    <t>未　収　入　特　定　財　源</t>
  </si>
  <si>
    <t>国　庫　（県）　支　出　金</t>
  </si>
  <si>
    <t>地　　　　　方　　　　　債</t>
  </si>
  <si>
    <t>そ　　　　　の　　　　　他</t>
  </si>
  <si>
    <t>９．</t>
  </si>
  <si>
    <t>翌 年 度 に 繰 越 す べ き 財 源</t>
  </si>
  <si>
    <t>10．</t>
  </si>
  <si>
    <t>実 質 収 支</t>
  </si>
  <si>
    <t>黒　　　　　　　字</t>
    <phoneticPr fontId="3"/>
  </si>
  <si>
    <t>　（Ｐ）－（Ｑ）</t>
    <phoneticPr fontId="3"/>
  </si>
  <si>
    <t>赤　　　　　　　字（△）</t>
    <phoneticPr fontId="3"/>
  </si>
  <si>
    <t>行実</t>
  </si>
  <si>
    <t>投　　　　　　　　資　　　　　　　　額</t>
  </si>
  <si>
    <t>政績</t>
  </si>
  <si>
    <t>財源内訳</t>
    <rPh sb="0" eb="2">
      <t>ザイゲン</t>
    </rPh>
    <rPh sb="2" eb="4">
      <t>ウチワケ</t>
    </rPh>
    <phoneticPr fontId="3"/>
  </si>
  <si>
    <t>国　　　　　　　　　　　費</t>
  </si>
  <si>
    <t>投調</t>
  </si>
  <si>
    <t>都　　道　　府　　県　　費</t>
  </si>
  <si>
    <t>市　　　町　　　村　　　費</t>
  </si>
  <si>
    <t>退　　職　　手　　当　　支　　出　　額</t>
  </si>
  <si>
    <t>退支</t>
  </si>
  <si>
    <t>収 　益 　的 　支 　出 　分</t>
  </si>
  <si>
    <t>職出</t>
  </si>
  <si>
    <t>資　 本　 的　 支　 出　 分</t>
  </si>
  <si>
    <t>伴</t>
  </si>
  <si>
    <t>延 　　　　支　 　　　給　 　　　率</t>
  </si>
  <si>
    <t>給　　　　　料　　　　　総　　　　　額</t>
  </si>
  <si>
    <t>収 益 的 支 出 に 充 て た 地 方 債</t>
  </si>
  <si>
    <t>受　　      水　　　　　費</t>
  </si>
  <si>
    <t>う ち 資 本 費 相 当 額</t>
  </si>
  <si>
    <t>建 設 改 良 費 の う ち 用 地 取 得 費</t>
  </si>
  <si>
    <t>補 助 対 象 事 業 分</t>
  </si>
  <si>
    <t>単 　独 　事 　業 　分</t>
  </si>
  <si>
    <t>上 記 の う ち 先 行 取 得 用 地 分</t>
  </si>
  <si>
    <t>取　　得　　用　　地　　面　　積</t>
  </si>
  <si>
    <t>上 記 の う ち 先 行 取 得 用 地 面 積</t>
  </si>
  <si>
    <t>建 設 改 良 費 の 翌 年 度 へ の 繰 越 額</t>
  </si>
  <si>
    <t>補　助　対　象　事　業　分</t>
  </si>
  <si>
    <t>単  　独  　事  　業  　分</t>
  </si>
  <si>
    <t>「建設改良費</t>
  </si>
  <si>
    <t>継　続　費　逓　次　繰　越　額</t>
  </si>
  <si>
    <t>　の翌年度への</t>
  </si>
  <si>
    <t>繰　越　明　許　費　繰　越　額</t>
  </si>
  <si>
    <t>　繰越額」</t>
  </si>
  <si>
    <t>事　故　繰　越　繰　越　額</t>
  </si>
  <si>
    <t>　の内訳</t>
  </si>
  <si>
    <t>事　　 業　　 繰　　 越　　 額</t>
  </si>
  <si>
    <t>支 　　払　 　繰 　　延 　　額</t>
  </si>
  <si>
    <t>　 の内訳</t>
  </si>
  <si>
    <t>収益的収支に関する
繰入金のうち</t>
    <rPh sb="0" eb="2">
      <t>シュウエキ</t>
    </rPh>
    <rPh sb="2" eb="3">
      <t>テキ</t>
    </rPh>
    <rPh sb="3" eb="5">
      <t>シュウシ</t>
    </rPh>
    <rPh sb="6" eb="7">
      <t>カン</t>
    </rPh>
    <rPh sb="10" eb="12">
      <t>クリイレ</t>
    </rPh>
    <rPh sb="12" eb="13">
      <t>キン</t>
    </rPh>
    <phoneticPr fontId="3"/>
  </si>
  <si>
    <t>繰出基準に基づく繰入金</t>
    <rPh sb="0" eb="1">
      <t>ク</t>
    </rPh>
    <rPh sb="1" eb="2">
      <t>ダ</t>
    </rPh>
    <rPh sb="2" eb="4">
      <t>キジュン</t>
    </rPh>
    <rPh sb="5" eb="6">
      <t>モト</t>
    </rPh>
    <rPh sb="8" eb="10">
      <t>クリイレ</t>
    </rPh>
    <rPh sb="10" eb="11">
      <t>キン</t>
    </rPh>
    <phoneticPr fontId="3"/>
  </si>
  <si>
    <t>繰出基準以外の繰入金</t>
    <rPh sb="0" eb="1">
      <t>ク</t>
    </rPh>
    <rPh sb="1" eb="2">
      <t>ダ</t>
    </rPh>
    <rPh sb="2" eb="4">
      <t>キジュン</t>
    </rPh>
    <rPh sb="4" eb="6">
      <t>イガイ</t>
    </rPh>
    <rPh sb="7" eb="9">
      <t>クリイレ</t>
    </rPh>
    <rPh sb="9" eb="10">
      <t>キン</t>
    </rPh>
    <phoneticPr fontId="3"/>
  </si>
  <si>
    <t>資本的収支に関する
繰入金のうち</t>
    <rPh sb="0" eb="2">
      <t>シホン</t>
    </rPh>
    <rPh sb="2" eb="3">
      <t>テキ</t>
    </rPh>
    <rPh sb="3" eb="5">
      <t>シュウシ</t>
    </rPh>
    <rPh sb="6" eb="7">
      <t>カン</t>
    </rPh>
    <rPh sb="10" eb="12">
      <t>クリイレ</t>
    </rPh>
    <rPh sb="12" eb="13">
      <t>キン</t>
    </rPh>
    <phoneticPr fontId="3"/>
  </si>
  <si>
    <t>元金償還分に対して
繰り入れたもの</t>
    <rPh sb="0" eb="2">
      <t>ガンキン</t>
    </rPh>
    <rPh sb="2" eb="5">
      <t>ショウカンブン</t>
    </rPh>
    <rPh sb="6" eb="7">
      <t>タイ</t>
    </rPh>
    <rPh sb="10" eb="11">
      <t>ク</t>
    </rPh>
    <rPh sb="12" eb="13">
      <t>イ</t>
    </rPh>
    <phoneticPr fontId="3"/>
  </si>
  <si>
    <t>基準額</t>
    <rPh sb="0" eb="3">
      <t>キジュンガク</t>
    </rPh>
    <phoneticPr fontId="3"/>
  </si>
  <si>
    <t>実繰入額</t>
    <rPh sb="0" eb="1">
      <t>ジツ</t>
    </rPh>
    <rPh sb="1" eb="2">
      <t>ク</t>
    </rPh>
    <rPh sb="2" eb="3">
      <t>イ</t>
    </rPh>
    <rPh sb="3" eb="4">
      <t>ガク</t>
    </rPh>
    <phoneticPr fontId="3"/>
  </si>
  <si>
    <t>利息支払い分に対して
繰り入れたもの</t>
    <rPh sb="0" eb="2">
      <t>リソク</t>
    </rPh>
    <rPh sb="2" eb="4">
      <t>シハラ</t>
    </rPh>
    <rPh sb="5" eb="6">
      <t>ブン</t>
    </rPh>
    <rPh sb="7" eb="8">
      <t>タイ</t>
    </rPh>
    <rPh sb="11" eb="12">
      <t>ク</t>
    </rPh>
    <rPh sb="13" eb="14">
      <t>イ</t>
    </rPh>
    <phoneticPr fontId="3"/>
  </si>
  <si>
    <t>元利償還金に対して
繰り入れたもの</t>
    <rPh sb="0" eb="2">
      <t>ガンリ</t>
    </rPh>
    <rPh sb="2" eb="5">
      <t>ショウカンキン</t>
    </rPh>
    <rPh sb="6" eb="7">
      <t>タイ</t>
    </rPh>
    <rPh sb="10" eb="11">
      <t>ク</t>
    </rPh>
    <rPh sb="12" eb="13">
      <t>イ</t>
    </rPh>
    <phoneticPr fontId="3"/>
  </si>
  <si>
    <t>13．</t>
    <phoneticPr fontId="3"/>
  </si>
  <si>
    <t>14．</t>
    <phoneticPr fontId="3"/>
  </si>
  <si>
    <t>　</t>
    <phoneticPr fontId="4"/>
  </si>
  <si>
    <t>１.</t>
    <phoneticPr fontId="4"/>
  </si>
  <si>
    <t>（２）</t>
    <phoneticPr fontId="4"/>
  </si>
  <si>
    <t>ア</t>
    <phoneticPr fontId="4"/>
  </si>
  <si>
    <t>(ア)</t>
    <phoneticPr fontId="4"/>
  </si>
  <si>
    <t>建設改良に要する経費
（臨時措置分に係る支払利息）</t>
    <rPh sb="0" eb="2">
      <t>ケンセツ</t>
    </rPh>
    <rPh sb="2" eb="4">
      <t>カイリョウ</t>
    </rPh>
    <rPh sb="5" eb="6">
      <t>ヨウ</t>
    </rPh>
    <rPh sb="8" eb="10">
      <t>ケイヒ</t>
    </rPh>
    <rPh sb="12" eb="14">
      <t>リンジ</t>
    </rPh>
    <rPh sb="14" eb="16">
      <t>ソチ</t>
    </rPh>
    <rPh sb="16" eb="17">
      <t>ブン</t>
    </rPh>
    <rPh sb="18" eb="19">
      <t>カカ</t>
    </rPh>
    <rPh sb="20" eb="22">
      <t>シハラ</t>
    </rPh>
    <rPh sb="22" eb="24">
      <t>リソク</t>
    </rPh>
    <phoneticPr fontId="4"/>
  </si>
  <si>
    <t>(イ)</t>
    <phoneticPr fontId="4"/>
  </si>
  <si>
    <t>建設改良に要する経費
（支払利息）</t>
    <rPh sb="0" eb="2">
      <t>ケンセツ</t>
    </rPh>
    <rPh sb="2" eb="4">
      <t>カイリョウ</t>
    </rPh>
    <rPh sb="5" eb="6">
      <t>ヨウ</t>
    </rPh>
    <rPh sb="8" eb="10">
      <t>ケイヒ</t>
    </rPh>
    <rPh sb="12" eb="14">
      <t>シハラ</t>
    </rPh>
    <rPh sb="14" eb="16">
      <t>リソク</t>
    </rPh>
    <phoneticPr fontId="4"/>
  </si>
  <si>
    <t>(ウ)</t>
    <phoneticPr fontId="4"/>
  </si>
  <si>
    <t>(エ)</t>
    <phoneticPr fontId="4"/>
  </si>
  <si>
    <t>簡易水道未普及解消緊急対策
（支払利息）</t>
    <rPh sb="0" eb="2">
      <t>カンイ</t>
    </rPh>
    <rPh sb="2" eb="4">
      <t>スイドウ</t>
    </rPh>
    <rPh sb="4" eb="5">
      <t>ミ</t>
    </rPh>
    <rPh sb="5" eb="7">
      <t>フキュウ</t>
    </rPh>
    <rPh sb="7" eb="9">
      <t>カイショウ</t>
    </rPh>
    <rPh sb="9" eb="11">
      <t>キンキュウ</t>
    </rPh>
    <rPh sb="11" eb="13">
      <t>タイサク</t>
    </rPh>
    <rPh sb="15" eb="17">
      <t>シハラ</t>
    </rPh>
    <rPh sb="17" eb="19">
      <t>リソク</t>
    </rPh>
    <phoneticPr fontId="4"/>
  </si>
  <si>
    <t>(オ)</t>
    <phoneticPr fontId="4"/>
  </si>
  <si>
    <t>地方公営企業法の適用に　　　要する経費</t>
    <rPh sb="0" eb="2">
      <t>チホウ</t>
    </rPh>
    <rPh sb="2" eb="4">
      <t>コウエイ</t>
    </rPh>
    <rPh sb="4" eb="6">
      <t>キギョウ</t>
    </rPh>
    <rPh sb="6" eb="7">
      <t>ホウ</t>
    </rPh>
    <rPh sb="8" eb="10">
      <t>テキヨウ</t>
    </rPh>
    <rPh sb="14" eb="15">
      <t>ヨウ</t>
    </rPh>
    <rPh sb="17" eb="19">
      <t>ケイヒ</t>
    </rPh>
    <phoneticPr fontId="4"/>
  </si>
  <si>
    <t>(カ)</t>
    <phoneticPr fontId="4"/>
  </si>
  <si>
    <t>(キ)</t>
    <phoneticPr fontId="4"/>
  </si>
  <si>
    <t>臨時財政特例債等の償還に要する経費（支払利息分）</t>
    <rPh sb="0" eb="2">
      <t>リンジ</t>
    </rPh>
    <rPh sb="2" eb="4">
      <t>ザイセイ</t>
    </rPh>
    <rPh sb="4" eb="6">
      <t>トクレイ</t>
    </rPh>
    <rPh sb="6" eb="7">
      <t>サイ</t>
    </rPh>
    <rPh sb="7" eb="8">
      <t>トウ</t>
    </rPh>
    <rPh sb="9" eb="11">
      <t>ショウカン</t>
    </rPh>
    <rPh sb="12" eb="13">
      <t>ヨウ</t>
    </rPh>
    <rPh sb="15" eb="17">
      <t>ケイヒ</t>
    </rPh>
    <rPh sb="18" eb="20">
      <t>シハラ</t>
    </rPh>
    <rPh sb="20" eb="22">
      <t>リソク</t>
    </rPh>
    <rPh sb="22" eb="23">
      <t>ブン</t>
    </rPh>
    <phoneticPr fontId="4"/>
  </si>
  <si>
    <t>(ケ)</t>
    <phoneticPr fontId="4"/>
  </si>
  <si>
    <t>（１）</t>
    <phoneticPr fontId="4"/>
  </si>
  <si>
    <t>２.</t>
    <phoneticPr fontId="4"/>
  </si>
  <si>
    <t>建設改良に要する経費
（臨時措置分に係る元金償還）</t>
    <rPh sb="0" eb="2">
      <t>ケンセツ</t>
    </rPh>
    <rPh sb="2" eb="4">
      <t>カイリョウ</t>
    </rPh>
    <rPh sb="5" eb="6">
      <t>ヨウ</t>
    </rPh>
    <rPh sb="8" eb="10">
      <t>ケイヒ</t>
    </rPh>
    <rPh sb="12" eb="14">
      <t>リンジ</t>
    </rPh>
    <rPh sb="14" eb="16">
      <t>ソチ</t>
    </rPh>
    <rPh sb="16" eb="17">
      <t>ブン</t>
    </rPh>
    <rPh sb="18" eb="19">
      <t>カカ</t>
    </rPh>
    <rPh sb="20" eb="22">
      <t>ガンキン</t>
    </rPh>
    <rPh sb="22" eb="24">
      <t>ショウカン</t>
    </rPh>
    <phoneticPr fontId="4"/>
  </si>
  <si>
    <t>イ</t>
    <phoneticPr fontId="4"/>
  </si>
  <si>
    <t>建設改良に要する経費
（元金償還）</t>
    <rPh sb="0" eb="2">
      <t>ケンセツ</t>
    </rPh>
    <rPh sb="2" eb="4">
      <t>カイリョウ</t>
    </rPh>
    <rPh sb="5" eb="6">
      <t>ヨウ</t>
    </rPh>
    <rPh sb="8" eb="10">
      <t>ケイヒ</t>
    </rPh>
    <rPh sb="12" eb="14">
      <t>ガンキン</t>
    </rPh>
    <rPh sb="14" eb="16">
      <t>ショウカン</t>
    </rPh>
    <phoneticPr fontId="4"/>
  </si>
  <si>
    <t>ウ</t>
    <phoneticPr fontId="4"/>
  </si>
  <si>
    <t>簡易水道未普及解消緊急対策
（元金償還）</t>
    <rPh sb="0" eb="2">
      <t>カンイ</t>
    </rPh>
    <rPh sb="2" eb="4">
      <t>スイドウ</t>
    </rPh>
    <rPh sb="4" eb="5">
      <t>ミ</t>
    </rPh>
    <rPh sb="5" eb="7">
      <t>フキュウ</t>
    </rPh>
    <rPh sb="7" eb="9">
      <t>カイショウ</t>
    </rPh>
    <rPh sb="9" eb="11">
      <t>キンキュウ</t>
    </rPh>
    <rPh sb="11" eb="13">
      <t>タイサク</t>
    </rPh>
    <rPh sb="15" eb="17">
      <t>ガンキン</t>
    </rPh>
    <rPh sb="17" eb="19">
      <t>ショウカン</t>
    </rPh>
    <phoneticPr fontId="4"/>
  </si>
  <si>
    <t>臨時財政特例債等の償還に要する経費（元金償還）</t>
    <rPh sb="0" eb="2">
      <t>リンジ</t>
    </rPh>
    <rPh sb="2" eb="4">
      <t>ザイセイ</t>
    </rPh>
    <rPh sb="4" eb="6">
      <t>トクレイ</t>
    </rPh>
    <rPh sb="6" eb="7">
      <t>サイ</t>
    </rPh>
    <rPh sb="7" eb="8">
      <t>トウ</t>
    </rPh>
    <rPh sb="9" eb="11">
      <t>ショウカン</t>
    </rPh>
    <rPh sb="12" eb="13">
      <t>ヨウ</t>
    </rPh>
    <rPh sb="15" eb="17">
      <t>ケイヒ</t>
    </rPh>
    <rPh sb="18" eb="20">
      <t>ガンキン</t>
    </rPh>
    <rPh sb="20" eb="22">
      <t>ショウカン</t>
    </rPh>
    <phoneticPr fontId="4"/>
  </si>
  <si>
    <t>３.</t>
    <phoneticPr fontId="4"/>
  </si>
  <si>
    <t>４．</t>
    <phoneticPr fontId="4"/>
  </si>
  <si>
    <t>５.</t>
    <phoneticPr fontId="4"/>
  </si>
  <si>
    <t>収益勘定　　　　他会計借入金</t>
    <rPh sb="0" eb="2">
      <t>シュウエキ</t>
    </rPh>
    <rPh sb="2" eb="4">
      <t>カンジョウ</t>
    </rPh>
    <rPh sb="8" eb="9">
      <t>タ</t>
    </rPh>
    <rPh sb="9" eb="11">
      <t>カイケイ</t>
    </rPh>
    <rPh sb="11" eb="13">
      <t>カリイレ</t>
    </rPh>
    <rPh sb="13" eb="14">
      <t>キン</t>
    </rPh>
    <phoneticPr fontId="4"/>
  </si>
  <si>
    <t>そ       の       他</t>
    <rPh sb="0" eb="17">
      <t>ソノタ</t>
    </rPh>
    <phoneticPr fontId="4"/>
  </si>
  <si>
    <t>６.</t>
    <phoneticPr fontId="4"/>
  </si>
  <si>
    <t>資本勘定　　　　他会計借入金</t>
    <rPh sb="0" eb="2">
      <t>シホン</t>
    </rPh>
    <rPh sb="2" eb="4">
      <t>カンジョウ</t>
    </rPh>
    <rPh sb="8" eb="9">
      <t>タ</t>
    </rPh>
    <rPh sb="9" eb="11">
      <t>カイケイ</t>
    </rPh>
    <rPh sb="11" eb="14">
      <t>カリイレキン</t>
    </rPh>
    <phoneticPr fontId="4"/>
  </si>
  <si>
    <t>そ       の       他</t>
    <phoneticPr fontId="4"/>
  </si>
  <si>
    <t>７.</t>
    <phoneticPr fontId="4"/>
  </si>
  <si>
    <t>企業債現在高</t>
    <rPh sb="0" eb="2">
      <t>キギョウ</t>
    </rPh>
    <rPh sb="2" eb="3">
      <t>サイ</t>
    </rPh>
    <rPh sb="3" eb="6">
      <t>ゲンザイダカ</t>
    </rPh>
    <phoneticPr fontId="3"/>
  </si>
  <si>
    <t>政府資金</t>
    <rPh sb="0" eb="2">
      <t>セイフ</t>
    </rPh>
    <rPh sb="2" eb="4">
      <t>シキン</t>
    </rPh>
    <phoneticPr fontId="3"/>
  </si>
  <si>
    <t>財政融資</t>
    <rPh sb="0" eb="2">
      <t>ザイセイ</t>
    </rPh>
    <rPh sb="2" eb="4">
      <t>ユウシ</t>
    </rPh>
    <phoneticPr fontId="3"/>
  </si>
  <si>
    <t>郵便貯金</t>
    <rPh sb="0" eb="2">
      <t>ユウビン</t>
    </rPh>
    <rPh sb="2" eb="4">
      <t>チョキン</t>
    </rPh>
    <phoneticPr fontId="3"/>
  </si>
  <si>
    <t>簡易生命保険</t>
    <rPh sb="0" eb="2">
      <t>カンイ</t>
    </rPh>
    <rPh sb="2" eb="4">
      <t>セイメイ</t>
    </rPh>
    <rPh sb="4" eb="6">
      <t>ホケン</t>
    </rPh>
    <phoneticPr fontId="3"/>
  </si>
  <si>
    <t>公営企業金融公庫</t>
    <rPh sb="0" eb="2">
      <t>コウエイ</t>
    </rPh>
    <rPh sb="2" eb="4">
      <t>キギョウ</t>
    </rPh>
    <rPh sb="4" eb="6">
      <t>キンユウ</t>
    </rPh>
    <rPh sb="6" eb="8">
      <t>コウコ</t>
    </rPh>
    <phoneticPr fontId="3"/>
  </si>
  <si>
    <t>市場公募債</t>
    <rPh sb="0" eb="2">
      <t>シジョウ</t>
    </rPh>
    <rPh sb="2" eb="4">
      <t>コウボ</t>
    </rPh>
    <rPh sb="4" eb="5">
      <t>サイ</t>
    </rPh>
    <phoneticPr fontId="3"/>
  </si>
  <si>
    <t>共済組合</t>
    <rPh sb="0" eb="2">
      <t>キョウサイ</t>
    </rPh>
    <rPh sb="2" eb="4">
      <t>クミアイ</t>
    </rPh>
    <phoneticPr fontId="3"/>
  </si>
  <si>
    <t>政府保証付外債</t>
    <rPh sb="0" eb="2">
      <t>セイフ</t>
    </rPh>
    <rPh sb="2" eb="4">
      <t>ホショウ</t>
    </rPh>
    <rPh sb="4" eb="5">
      <t>ツ</t>
    </rPh>
    <rPh sb="5" eb="7">
      <t>ガイサイ</t>
    </rPh>
    <phoneticPr fontId="3"/>
  </si>
  <si>
    <t>交付公債</t>
    <rPh sb="0" eb="2">
      <t>コウフ</t>
    </rPh>
    <rPh sb="2" eb="4">
      <t>コウサイ</t>
    </rPh>
    <phoneticPr fontId="3"/>
  </si>
  <si>
    <t>うち水質検査</t>
    <rPh sb="2" eb="4">
      <t>スイシツ</t>
    </rPh>
    <rPh sb="4" eb="6">
      <t>ケンサ</t>
    </rPh>
    <phoneticPr fontId="6"/>
  </si>
  <si>
    <t>うち資本費相当額</t>
    <rPh sb="2" eb="5">
      <t>シホンヒ</t>
    </rPh>
    <rPh sb="5" eb="8">
      <t>ソウトウガク</t>
    </rPh>
    <phoneticPr fontId="6"/>
  </si>
  <si>
    <t>辺地債分</t>
    <rPh sb="0" eb="3">
      <t>ヘンチサイ</t>
    </rPh>
    <rPh sb="3" eb="4">
      <t>ブン</t>
    </rPh>
    <phoneticPr fontId="6"/>
  </si>
  <si>
    <t>過疎債分</t>
    <rPh sb="0" eb="2">
      <t>カソ</t>
    </rPh>
    <rPh sb="2" eb="3">
      <t>サイ</t>
    </rPh>
    <rPh sb="3" eb="4">
      <t>ブン</t>
    </rPh>
    <phoneticPr fontId="6"/>
  </si>
  <si>
    <t>資本平準化債分</t>
    <rPh sb="0" eb="2">
      <t>シホン</t>
    </rPh>
    <rPh sb="2" eb="4">
      <t>ヘイジュン</t>
    </rPh>
    <rPh sb="4" eb="5">
      <t>カ</t>
    </rPh>
    <rPh sb="5" eb="6">
      <t>サイ</t>
    </rPh>
    <rPh sb="6" eb="7">
      <t>ブン</t>
    </rPh>
    <phoneticPr fontId="6"/>
  </si>
  <si>
    <t>災害復旧事業債分</t>
    <rPh sb="0" eb="2">
      <t>サイガイ</t>
    </rPh>
    <rPh sb="2" eb="4">
      <t>フッキュウ</t>
    </rPh>
    <rPh sb="4" eb="6">
      <t>ジギョウ</t>
    </rPh>
    <rPh sb="6" eb="8">
      <t>サイブン</t>
    </rPh>
    <phoneticPr fontId="6"/>
  </si>
  <si>
    <t>01行</t>
    <rPh sb="0" eb="3">
      <t>ギョウ</t>
    </rPh>
    <phoneticPr fontId="6"/>
  </si>
  <si>
    <t>01</t>
    <rPh sb="0" eb="2">
      <t>ギョウ</t>
    </rPh>
    <phoneticPr fontId="6"/>
  </si>
  <si>
    <t>行</t>
    <phoneticPr fontId="6"/>
  </si>
  <si>
    <t>19</t>
    <phoneticPr fontId="6"/>
  </si>
  <si>
    <t>列</t>
    <rPh sb="0" eb="1">
      <t>レツ</t>
    </rPh>
    <phoneticPr fontId="6"/>
  </si>
  <si>
    <t>のうち</t>
    <phoneticPr fontId="6"/>
  </si>
  <si>
    <t>49</t>
    <phoneticPr fontId="6"/>
  </si>
  <si>
    <t>01行</t>
    <phoneticPr fontId="6"/>
  </si>
  <si>
    <t>19列</t>
    <rPh sb="2" eb="3">
      <t>レツ</t>
    </rPh>
    <phoneticPr fontId="6"/>
  </si>
  <si>
    <t>のうち</t>
    <phoneticPr fontId="6"/>
  </si>
  <si>
    <t>49列</t>
    <rPh sb="2" eb="3">
      <t>レツ</t>
    </rPh>
    <phoneticPr fontId="6"/>
  </si>
  <si>
    <t>消火栓設置数</t>
    <rPh sb="0" eb="2">
      <t>ショウカセン</t>
    </rPh>
    <rPh sb="2" eb="5">
      <t>セッチスウ</t>
    </rPh>
    <phoneticPr fontId="3"/>
  </si>
  <si>
    <t>11.</t>
    <phoneticPr fontId="3"/>
  </si>
  <si>
    <t>前年度末現在数</t>
    <rPh sb="0" eb="4">
      <t>ゼンネンドマツ</t>
    </rPh>
    <rPh sb="4" eb="6">
      <t>ゲンザイ</t>
    </rPh>
    <rPh sb="6" eb="7">
      <t>スウ</t>
    </rPh>
    <phoneticPr fontId="3"/>
  </si>
  <si>
    <t>（個）</t>
    <rPh sb="1" eb="2">
      <t>コ</t>
    </rPh>
    <phoneticPr fontId="3"/>
  </si>
  <si>
    <t>当年度設置数</t>
    <rPh sb="0" eb="3">
      <t>トウネンド</t>
    </rPh>
    <rPh sb="3" eb="6">
      <t>セッチスウ</t>
    </rPh>
    <phoneticPr fontId="3"/>
  </si>
  <si>
    <t>当年度設置総額</t>
    <rPh sb="0" eb="3">
      <t>トウネンド</t>
    </rPh>
    <rPh sb="3" eb="5">
      <t>セッチ</t>
    </rPh>
    <rPh sb="5" eb="7">
      <t>ソウガク</t>
    </rPh>
    <phoneticPr fontId="3"/>
  </si>
  <si>
    <t>（千円）</t>
    <rPh sb="1" eb="3">
      <t>センエン</t>
    </rPh>
    <phoneticPr fontId="3"/>
  </si>
  <si>
    <t>当年度維持管理費</t>
    <rPh sb="0" eb="3">
      <t>トウネンド</t>
    </rPh>
    <rPh sb="3" eb="5">
      <t>イジ</t>
    </rPh>
    <rPh sb="5" eb="8">
      <t>カンリヒ</t>
    </rPh>
    <phoneticPr fontId="3"/>
  </si>
  <si>
    <t>当年度末現在数</t>
    <rPh sb="0" eb="3">
      <t>トウネンド</t>
    </rPh>
    <rPh sb="3" eb="4">
      <t>マツ</t>
    </rPh>
    <rPh sb="4" eb="6">
      <t>ゲンザイ</t>
    </rPh>
    <rPh sb="6" eb="7">
      <t>スウ</t>
    </rPh>
    <phoneticPr fontId="3"/>
  </si>
  <si>
    <t xml:space="preserve"> ０１行０７列のうち補正予算債にかかるもの </t>
    <rPh sb="3" eb="4">
      <t>ギョウ</t>
    </rPh>
    <rPh sb="6" eb="7">
      <t>レツ</t>
    </rPh>
    <rPh sb="10" eb="12">
      <t>ホセイ</t>
    </rPh>
    <rPh sb="12" eb="14">
      <t>ヨサン</t>
    </rPh>
    <rPh sb="14" eb="15">
      <t>サイ</t>
    </rPh>
    <phoneticPr fontId="4"/>
  </si>
  <si>
    <t xml:space="preserve"> ０１行０８列のうち補正予算債にかかるもの</t>
    <rPh sb="3" eb="4">
      <t>ギョウ</t>
    </rPh>
    <rPh sb="5" eb="6">
      <t>レツ</t>
    </rPh>
    <rPh sb="9" eb="11">
      <t>ホセイ</t>
    </rPh>
    <rPh sb="11" eb="13">
      <t>ヨサン</t>
    </rPh>
    <rPh sb="14" eb="15">
      <t>サイ</t>
    </rPh>
    <phoneticPr fontId="4"/>
  </si>
  <si>
    <t>資本勘定繰入金</t>
    <rPh sb="0" eb="2">
      <t>シホン</t>
    </rPh>
    <rPh sb="2" eb="4">
      <t>カンジョウ</t>
    </rPh>
    <rPh sb="4" eb="7">
      <t>クリイレキン</t>
    </rPh>
    <phoneticPr fontId="4"/>
  </si>
  <si>
    <t>財政融資資金</t>
    <rPh sb="0" eb="2">
      <t>ザイセイ</t>
    </rPh>
    <rPh sb="2" eb="4">
      <t>ユウシ</t>
    </rPh>
    <rPh sb="4" eb="6">
      <t>シキン</t>
    </rPh>
    <phoneticPr fontId="4"/>
  </si>
  <si>
    <t>災害復旧費</t>
    <rPh sb="0" eb="2">
      <t>サイガイ</t>
    </rPh>
    <rPh sb="2" eb="4">
      <t>フッキュウ</t>
    </rPh>
    <rPh sb="4" eb="5">
      <t>ヒ</t>
    </rPh>
    <phoneticPr fontId="4"/>
  </si>
  <si>
    <t>災害復旧費</t>
    <rPh sb="0" eb="2">
      <t>サイガイ</t>
    </rPh>
    <rPh sb="2" eb="4">
      <t>フッキュウ</t>
    </rPh>
    <rPh sb="4" eb="5">
      <t>ヒ</t>
    </rPh>
    <phoneticPr fontId="6"/>
  </si>
  <si>
    <t>起債前借</t>
    <rPh sb="0" eb="2">
      <t>キサイ</t>
    </rPh>
    <rPh sb="2" eb="4">
      <t>マエガリ</t>
    </rPh>
    <phoneticPr fontId="3"/>
  </si>
  <si>
    <t>8.5以上</t>
    <rPh sb="3" eb="5">
      <t>イジョウ</t>
    </rPh>
    <phoneticPr fontId="3"/>
  </si>
  <si>
    <t>合計</t>
    <rPh sb="0" eb="2">
      <t>ゴウケイ</t>
    </rPh>
    <phoneticPr fontId="3"/>
  </si>
  <si>
    <t>「合計」のうち建設改良費等以外の経費に対する企業債現在高</t>
    <rPh sb="1" eb="3">
      <t>ゴウケイ</t>
    </rPh>
    <rPh sb="7" eb="9">
      <t>ケンセツ</t>
    </rPh>
    <rPh sb="9" eb="11">
      <t>カイリョウ</t>
    </rPh>
    <rPh sb="11" eb="12">
      <t>ヒ</t>
    </rPh>
    <rPh sb="12" eb="13">
      <t>トウ</t>
    </rPh>
    <rPh sb="13" eb="15">
      <t>イガイ</t>
    </rPh>
    <rPh sb="16" eb="18">
      <t>ケイヒ</t>
    </rPh>
    <rPh sb="19" eb="20">
      <t>タイ</t>
    </rPh>
    <rPh sb="22" eb="25">
      <t>キギョウサイ</t>
    </rPh>
    <rPh sb="25" eb="27">
      <t>ゲンザイ</t>
    </rPh>
    <rPh sb="27" eb="28">
      <t>タカ</t>
    </rPh>
    <phoneticPr fontId="3"/>
  </si>
  <si>
    <t>合計の内訳</t>
    <rPh sb="0" eb="2">
      <t>ゴウケイ</t>
    </rPh>
    <rPh sb="3" eb="5">
      <t>ウチワケ</t>
    </rPh>
    <phoneticPr fontId="3"/>
  </si>
  <si>
    <t>証書借入分</t>
    <rPh sb="0" eb="2">
      <t>ショウショ</t>
    </rPh>
    <rPh sb="2" eb="4">
      <t>カリイレ</t>
    </rPh>
    <rPh sb="4" eb="5">
      <t>ブン</t>
    </rPh>
    <phoneticPr fontId="3"/>
  </si>
  <si>
    <t>証券発行分</t>
    <rPh sb="0" eb="2">
      <t>ショウケン</t>
    </rPh>
    <rPh sb="2" eb="4">
      <t>ハッコウ</t>
    </rPh>
    <rPh sb="4" eb="5">
      <t>ブン</t>
    </rPh>
    <phoneticPr fontId="3"/>
  </si>
  <si>
    <t>資本費平準化債分</t>
    <rPh sb="0" eb="2">
      <t>シホン</t>
    </rPh>
    <rPh sb="2" eb="3">
      <t>ヒ</t>
    </rPh>
    <rPh sb="3" eb="5">
      <t>ヘイジュン</t>
    </rPh>
    <rPh sb="5" eb="6">
      <t>カ</t>
    </rPh>
    <rPh sb="6" eb="7">
      <t>サイ</t>
    </rPh>
    <rPh sb="7" eb="8">
      <t>ブン</t>
    </rPh>
    <phoneticPr fontId="6"/>
  </si>
  <si>
    <t>黒字</t>
    <rPh sb="0" eb="1">
      <t>クロ</t>
    </rPh>
    <rPh sb="1" eb="2">
      <t>ジ</t>
    </rPh>
    <phoneticPr fontId="4"/>
  </si>
  <si>
    <t>赤字</t>
    <rPh sb="0" eb="1">
      <t>アカ</t>
    </rPh>
    <rPh sb="1" eb="2">
      <t>ジ</t>
    </rPh>
    <phoneticPr fontId="4"/>
  </si>
  <si>
    <t>（△）</t>
    <phoneticPr fontId="3"/>
  </si>
  <si>
    <t>元金償還金分に対して
繰入れたもの</t>
    <rPh sb="0" eb="2">
      <t>ガンキン</t>
    </rPh>
    <rPh sb="2" eb="5">
      <t>ショウカンキン</t>
    </rPh>
    <rPh sb="5" eb="6">
      <t>ブン</t>
    </rPh>
    <rPh sb="7" eb="8">
      <t>タイ</t>
    </rPh>
    <rPh sb="11" eb="12">
      <t>ク</t>
    </rPh>
    <rPh sb="12" eb="13">
      <t>イ</t>
    </rPh>
    <phoneticPr fontId="4"/>
  </si>
  <si>
    <t>利息支払い分に対して
繰入れたもの</t>
    <rPh sb="0" eb="2">
      <t>リソク</t>
    </rPh>
    <rPh sb="2" eb="4">
      <t>シハラ</t>
    </rPh>
    <rPh sb="5" eb="6">
      <t>ブン</t>
    </rPh>
    <rPh sb="7" eb="8">
      <t>タイ</t>
    </rPh>
    <rPh sb="11" eb="12">
      <t>ク</t>
    </rPh>
    <rPh sb="12" eb="13">
      <t>イ</t>
    </rPh>
    <phoneticPr fontId="4"/>
  </si>
  <si>
    <t>元利償還金に対して
繰入れたもの</t>
    <rPh sb="0" eb="2">
      <t>ガンリ</t>
    </rPh>
    <rPh sb="2" eb="5">
      <t>ショウカンキン</t>
    </rPh>
    <rPh sb="6" eb="7">
      <t>タイ</t>
    </rPh>
    <rPh sb="10" eb="11">
      <t>ク</t>
    </rPh>
    <rPh sb="11" eb="12">
      <t>イ</t>
    </rPh>
    <phoneticPr fontId="4"/>
  </si>
  <si>
    <t>他会計補助金</t>
    <rPh sb="0" eb="1">
      <t>タ</t>
    </rPh>
    <rPh sb="1" eb="3">
      <t>カイケイ</t>
    </rPh>
    <rPh sb="3" eb="5">
      <t>ホジョ</t>
    </rPh>
    <rPh sb="5" eb="6">
      <t>キン</t>
    </rPh>
    <phoneticPr fontId="4"/>
  </si>
  <si>
    <t>⑤　繰入金に関する調　（４０表）</t>
    <rPh sb="2" eb="5">
      <t>クリイレキン</t>
    </rPh>
    <rPh sb="6" eb="7">
      <t>カン</t>
    </rPh>
    <rPh sb="9" eb="10">
      <t>シラ</t>
    </rPh>
    <rPh sb="14" eb="15">
      <t>ヒョウ</t>
    </rPh>
    <phoneticPr fontId="4"/>
  </si>
  <si>
    <t>②　歳入歳出決算に関する調　（２６表の１）</t>
    <rPh sb="4" eb="6">
      <t>サイシュツ</t>
    </rPh>
    <phoneticPr fontId="3"/>
  </si>
  <si>
    <t>②　歳入歳出決算に関する調　（２６表の２）</t>
    <rPh sb="4" eb="6">
      <t>サイシュツ</t>
    </rPh>
    <phoneticPr fontId="3"/>
  </si>
  <si>
    <t>ⅰ</t>
    <phoneticPr fontId="4"/>
  </si>
  <si>
    <t>地方債利息</t>
    <phoneticPr fontId="3"/>
  </si>
  <si>
    <t>ⅱ</t>
    <phoneticPr fontId="4"/>
  </si>
  <si>
    <t>その他借入金利息</t>
    <phoneticPr fontId="3"/>
  </si>
  <si>
    <t>行政区域内現在人口</t>
    <phoneticPr fontId="3"/>
  </si>
  <si>
    <t>(2)供用開始年月日</t>
    <phoneticPr fontId="3"/>
  </si>
  <si>
    <t>建設改良費
の内訳</t>
    <phoneticPr fontId="3"/>
  </si>
  <si>
    <t>公営企業施設等整理債分</t>
    <rPh sb="0" eb="2">
      <t>コウエイ</t>
    </rPh>
    <rPh sb="2" eb="4">
      <t>キギョウ</t>
    </rPh>
    <rPh sb="4" eb="6">
      <t>シセツ</t>
    </rPh>
    <rPh sb="6" eb="7">
      <t>トウ</t>
    </rPh>
    <rPh sb="7" eb="9">
      <t>セイリ</t>
    </rPh>
    <rPh sb="9" eb="11">
      <t>サイブン</t>
    </rPh>
    <phoneticPr fontId="6"/>
  </si>
  <si>
    <t>支給対象人員数（人）</t>
    <rPh sb="2" eb="4">
      <t>タイショウ</t>
    </rPh>
    <rPh sb="8" eb="9">
      <t>ヒト</t>
    </rPh>
    <phoneticPr fontId="6"/>
  </si>
  <si>
    <t>延勤続年数（年）</t>
    <rPh sb="6" eb="7">
      <t>ネン</t>
    </rPh>
    <phoneticPr fontId="6"/>
  </si>
  <si>
    <t>分　　　　　　析</t>
    <rPh sb="0" eb="1">
      <t>ブン</t>
    </rPh>
    <rPh sb="7" eb="8">
      <t>サ</t>
    </rPh>
    <phoneticPr fontId="3"/>
  </si>
  <si>
    <t>収益的収支比率（％）</t>
    <rPh sb="0" eb="3">
      <t>シュウエキテキ</t>
    </rPh>
    <rPh sb="3" eb="5">
      <t>シュウシ</t>
    </rPh>
    <rPh sb="5" eb="7">
      <t>ヒリツ</t>
    </rPh>
    <phoneticPr fontId="3"/>
  </si>
  <si>
    <t>企業債残高対給水収益比率（％）</t>
    <rPh sb="0" eb="2">
      <t>キギョウ</t>
    </rPh>
    <rPh sb="2" eb="3">
      <t>サイ</t>
    </rPh>
    <rPh sb="3" eb="5">
      <t>ザンダカ</t>
    </rPh>
    <rPh sb="5" eb="6">
      <t>タイ</t>
    </rPh>
    <rPh sb="6" eb="8">
      <t>キュウスイ</t>
    </rPh>
    <rPh sb="8" eb="10">
      <t>シュウエキ</t>
    </rPh>
    <rPh sb="10" eb="12">
      <t>ヒリツ</t>
    </rPh>
    <phoneticPr fontId="3"/>
  </si>
  <si>
    <t>分　　　　　　　　　　　析</t>
    <rPh sb="0" eb="1">
      <t>ブン</t>
    </rPh>
    <rPh sb="12" eb="13">
      <t>サ</t>
    </rPh>
    <phoneticPr fontId="3"/>
  </si>
  <si>
    <t>普及率（対行政区域内人口）</t>
    <rPh sb="0" eb="2">
      <t>フキュウ</t>
    </rPh>
    <rPh sb="2" eb="3">
      <t>リツ</t>
    </rPh>
    <rPh sb="4" eb="5">
      <t>タイ</t>
    </rPh>
    <rPh sb="5" eb="7">
      <t>ギョウセイ</t>
    </rPh>
    <rPh sb="7" eb="10">
      <t>クイキナイ</t>
    </rPh>
    <rPh sb="10" eb="12">
      <t>ジンコウ</t>
    </rPh>
    <phoneticPr fontId="3"/>
  </si>
  <si>
    <t>（％）</t>
    <phoneticPr fontId="3"/>
  </si>
  <si>
    <t>給水人口密度</t>
    <rPh sb="0" eb="2">
      <t>キュウスイ</t>
    </rPh>
    <rPh sb="2" eb="4">
      <t>ジンコウ</t>
    </rPh>
    <rPh sb="4" eb="6">
      <t>ミツド</t>
    </rPh>
    <phoneticPr fontId="3"/>
  </si>
  <si>
    <t>（人/㎢）</t>
    <rPh sb="1" eb="2">
      <t>ヒト</t>
    </rPh>
    <phoneticPr fontId="3"/>
  </si>
  <si>
    <t>料金回収率</t>
    <rPh sb="0" eb="2">
      <t>リョウキン</t>
    </rPh>
    <rPh sb="2" eb="4">
      <t>カイシュウ</t>
    </rPh>
    <rPh sb="4" eb="5">
      <t>リツ</t>
    </rPh>
    <phoneticPr fontId="3"/>
  </si>
  <si>
    <t>（％）</t>
    <phoneticPr fontId="3"/>
  </si>
  <si>
    <t>施設利用率</t>
    <rPh sb="0" eb="2">
      <t>シセツ</t>
    </rPh>
    <rPh sb="2" eb="5">
      <t>リヨウリツ</t>
    </rPh>
    <phoneticPr fontId="3"/>
  </si>
  <si>
    <t>有収率</t>
    <rPh sb="0" eb="1">
      <t>ユウ</t>
    </rPh>
    <rPh sb="2" eb="3">
      <t>リツ</t>
    </rPh>
    <phoneticPr fontId="3"/>
  </si>
  <si>
    <t>一般会計負担分</t>
    <rPh sb="0" eb="2">
      <t>イッパン</t>
    </rPh>
    <rPh sb="2" eb="4">
      <t>カイケイ</t>
    </rPh>
    <rPh sb="4" eb="7">
      <t>フタンブン</t>
    </rPh>
    <phoneticPr fontId="6"/>
  </si>
  <si>
    <t>地方債償還に要する資金の全部又は一部を一般会計等において
負担することを定めている場合、その金額</t>
    <rPh sb="0" eb="3">
      <t>チホウサイ</t>
    </rPh>
    <rPh sb="3" eb="5">
      <t>ショウカン</t>
    </rPh>
    <rPh sb="6" eb="7">
      <t>ヨウ</t>
    </rPh>
    <rPh sb="9" eb="11">
      <t>シキン</t>
    </rPh>
    <rPh sb="12" eb="14">
      <t>ゼンブ</t>
    </rPh>
    <rPh sb="14" eb="15">
      <t>マタ</t>
    </rPh>
    <rPh sb="16" eb="18">
      <t>イチブ</t>
    </rPh>
    <rPh sb="19" eb="21">
      <t>イッパン</t>
    </rPh>
    <rPh sb="21" eb="23">
      <t>カイケイ</t>
    </rPh>
    <rPh sb="23" eb="24">
      <t>トウ</t>
    </rPh>
    <rPh sb="29" eb="31">
      <t>フタン</t>
    </rPh>
    <rPh sb="36" eb="37">
      <t>サダ</t>
    </rPh>
    <rPh sb="41" eb="43">
      <t>バアイ</t>
    </rPh>
    <rPh sb="46" eb="48">
      <t>キンガク</t>
    </rPh>
    <phoneticPr fontId="3"/>
  </si>
  <si>
    <t>導水管</t>
    <rPh sb="0" eb="3">
      <t>ドウスイカン</t>
    </rPh>
    <phoneticPr fontId="3"/>
  </si>
  <si>
    <t>送水管</t>
    <rPh sb="0" eb="3">
      <t>ソウスイカン</t>
    </rPh>
    <phoneticPr fontId="3"/>
  </si>
  <si>
    <t>配水管</t>
    <rPh sb="0" eb="3">
      <t>ハイスイカン</t>
    </rPh>
    <phoneticPr fontId="3"/>
  </si>
  <si>
    <t>「01行7列・8列・9列」の
うち、当該年度に更新した
管路延長</t>
    <rPh sb="2" eb="3">
      <t>ギョウ</t>
    </rPh>
    <rPh sb="4" eb="5">
      <t>レツ</t>
    </rPh>
    <rPh sb="7" eb="8">
      <t>レツ</t>
    </rPh>
    <rPh sb="10" eb="11">
      <t>レツ</t>
    </rPh>
    <rPh sb="17" eb="19">
      <t>トウガイ</t>
    </rPh>
    <rPh sb="19" eb="21">
      <t>ネンド</t>
    </rPh>
    <rPh sb="22" eb="24">
      <t>コウシン</t>
    </rPh>
    <rPh sb="28" eb="30">
      <t>カンロ</t>
    </rPh>
    <rPh sb="29" eb="31">
      <t>エンチョウ</t>
    </rPh>
    <phoneticPr fontId="3"/>
  </si>
  <si>
    <t>（％）</t>
    <phoneticPr fontId="3"/>
  </si>
  <si>
    <t>管路更新率</t>
    <phoneticPr fontId="3"/>
  </si>
  <si>
    <t>資本的収支
に関する
繰入金のうち</t>
    <rPh sb="0" eb="3">
      <t>シホンテキ</t>
    </rPh>
    <rPh sb="3" eb="5">
      <t>シュウシ</t>
    </rPh>
    <rPh sb="7" eb="8">
      <t>カン</t>
    </rPh>
    <rPh sb="11" eb="12">
      <t>クリ</t>
    </rPh>
    <rPh sb="12" eb="13">
      <t>イリ</t>
    </rPh>
    <rPh sb="13" eb="14">
      <t>キン</t>
    </rPh>
    <phoneticPr fontId="4"/>
  </si>
  <si>
    <t>収益的収支に
関する
繰入金のうち</t>
    <rPh sb="0" eb="3">
      <t>シュウエキテキ</t>
    </rPh>
    <rPh sb="3" eb="5">
      <t>シュウシ</t>
    </rPh>
    <rPh sb="7" eb="8">
      <t>カン</t>
    </rPh>
    <rPh sb="11" eb="12">
      <t>クリ</t>
    </rPh>
    <rPh sb="12" eb="13">
      <t>イリ</t>
    </rPh>
    <rPh sb="13" eb="14">
      <t>キン</t>
    </rPh>
    <phoneticPr fontId="4"/>
  </si>
  <si>
    <t>未利用施設の利子に充てる企業債に係る分</t>
    <rPh sb="0" eb="3">
      <t>ミリヨウ</t>
    </rPh>
    <rPh sb="3" eb="5">
      <t>シセツ</t>
    </rPh>
    <rPh sb="6" eb="8">
      <t>リシ</t>
    </rPh>
    <rPh sb="9" eb="10">
      <t>ア</t>
    </rPh>
    <rPh sb="12" eb="14">
      <t>キギョウ</t>
    </rPh>
    <rPh sb="14" eb="15">
      <t>サイ</t>
    </rPh>
    <rPh sb="16" eb="17">
      <t>カカ</t>
    </rPh>
    <rPh sb="18" eb="19">
      <t>ブン</t>
    </rPh>
    <phoneticPr fontId="3"/>
  </si>
  <si>
    <t>借換債分</t>
    <rPh sb="0" eb="3">
      <t>カリカエサイ</t>
    </rPh>
    <rPh sb="3" eb="4">
      <t>ブン</t>
    </rPh>
    <phoneticPr fontId="3"/>
  </si>
  <si>
    <t>「02行52列」のうち、国の補正予算等
に基づく事業に係る繰入</t>
    <rPh sb="12" eb="13">
      <t>クニ</t>
    </rPh>
    <rPh sb="14" eb="16">
      <t>ホセイ</t>
    </rPh>
    <rPh sb="16" eb="18">
      <t>ヨサン</t>
    </rPh>
    <rPh sb="18" eb="19">
      <t>トウ</t>
    </rPh>
    <phoneticPr fontId="3"/>
  </si>
  <si>
    <t>「02行54列」のうち、国の補正予算等
に基づく事業に係る繰入</t>
    <rPh sb="12" eb="13">
      <t>クニ</t>
    </rPh>
    <rPh sb="14" eb="16">
      <t>ホセイ</t>
    </rPh>
    <rPh sb="16" eb="18">
      <t>ヨサン</t>
    </rPh>
    <rPh sb="18" eb="19">
      <t>トウ</t>
    </rPh>
    <phoneticPr fontId="3"/>
  </si>
  <si>
    <t>02行63列のうち民間資金によるもの</t>
    <rPh sb="2" eb="3">
      <t>ギョウ</t>
    </rPh>
    <rPh sb="5" eb="6">
      <t>レツ</t>
    </rPh>
    <rPh sb="9" eb="11">
      <t>ミンカン</t>
    </rPh>
    <rPh sb="11" eb="13">
      <t>シキン</t>
    </rPh>
    <phoneticPr fontId="3"/>
  </si>
  <si>
    <t>資本費平準化債に係るもの</t>
    <rPh sb="0" eb="2">
      <t>シホン</t>
    </rPh>
    <rPh sb="2" eb="3">
      <t>ヒ</t>
    </rPh>
    <rPh sb="3" eb="6">
      <t>ヘイジュンカ</t>
    </rPh>
    <rPh sb="6" eb="7">
      <t>サイ</t>
    </rPh>
    <rPh sb="8" eb="9">
      <t>カカ</t>
    </rPh>
    <phoneticPr fontId="3"/>
  </si>
  <si>
    <t>(コ)</t>
    <phoneticPr fontId="4"/>
  </si>
  <si>
    <t>(サ)</t>
    <phoneticPr fontId="4"/>
  </si>
  <si>
    <t>要する経費</t>
    <phoneticPr fontId="4"/>
  </si>
  <si>
    <t>経営支援の活用に</t>
    <rPh sb="0" eb="2">
      <t>ケイエイ</t>
    </rPh>
    <rPh sb="2" eb="4">
      <t>シエン</t>
    </rPh>
    <rPh sb="5" eb="7">
      <t>カツヨウ</t>
    </rPh>
    <phoneticPr fontId="4"/>
  </si>
  <si>
    <t>要する経費</t>
    <phoneticPr fontId="4"/>
  </si>
  <si>
    <t>コ</t>
    <phoneticPr fontId="4"/>
  </si>
  <si>
    <t>要する経費</t>
    <rPh sb="0" eb="1">
      <t>ヨウ</t>
    </rPh>
    <rPh sb="3" eb="5">
      <t>ケイヒ</t>
    </rPh>
    <phoneticPr fontId="4"/>
  </si>
  <si>
    <t>基 準 外 繰 入 金 合 計　（54）＋（56）＋（58）</t>
    <rPh sb="0" eb="1">
      <t>モト</t>
    </rPh>
    <rPh sb="2" eb="3">
      <t>ジュン</t>
    </rPh>
    <rPh sb="4" eb="5">
      <t>ガイ</t>
    </rPh>
    <rPh sb="6" eb="7">
      <t>クリ</t>
    </rPh>
    <rPh sb="8" eb="9">
      <t>イ</t>
    </rPh>
    <rPh sb="10" eb="11">
      <t>キン</t>
    </rPh>
    <rPh sb="12" eb="13">
      <t>ゴウ</t>
    </rPh>
    <rPh sb="14" eb="15">
      <t>ケイ</t>
    </rPh>
    <phoneticPr fontId="4"/>
  </si>
  <si>
    <t xml:space="preserve"> ０１行３５列のうち統合にかかるもの </t>
    <rPh sb="3" eb="4">
      <t>ギョウ</t>
    </rPh>
    <rPh sb="6" eb="7">
      <t>レツ</t>
    </rPh>
    <rPh sb="10" eb="12">
      <t>トウゴウ</t>
    </rPh>
    <phoneticPr fontId="4"/>
  </si>
  <si>
    <t xml:space="preserve"> ０１行３６列のうち統合にかかるもの</t>
    <rPh sb="3" eb="4">
      <t>ギョウ</t>
    </rPh>
    <rPh sb="6" eb="7">
      <t>レツ</t>
    </rPh>
    <rPh sb="10" eb="12">
      <t>トウゴウ</t>
    </rPh>
    <phoneticPr fontId="4"/>
  </si>
  <si>
    <t xml:space="preserve"> ０１行３１列のうち補正予算債にかかるもの </t>
    <rPh sb="3" eb="4">
      <t>ギョウ</t>
    </rPh>
    <rPh sb="6" eb="7">
      <t>レツ</t>
    </rPh>
    <rPh sb="10" eb="12">
      <t>ホセイ</t>
    </rPh>
    <rPh sb="12" eb="14">
      <t>ヨサン</t>
    </rPh>
    <rPh sb="14" eb="15">
      <t>サイ</t>
    </rPh>
    <phoneticPr fontId="4"/>
  </si>
  <si>
    <t xml:space="preserve"> ０１行３２列のうち補正予算債にかかるもの</t>
    <rPh sb="3" eb="4">
      <t>ギョウ</t>
    </rPh>
    <rPh sb="9" eb="11">
      <t>ホセイ</t>
    </rPh>
    <rPh sb="11" eb="13">
      <t>ヨサン</t>
    </rPh>
    <rPh sb="13" eb="14">
      <t>サイ</t>
    </rPh>
    <phoneticPr fontId="4"/>
  </si>
  <si>
    <t>未利用施設の利子に充てる企業債に係る分</t>
    <phoneticPr fontId="6"/>
  </si>
  <si>
    <t>借換債分</t>
    <rPh sb="0" eb="3">
      <t>カリカエサイ</t>
    </rPh>
    <rPh sb="3" eb="4">
      <t>ブン</t>
    </rPh>
    <phoneticPr fontId="6"/>
  </si>
  <si>
    <t>「02行52列」のうち、
国の補正予算等に基づく事業に係る繰入</t>
    <rPh sb="13" eb="14">
      <t>クニ</t>
    </rPh>
    <rPh sb="15" eb="17">
      <t>ホセイ</t>
    </rPh>
    <rPh sb="17" eb="19">
      <t>ヨサン</t>
    </rPh>
    <phoneticPr fontId="3"/>
  </si>
  <si>
    <t>「02行54列」のうち、
国の補正予算等に基づく事業に係る繰入</t>
    <rPh sb="13" eb="14">
      <t>クニ</t>
    </rPh>
    <rPh sb="15" eb="17">
      <t>ホセイ</t>
    </rPh>
    <rPh sb="17" eb="19">
      <t>ヨサン</t>
    </rPh>
    <phoneticPr fontId="3"/>
  </si>
  <si>
    <t>(ケ)</t>
    <phoneticPr fontId="4"/>
  </si>
  <si>
    <t>(コ)</t>
    <phoneticPr fontId="4"/>
  </si>
  <si>
    <t>(サ)</t>
    <phoneticPr fontId="4"/>
  </si>
  <si>
    <t>経営支援の活用に要する経費</t>
    <rPh sb="0" eb="2">
      <t>ケイエイ</t>
    </rPh>
    <rPh sb="2" eb="4">
      <t>シエン</t>
    </rPh>
    <rPh sb="5" eb="7">
      <t>カツヨウ</t>
    </rPh>
    <rPh sb="8" eb="9">
      <t>ヨウ</t>
    </rPh>
    <rPh sb="11" eb="13">
      <t>ケイヒ</t>
    </rPh>
    <phoneticPr fontId="6"/>
  </si>
  <si>
    <t>オ</t>
    <phoneticPr fontId="4"/>
  </si>
  <si>
    <t>カ</t>
    <phoneticPr fontId="4"/>
  </si>
  <si>
    <t>キ</t>
    <phoneticPr fontId="4"/>
  </si>
  <si>
    <t>ク</t>
    <phoneticPr fontId="4"/>
  </si>
  <si>
    <t>ケ</t>
    <phoneticPr fontId="4"/>
  </si>
  <si>
    <t>コ</t>
    <phoneticPr fontId="4"/>
  </si>
  <si>
    <t>要する経費</t>
    <phoneticPr fontId="4"/>
  </si>
  <si>
    <t>経営支援の活用に要する経費</t>
    <rPh sb="0" eb="2">
      <t>ケイエイ</t>
    </rPh>
    <rPh sb="2" eb="4">
      <t>シエン</t>
    </rPh>
    <rPh sb="5" eb="7">
      <t>カツヨウ</t>
    </rPh>
    <phoneticPr fontId="6"/>
  </si>
  <si>
    <t>基 準 外 繰 出 金 合 計 　（54）＋（56）＋（58）</t>
    <rPh sb="0" eb="1">
      <t>モト</t>
    </rPh>
    <rPh sb="2" eb="3">
      <t>ジュン</t>
    </rPh>
    <rPh sb="4" eb="5">
      <t>ガイ</t>
    </rPh>
    <rPh sb="6" eb="7">
      <t>クリ</t>
    </rPh>
    <rPh sb="8" eb="9">
      <t>デ</t>
    </rPh>
    <rPh sb="10" eb="11">
      <t>キン</t>
    </rPh>
    <rPh sb="12" eb="13">
      <t>ゴウ</t>
    </rPh>
    <rPh sb="14" eb="15">
      <t>ケイ</t>
    </rPh>
    <phoneticPr fontId="4"/>
  </si>
  <si>
    <t>借換に係るもの</t>
    <rPh sb="0" eb="2">
      <t>カリカエ</t>
    </rPh>
    <rPh sb="3" eb="4">
      <t>カカ</t>
    </rPh>
    <phoneticPr fontId="3"/>
  </si>
  <si>
    <t>借換に係るもの</t>
    <rPh sb="0" eb="1">
      <t>カ</t>
    </rPh>
    <rPh sb="1" eb="2">
      <t>カ</t>
    </rPh>
    <rPh sb="3" eb="4">
      <t>カカ</t>
    </rPh>
    <phoneticPr fontId="6"/>
  </si>
  <si>
    <t>01行24列
の う ち</t>
    <rPh sb="2" eb="3">
      <t>ギョウ</t>
    </rPh>
    <rPh sb="5" eb="6">
      <t>レツ</t>
    </rPh>
    <phoneticPr fontId="3"/>
  </si>
  <si>
    <t>退職給付金</t>
    <rPh sb="0" eb="2">
      <t>タイショク</t>
    </rPh>
    <rPh sb="2" eb="4">
      <t>キュウフ</t>
    </rPh>
    <rPh sb="4" eb="5">
      <t>キン</t>
    </rPh>
    <phoneticPr fontId="4"/>
  </si>
  <si>
    <t>　上記に対する財源としての地方債</t>
    <rPh sb="1" eb="3">
      <t>ジョウキ</t>
    </rPh>
    <rPh sb="4" eb="5">
      <t>タイ</t>
    </rPh>
    <rPh sb="7" eb="9">
      <t>ザイゲン</t>
    </rPh>
    <rPh sb="13" eb="16">
      <t>チホウサイ</t>
    </rPh>
    <phoneticPr fontId="4"/>
  </si>
  <si>
    <t>合計</t>
    <rPh sb="0" eb="2">
      <t>ゴウケイ</t>
    </rPh>
    <phoneticPr fontId="2"/>
  </si>
  <si>
    <t xml:space="preserve">   ～1.0</t>
    <phoneticPr fontId="3"/>
  </si>
  <si>
    <t>1.0～2.0</t>
    <phoneticPr fontId="3"/>
  </si>
  <si>
    <t>2.0～3.0</t>
    <phoneticPr fontId="3"/>
  </si>
  <si>
    <t>3.0～4.0</t>
    <phoneticPr fontId="3"/>
  </si>
  <si>
    <t>4.0～5.0</t>
    <phoneticPr fontId="3"/>
  </si>
  <si>
    <t>5.0～6.0</t>
    <phoneticPr fontId="3"/>
  </si>
  <si>
    <t>6.0～7.0</t>
    <phoneticPr fontId="3"/>
  </si>
  <si>
    <t>7.0～7.5</t>
    <phoneticPr fontId="3"/>
  </si>
  <si>
    <t>7.5～8.0</t>
    <phoneticPr fontId="3"/>
  </si>
  <si>
    <t xml:space="preserve">   ～1.0</t>
    <phoneticPr fontId="3"/>
  </si>
  <si>
    <t>1.0～2.0</t>
    <phoneticPr fontId="3"/>
  </si>
  <si>
    <t>2.0～3.0</t>
    <phoneticPr fontId="3"/>
  </si>
  <si>
    <t>3.0～4.0</t>
    <phoneticPr fontId="3"/>
  </si>
  <si>
    <t>4.0～5.0</t>
    <phoneticPr fontId="3"/>
  </si>
  <si>
    <t>5.0～6.0</t>
    <phoneticPr fontId="3"/>
  </si>
  <si>
    <t>6.0～7.0</t>
    <phoneticPr fontId="3"/>
  </si>
  <si>
    <t>7.0～7.5</t>
    <phoneticPr fontId="3"/>
  </si>
  <si>
    <t>7.5～8.0</t>
    <phoneticPr fontId="3"/>
  </si>
  <si>
    <r>
      <t>（ｍ</t>
    </r>
    <r>
      <rPr>
        <vertAlign val="superscript"/>
        <sz val="12"/>
        <color theme="1"/>
        <rFont val="ＭＳ ゴシック"/>
        <family val="3"/>
        <charset val="128"/>
      </rPr>
      <t>3</t>
    </r>
    <r>
      <rPr>
        <sz val="12"/>
        <color theme="1"/>
        <rFont val="ＭＳ ゴシック"/>
        <family val="3"/>
        <charset val="128"/>
      </rPr>
      <t>/日）</t>
    </r>
    <phoneticPr fontId="3"/>
  </si>
  <si>
    <r>
      <t>（ｍ</t>
    </r>
    <r>
      <rPr>
        <vertAlign val="superscript"/>
        <sz val="12"/>
        <color theme="1"/>
        <rFont val="ＭＳ ゴシック"/>
        <family val="3"/>
        <charset val="128"/>
      </rPr>
      <t>3</t>
    </r>
    <r>
      <rPr>
        <sz val="12"/>
        <color theme="1"/>
        <rFont val="ＭＳ ゴシック"/>
        <family val="3"/>
        <charset val="128"/>
      </rPr>
      <t>）</t>
    </r>
    <phoneticPr fontId="3"/>
  </si>
  <si>
    <r>
      <t>（円・銭/ｍ</t>
    </r>
    <r>
      <rPr>
        <vertAlign val="superscript"/>
        <sz val="8"/>
        <color theme="1"/>
        <rFont val="ＭＳ ゴシック"/>
        <family val="3"/>
        <charset val="128"/>
      </rPr>
      <t>3</t>
    </r>
    <r>
      <rPr>
        <sz val="8"/>
        <color theme="1"/>
        <rFont val="ＭＳ ゴシック"/>
        <family val="3"/>
        <charset val="128"/>
      </rPr>
      <t>）</t>
    </r>
    <phoneticPr fontId="3"/>
  </si>
  <si>
    <r>
      <t>（円/ｍ</t>
    </r>
    <r>
      <rPr>
        <vertAlign val="superscript"/>
        <sz val="12"/>
        <color theme="1"/>
        <rFont val="ＭＳ ゴシック"/>
        <family val="3"/>
        <charset val="128"/>
      </rPr>
      <t>3</t>
    </r>
    <r>
      <rPr>
        <sz val="12"/>
        <color theme="1"/>
        <rFont val="ＭＳ ゴシック"/>
        <family val="3"/>
        <charset val="128"/>
      </rPr>
      <t>）</t>
    </r>
    <rPh sb="1" eb="2">
      <t>エン</t>
    </rPh>
    <phoneticPr fontId="3"/>
  </si>
  <si>
    <r>
      <t>(ｴ)１ｹ月10ｍ</t>
    </r>
    <r>
      <rPr>
        <vertAlign val="superscript"/>
        <sz val="12"/>
        <color theme="1"/>
        <rFont val="ＭＳ ゴシック"/>
        <family val="3"/>
        <charset val="128"/>
      </rPr>
      <t>3</t>
    </r>
    <r>
      <rPr>
        <sz val="12"/>
        <color theme="1"/>
        <rFont val="ＭＳ ゴシック"/>
        <family val="3"/>
        <charset val="128"/>
      </rPr>
      <t>当たり料金(円)</t>
    </r>
    <rPh sb="16" eb="17">
      <t>エン</t>
    </rPh>
    <phoneticPr fontId="3"/>
  </si>
  <si>
    <r>
      <t>(ｵ)１ｹ月20ｍ</t>
    </r>
    <r>
      <rPr>
        <vertAlign val="superscript"/>
        <sz val="12"/>
        <color theme="1"/>
        <rFont val="ＭＳ ゴシック"/>
        <family val="3"/>
        <charset val="128"/>
      </rPr>
      <t>3</t>
    </r>
    <r>
      <rPr>
        <sz val="12"/>
        <color theme="1"/>
        <rFont val="ＭＳ ゴシック"/>
        <family val="3"/>
        <charset val="128"/>
      </rPr>
      <t>当たり料金(円)</t>
    </r>
    <rPh sb="16" eb="17">
      <t>エン</t>
    </rPh>
    <phoneticPr fontId="3"/>
  </si>
  <si>
    <t>実繰入額が基準額を超える部分及び繰出基準の事由以外の実繰入額</t>
    <rPh sb="0" eb="1">
      <t>ジツ</t>
    </rPh>
    <rPh sb="1" eb="3">
      <t>クリイレ</t>
    </rPh>
    <rPh sb="3" eb="4">
      <t>ガク</t>
    </rPh>
    <rPh sb="5" eb="8">
      <t>キジュンガク</t>
    </rPh>
    <rPh sb="9" eb="10">
      <t>コ</t>
    </rPh>
    <rPh sb="12" eb="14">
      <t>ブブン</t>
    </rPh>
    <rPh sb="14" eb="15">
      <t>オヨ</t>
    </rPh>
    <rPh sb="16" eb="17">
      <t>ク</t>
    </rPh>
    <rPh sb="17" eb="18">
      <t>デ</t>
    </rPh>
    <rPh sb="18" eb="20">
      <t>キジュン</t>
    </rPh>
    <rPh sb="21" eb="23">
      <t>ジユウ</t>
    </rPh>
    <rPh sb="23" eb="25">
      <t>イガイ</t>
    </rPh>
    <rPh sb="26" eb="27">
      <t>ジツ</t>
    </rPh>
    <rPh sb="27" eb="29">
      <t>クリイレ</t>
    </rPh>
    <rPh sb="29" eb="30">
      <t>ガク</t>
    </rPh>
    <phoneticPr fontId="4"/>
  </si>
  <si>
    <t>料金収入（打切決算未収分を含む）</t>
    <rPh sb="0" eb="2">
      <t>リョウキン</t>
    </rPh>
    <rPh sb="2" eb="4">
      <t>シュウニュウ</t>
    </rPh>
    <rPh sb="5" eb="6">
      <t>ウ</t>
    </rPh>
    <rPh sb="6" eb="7">
      <t>キ</t>
    </rPh>
    <rPh sb="7" eb="9">
      <t>ケッサン</t>
    </rPh>
    <rPh sb="9" eb="11">
      <t>ミシュウ</t>
    </rPh>
    <rPh sb="11" eb="12">
      <t>ブン</t>
    </rPh>
    <rPh sb="13" eb="14">
      <t>フク</t>
    </rPh>
    <phoneticPr fontId="2"/>
  </si>
  <si>
    <t>料金収入（打切決算未収分を含む）</t>
    <rPh sb="0" eb="2">
      <t>リョウキン</t>
    </rPh>
    <rPh sb="2" eb="4">
      <t>シュウニュウ</t>
    </rPh>
    <rPh sb="5" eb="6">
      <t>ウ</t>
    </rPh>
    <rPh sb="6" eb="7">
      <t>キ</t>
    </rPh>
    <rPh sb="7" eb="9">
      <t>ケッサン</t>
    </rPh>
    <rPh sb="9" eb="11">
      <t>ミシュウ</t>
    </rPh>
    <rPh sb="11" eb="12">
      <t>ブン</t>
    </rPh>
    <rPh sb="13" eb="14">
      <t>フク</t>
    </rPh>
    <phoneticPr fontId="3"/>
  </si>
  <si>
    <t>実繰入額が基準額を超える部分及び繰出基準の事由以外の実繰入額</t>
    <phoneticPr fontId="4"/>
  </si>
  <si>
    <r>
      <t>(m</t>
    </r>
    <r>
      <rPr>
        <vertAlign val="superscript"/>
        <sz val="12"/>
        <color theme="1"/>
        <rFont val="ＭＳ ゴシック"/>
        <family val="3"/>
        <charset val="128"/>
      </rPr>
      <t>3</t>
    </r>
    <r>
      <rPr>
        <sz val="12"/>
        <color theme="1"/>
        <rFont val="ＭＳ ゴシック"/>
        <family val="3"/>
        <charset val="128"/>
      </rPr>
      <t>/日)</t>
    </r>
    <rPh sb="4" eb="5">
      <t>ニチ</t>
    </rPh>
    <phoneticPr fontId="3"/>
  </si>
  <si>
    <r>
      <t>１ｍ</t>
    </r>
    <r>
      <rPr>
        <vertAlign val="superscript"/>
        <sz val="12"/>
        <color theme="1"/>
        <rFont val="ＭＳ ゴシック"/>
        <family val="3"/>
        <charset val="128"/>
      </rPr>
      <t>3</t>
    </r>
    <phoneticPr fontId="3"/>
  </si>
  <si>
    <t>（７）</t>
  </si>
  <si>
    <t>（８）</t>
  </si>
  <si>
    <t>（９）</t>
  </si>
  <si>
    <t>給水戸数</t>
    <rPh sb="0" eb="2">
      <t>キュウスイ</t>
    </rPh>
    <rPh sb="2" eb="4">
      <t>コスウ</t>
    </rPh>
    <phoneticPr fontId="3"/>
  </si>
  <si>
    <t>（戸）</t>
    <rPh sb="1" eb="2">
      <t>ト</t>
    </rPh>
    <phoneticPr fontId="3"/>
  </si>
  <si>
    <t>地方公営企業法の適用に</t>
    <rPh sb="0" eb="2">
      <t>チホウ</t>
    </rPh>
    <rPh sb="2" eb="4">
      <t>コウエイ</t>
    </rPh>
    <rPh sb="4" eb="6">
      <t>キギョウ</t>
    </rPh>
    <rPh sb="6" eb="7">
      <t>ホウ</t>
    </rPh>
    <rPh sb="8" eb="10">
      <t>テキヨウ</t>
    </rPh>
    <phoneticPr fontId="4"/>
  </si>
  <si>
    <t>地方公営企業法の適用に要する経費</t>
    <rPh sb="0" eb="2">
      <t>チホウ</t>
    </rPh>
    <rPh sb="2" eb="4">
      <t>コウエイ</t>
    </rPh>
    <rPh sb="4" eb="6">
      <t>キギョウ</t>
    </rPh>
    <rPh sb="6" eb="7">
      <t>ホウ</t>
    </rPh>
    <rPh sb="8" eb="10">
      <t>テキヨウ</t>
    </rPh>
    <phoneticPr fontId="4"/>
  </si>
  <si>
    <t>給水戸数</t>
    <rPh sb="0" eb="2">
      <t>キュウスイ</t>
    </rPh>
    <rPh sb="2" eb="4">
      <t>コスウ</t>
    </rPh>
    <phoneticPr fontId="2"/>
  </si>
  <si>
    <t>（戸）</t>
    <rPh sb="1" eb="2">
      <t>ト</t>
    </rPh>
    <phoneticPr fontId="2"/>
  </si>
  <si>
    <t>８.</t>
  </si>
  <si>
    <t>消火栓設置数</t>
    <rPh sb="0" eb="2">
      <t>ショウカセン</t>
    </rPh>
    <rPh sb="2" eb="5">
      <t>セッチスウ</t>
    </rPh>
    <phoneticPr fontId="2"/>
  </si>
  <si>
    <t>（４）</t>
  </si>
  <si>
    <t>（５）</t>
  </si>
  <si>
    <t>前年度末現在数</t>
    <rPh sb="0" eb="3">
      <t>ゼンネンド</t>
    </rPh>
    <rPh sb="3" eb="4">
      <t>マツ</t>
    </rPh>
    <rPh sb="4" eb="6">
      <t>ゲンザイ</t>
    </rPh>
    <rPh sb="6" eb="7">
      <t>スウ</t>
    </rPh>
    <phoneticPr fontId="2"/>
  </si>
  <si>
    <t>（個）</t>
    <rPh sb="1" eb="2">
      <t>コ</t>
    </rPh>
    <phoneticPr fontId="2"/>
  </si>
  <si>
    <t>当年度設置数</t>
    <rPh sb="0" eb="3">
      <t>トウネンド</t>
    </rPh>
    <rPh sb="3" eb="6">
      <t>セッチスウ</t>
    </rPh>
    <phoneticPr fontId="2"/>
  </si>
  <si>
    <t>当年度設置総額</t>
    <rPh sb="0" eb="3">
      <t>トウネンド</t>
    </rPh>
    <rPh sb="3" eb="5">
      <t>セッチ</t>
    </rPh>
    <rPh sb="5" eb="7">
      <t>ソウガク</t>
    </rPh>
    <phoneticPr fontId="2"/>
  </si>
  <si>
    <t>（千円）</t>
    <rPh sb="1" eb="3">
      <t>センエン</t>
    </rPh>
    <phoneticPr fontId="2"/>
  </si>
  <si>
    <t>当年度維持管理費</t>
    <rPh sb="0" eb="3">
      <t>トウネンド</t>
    </rPh>
    <rPh sb="3" eb="5">
      <t>イジ</t>
    </rPh>
    <rPh sb="5" eb="8">
      <t>カンリヒ</t>
    </rPh>
    <phoneticPr fontId="2"/>
  </si>
  <si>
    <t>（千円）</t>
    <rPh sb="1" eb="2">
      <t>セン</t>
    </rPh>
    <rPh sb="2" eb="3">
      <t>エン</t>
    </rPh>
    <phoneticPr fontId="2"/>
  </si>
  <si>
    <t>当年度末現在数</t>
    <rPh sb="0" eb="1">
      <t>トウ</t>
    </rPh>
    <rPh sb="1" eb="4">
      <t>ネンドマツ</t>
    </rPh>
    <rPh sb="4" eb="6">
      <t>ゲンザイ</t>
    </rPh>
    <rPh sb="6" eb="7">
      <t>スウ</t>
    </rPh>
    <phoneticPr fontId="2"/>
  </si>
  <si>
    <t>合　計</t>
  </si>
  <si>
    <t>「01行7列・
8列・9列」の
うち、当該年度に更新した
管路延長</t>
    <rPh sb="2" eb="3">
      <t>ギョウ</t>
    </rPh>
    <rPh sb="4" eb="5">
      <t>レツ</t>
    </rPh>
    <rPh sb="8" eb="9">
      <t>レツ</t>
    </rPh>
    <rPh sb="11" eb="12">
      <t>レツ</t>
    </rPh>
    <rPh sb="18" eb="20">
      <t>トウガイ</t>
    </rPh>
    <rPh sb="20" eb="22">
      <t>ネンド</t>
    </rPh>
    <rPh sb="23" eb="25">
      <t>コウシン</t>
    </rPh>
    <rPh sb="29" eb="31">
      <t>カンロ</t>
    </rPh>
    <rPh sb="30" eb="32">
      <t>エンチョウ</t>
    </rPh>
    <phoneticPr fontId="3"/>
  </si>
  <si>
    <t>「01行27列」の内訳</t>
    <rPh sb="2" eb="3">
      <t>ギョウ</t>
    </rPh>
    <rPh sb="5" eb="6">
      <t>レツ</t>
    </rPh>
    <rPh sb="8" eb="10">
      <t>ウチワケ</t>
    </rPh>
    <phoneticPr fontId="2"/>
  </si>
  <si>
    <t>常勤職員</t>
    <rPh sb="0" eb="1">
      <t>ジョウキン</t>
    </rPh>
    <rPh sb="1" eb="3">
      <t>ショクイン</t>
    </rPh>
    <phoneticPr fontId="2"/>
  </si>
  <si>
    <t>会計年度任用職員(フルタイム)</t>
    <rPh sb="0" eb="1">
      <t>カイケイ</t>
    </rPh>
    <rPh sb="1" eb="3">
      <t>ネンド</t>
    </rPh>
    <rPh sb="3" eb="5">
      <t>ニンヨウ</t>
    </rPh>
    <rPh sb="5" eb="7">
      <t>ショクイン</t>
    </rPh>
    <phoneticPr fontId="2"/>
  </si>
  <si>
    <t>会計年度任用職員(パートタイム)</t>
    <rPh sb="0" eb="1">
      <t>カイケイ</t>
    </rPh>
    <rPh sb="1" eb="3">
      <t>ネンド</t>
    </rPh>
    <rPh sb="3" eb="5">
      <t>ニンヨウ</t>
    </rPh>
    <rPh sb="5" eb="7">
      <t>ショクイン</t>
    </rPh>
    <phoneticPr fontId="2"/>
  </si>
  <si>
    <t>「01行31列」の内訳</t>
    <rPh sb="2" eb="3">
      <t>ギョウ</t>
    </rPh>
    <rPh sb="8" eb="10">
      <t>ウチワケ</t>
    </rPh>
    <phoneticPr fontId="2"/>
  </si>
  <si>
    <r>
      <t>経営戦略の策定・</t>
    </r>
    <r>
      <rPr>
        <sz val="11"/>
        <color rgb="FFFF0000"/>
        <rFont val="ＭＳ ゴシック"/>
        <family val="3"/>
        <charset val="128"/>
      </rPr>
      <t>改定に</t>
    </r>
    <r>
      <rPr>
        <sz val="11"/>
        <color theme="1"/>
        <rFont val="ＭＳ ゴシック"/>
        <family val="3"/>
        <charset val="128"/>
      </rPr>
      <t>要する経費</t>
    </r>
    <rPh sb="0" eb="2">
      <t>ケイエイ</t>
    </rPh>
    <rPh sb="2" eb="4">
      <t>センリャク</t>
    </rPh>
    <rPh sb="5" eb="7">
      <t>サクテイ</t>
    </rPh>
    <rPh sb="8" eb="10">
      <t>カイテイ</t>
    </rPh>
    <rPh sb="11" eb="12">
      <t>ヨウ</t>
    </rPh>
    <rPh sb="14" eb="16">
      <t>ケイヒ</t>
    </rPh>
    <phoneticPr fontId="6"/>
  </si>
  <si>
    <t>(シ)</t>
    <phoneticPr fontId="4"/>
  </si>
  <si>
    <t>新型コロナウィルス感染症に係る減収対策のために発行する資金手当債の利子負担の軽減に要する経費</t>
    <rPh sb="0" eb="2">
      <t>シンガタ</t>
    </rPh>
    <rPh sb="9" eb="12">
      <t>カンセンショウ</t>
    </rPh>
    <rPh sb="13" eb="14">
      <t>カカ</t>
    </rPh>
    <rPh sb="15" eb="17">
      <t>ゲンシュウ</t>
    </rPh>
    <rPh sb="17" eb="19">
      <t>タイサク</t>
    </rPh>
    <rPh sb="23" eb="25">
      <t>ハッコウ</t>
    </rPh>
    <rPh sb="27" eb="29">
      <t>シキン</t>
    </rPh>
    <rPh sb="29" eb="31">
      <t>テアテ</t>
    </rPh>
    <rPh sb="31" eb="32">
      <t>サイ</t>
    </rPh>
    <rPh sb="33" eb="35">
      <t>リシ</t>
    </rPh>
    <rPh sb="35" eb="37">
      <t>フタン</t>
    </rPh>
    <rPh sb="38" eb="40">
      <t>ケイゲン</t>
    </rPh>
    <rPh sb="41" eb="42">
      <t>ヨウ</t>
    </rPh>
    <rPh sb="44" eb="46">
      <t>ケイヒ</t>
    </rPh>
    <phoneticPr fontId="2"/>
  </si>
  <si>
    <r>
      <t>経営戦略の策定・</t>
    </r>
    <r>
      <rPr>
        <sz val="11"/>
        <color rgb="FFFF0000"/>
        <rFont val="ＭＳ ゴシック"/>
        <family val="3"/>
        <charset val="128"/>
      </rPr>
      <t>改定に</t>
    </r>
    <r>
      <rPr>
        <sz val="11"/>
        <color theme="1"/>
        <rFont val="ＭＳ ゴシック"/>
        <family val="3"/>
        <charset val="128"/>
      </rPr>
      <t>要する経費</t>
    </r>
    <rPh sb="0" eb="2">
      <t>ケイエイ</t>
    </rPh>
    <rPh sb="2" eb="4">
      <t>センリャク</t>
    </rPh>
    <rPh sb="5" eb="7">
      <t>サクテイ</t>
    </rPh>
    <rPh sb="8" eb="10">
      <t>カイテイ</t>
    </rPh>
    <phoneticPr fontId="6"/>
  </si>
  <si>
    <t>「01行27列」の内訳</t>
    <rPh sb="2" eb="3">
      <t>ギョウ</t>
    </rPh>
    <rPh sb="5" eb="6">
      <t>レツ</t>
    </rPh>
    <rPh sb="8" eb="10">
      <t>ウチワケ</t>
    </rPh>
    <phoneticPr fontId="3"/>
  </si>
  <si>
    <t>常勤職員</t>
    <rPh sb="0" eb="1">
      <t>ジョウキン</t>
    </rPh>
    <rPh sb="1" eb="3">
      <t>ショクイン</t>
    </rPh>
    <phoneticPr fontId="3"/>
  </si>
  <si>
    <t>会計年度任用職員(フルタイム)</t>
    <rPh sb="0" eb="1">
      <t>カイケイ</t>
    </rPh>
    <rPh sb="1" eb="3">
      <t>ネンド</t>
    </rPh>
    <rPh sb="3" eb="5">
      <t>ニンヨウ</t>
    </rPh>
    <rPh sb="5" eb="7">
      <t>ショクイン</t>
    </rPh>
    <phoneticPr fontId="3"/>
  </si>
  <si>
    <t>会計年度任用職員(パートタイム)</t>
    <rPh sb="0" eb="1">
      <t>カイケイ</t>
    </rPh>
    <rPh sb="1" eb="3">
      <t>ネンド</t>
    </rPh>
    <rPh sb="3" eb="5">
      <t>ニンヨウ</t>
    </rPh>
    <rPh sb="5" eb="7">
      <t>ショクイン</t>
    </rPh>
    <phoneticPr fontId="3"/>
  </si>
  <si>
    <t>「01行31列」の内訳</t>
    <rPh sb="2" eb="3">
      <t>ギョウ</t>
    </rPh>
    <rPh sb="8" eb="10">
      <t>ウチワケ</t>
    </rPh>
    <phoneticPr fontId="3"/>
  </si>
  <si>
    <t>新型コロナウィルス感染症に係る減収対策のために発行する資金手当債の利子負担の軽減に要する経費</t>
    <rPh sb="0" eb="2">
      <t>シンガタ</t>
    </rPh>
    <rPh sb="9" eb="12">
      <t>カンセンショウ</t>
    </rPh>
    <rPh sb="13" eb="14">
      <t>カカ</t>
    </rPh>
    <rPh sb="15" eb="17">
      <t>ゲンシュウ</t>
    </rPh>
    <rPh sb="17" eb="19">
      <t>タイサク</t>
    </rPh>
    <rPh sb="23" eb="25">
      <t>ハッコウ</t>
    </rPh>
    <rPh sb="27" eb="29">
      <t>シキン</t>
    </rPh>
    <rPh sb="29" eb="31">
      <t>テアテ</t>
    </rPh>
    <rPh sb="31" eb="32">
      <t>サイ</t>
    </rPh>
    <rPh sb="33" eb="35">
      <t>リシ</t>
    </rPh>
    <rPh sb="35" eb="37">
      <t>フタン</t>
    </rPh>
    <rPh sb="38" eb="40">
      <t>ケイゲン</t>
    </rPh>
    <rPh sb="41" eb="42">
      <t>ヨウ</t>
    </rPh>
    <rPh sb="44" eb="46">
      <t>ケイヒ</t>
    </rPh>
    <phoneticPr fontId="4"/>
  </si>
  <si>
    <t>基本給</t>
    <rPh sb="0" eb="3">
      <t>キホンキュウ</t>
    </rPh>
    <phoneticPr fontId="2"/>
  </si>
  <si>
    <t>手当</t>
    <rPh sb="0" eb="2">
      <t>テアテ</t>
    </rPh>
    <phoneticPr fontId="2"/>
  </si>
  <si>
    <t>常勤職員</t>
    <rPh sb="0" eb="2">
      <t>ジョウキン</t>
    </rPh>
    <rPh sb="2" eb="4">
      <t>ショクイン</t>
    </rPh>
    <phoneticPr fontId="2"/>
  </si>
  <si>
    <t>会計年度任用職員(フルタイム）</t>
    <rPh sb="0" eb="2">
      <t>カイケイ</t>
    </rPh>
    <rPh sb="2" eb="4">
      <t>ネンド</t>
    </rPh>
    <rPh sb="4" eb="6">
      <t>ニンヨウ</t>
    </rPh>
    <rPh sb="6" eb="8">
      <t>ショクイン</t>
    </rPh>
    <phoneticPr fontId="2"/>
  </si>
  <si>
    <t>会計年度任用職員(パートタイム）</t>
    <rPh sb="0" eb="2">
      <t>カイケイ</t>
    </rPh>
    <rPh sb="2" eb="4">
      <t>ネンド</t>
    </rPh>
    <rPh sb="4" eb="6">
      <t>ニンヨウ</t>
    </rPh>
    <rPh sb="6" eb="8">
      <t>ショクイン</t>
    </rPh>
    <phoneticPr fontId="2"/>
  </si>
  <si>
    <t>再掲</t>
    <rPh sb="0" eb="2">
      <t>サイケイ</t>
    </rPh>
    <phoneticPr fontId="2"/>
  </si>
  <si>
    <t>退職給与金</t>
    <rPh sb="0" eb="2">
      <t>タイショク</t>
    </rPh>
    <rPh sb="2" eb="4">
      <t>キュウヨ</t>
    </rPh>
    <rPh sb="4" eb="5">
      <t>キン</t>
    </rPh>
    <phoneticPr fontId="2"/>
  </si>
  <si>
    <t>法定福利費</t>
    <rPh sb="0" eb="2">
      <t>ホウテイ</t>
    </rPh>
    <rPh sb="2" eb="5">
      <t>フクリヒ</t>
    </rPh>
    <phoneticPr fontId="2"/>
  </si>
  <si>
    <t>計</t>
    <rPh sb="0" eb="1">
      <t>ケイ</t>
    </rPh>
    <phoneticPr fontId="2"/>
  </si>
  <si>
    <t>１．職員給与費内訳</t>
    <rPh sb="2" eb="4">
      <t>ショクイン</t>
    </rPh>
    <rPh sb="4" eb="7">
      <t>キュウヨヒ</t>
    </rPh>
    <rPh sb="7" eb="9">
      <t>ウチワケ</t>
    </rPh>
    <phoneticPr fontId="2"/>
  </si>
  <si>
    <t>会計年度任用職員
(フルタイム）</t>
    <rPh sb="0" eb="2">
      <t>カイケイ</t>
    </rPh>
    <rPh sb="2" eb="4">
      <t>ネンド</t>
    </rPh>
    <rPh sb="4" eb="6">
      <t>ニンヨウ</t>
    </rPh>
    <rPh sb="6" eb="8">
      <t>ショクイン</t>
    </rPh>
    <phoneticPr fontId="2"/>
  </si>
  <si>
    <t>会計年度任用職員
(パートタイム）</t>
    <rPh sb="0" eb="2">
      <t>カイケイ</t>
    </rPh>
    <rPh sb="2" eb="4">
      <t>ネンド</t>
    </rPh>
    <rPh sb="4" eb="6">
      <t>ニンヨウ</t>
    </rPh>
    <rPh sb="6" eb="8">
      <t>ショクイン</t>
    </rPh>
    <phoneticPr fontId="2"/>
  </si>
  <si>
    <t>01行24列のうち</t>
    <rPh sb="2" eb="3">
      <t>ギョウ</t>
    </rPh>
    <rPh sb="5" eb="6">
      <t>レツ</t>
    </rPh>
    <phoneticPr fontId="2"/>
  </si>
  <si>
    <t>特別減収対策企業債</t>
    <rPh sb="0" eb="2">
      <t>トクベツ</t>
    </rPh>
    <rPh sb="2" eb="4">
      <t>ゲンシュウ</t>
    </rPh>
    <rPh sb="4" eb="6">
      <t>タイサク</t>
    </rPh>
    <rPh sb="6" eb="9">
      <t>キギョウサイ</t>
    </rPh>
    <phoneticPr fontId="2"/>
  </si>
  <si>
    <t>02行21列のうち</t>
    <rPh sb="2" eb="3">
      <t>ギョウ</t>
    </rPh>
    <rPh sb="5" eb="6">
      <t>レツ</t>
    </rPh>
    <phoneticPr fontId="2"/>
  </si>
  <si>
    <t>01行36列の内訳</t>
    <rPh sb="2" eb="3">
      <t>ギョウ</t>
    </rPh>
    <rPh sb="5" eb="6">
      <t>レツ</t>
    </rPh>
    <rPh sb="7" eb="9">
      <t>ウチワケ</t>
    </rPh>
    <phoneticPr fontId="2"/>
  </si>
  <si>
    <t>会計年度任用職員（フルタイム）</t>
    <rPh sb="0" eb="2">
      <t>カイケイ</t>
    </rPh>
    <rPh sb="2" eb="4">
      <t>ネンド</t>
    </rPh>
    <rPh sb="4" eb="6">
      <t>ニンヨウ</t>
    </rPh>
    <rPh sb="6" eb="8">
      <t>ショクイン</t>
    </rPh>
    <phoneticPr fontId="2"/>
  </si>
  <si>
    <t>会計年度任用職員（パートタイム）</t>
    <rPh sb="0" eb="2">
      <t>カイケイ</t>
    </rPh>
    <rPh sb="2" eb="4">
      <t>ネンド</t>
    </rPh>
    <rPh sb="4" eb="6">
      <t>ニンヨウ</t>
    </rPh>
    <rPh sb="6" eb="8">
      <t>ショクイン</t>
    </rPh>
    <phoneticPr fontId="2"/>
  </si>
  <si>
    <t>02行14列の内訳</t>
    <rPh sb="2" eb="3">
      <t>ギョウ</t>
    </rPh>
    <rPh sb="5" eb="6">
      <t>レツ</t>
    </rPh>
    <rPh sb="7" eb="9">
      <t>ウチワケ</t>
    </rPh>
    <phoneticPr fontId="2"/>
  </si>
  <si>
    <t>02行17列の内訳</t>
    <rPh sb="2" eb="3">
      <t>ギョウ</t>
    </rPh>
    <rPh sb="5" eb="6">
      <t>レツ</t>
    </rPh>
    <rPh sb="7" eb="9">
      <t>ウチワケ</t>
    </rPh>
    <phoneticPr fontId="2"/>
  </si>
  <si>
    <t>経営戦略の策定・改定に</t>
    <rPh sb="0" eb="2">
      <t>ケイエイ</t>
    </rPh>
    <rPh sb="2" eb="4">
      <t>センリャク</t>
    </rPh>
    <rPh sb="5" eb="7">
      <t>サクテイ</t>
    </rPh>
    <rPh sb="8" eb="10">
      <t>カイテイ</t>
    </rPh>
    <phoneticPr fontId="4"/>
  </si>
  <si>
    <t>退職
給与金</t>
    <rPh sb="0" eb="2">
      <t>タイショク</t>
    </rPh>
    <rPh sb="3" eb="5">
      <t>キュウヨ</t>
    </rPh>
    <rPh sb="5" eb="6">
      <t>キン</t>
    </rPh>
    <phoneticPr fontId="2"/>
  </si>
  <si>
    <t>法定
福利費</t>
    <rPh sb="0" eb="2">
      <t>ホウテイ</t>
    </rPh>
    <rPh sb="3" eb="6">
      <t>フクリヒ</t>
    </rPh>
    <phoneticPr fontId="2"/>
  </si>
  <si>
    <t>報酬
（再掲）</t>
    <rPh sb="0" eb="2">
      <t>ホウシュウ</t>
    </rPh>
    <rPh sb="4" eb="6">
      <t>サイケイ</t>
    </rPh>
    <phoneticPr fontId="2"/>
  </si>
  <si>
    <t>報酬</t>
    <rPh sb="0" eb="2">
      <t>ホウシュウ</t>
    </rPh>
    <phoneticPr fontId="4"/>
  </si>
  <si>
    <t>R 01.10.01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</si>
</sst>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76" formatCode="#,##0_ "/>
    <numFmt numFmtId="177" formatCode="#,##0_);[Red]\(#,##0\)"/>
    <numFmt numFmtId="178" formatCode="#,##0.0_);[Red]\(#,##0.0\)"/>
    <numFmt numFmtId="179" formatCode="##&quot;年&quot;##&quot;月 &quot;"/>
    <numFmt numFmtId="180" formatCode="#,##0\ ;&quot;△&quot;\ #,##0\ "/>
    <numFmt numFmtId="181" formatCode="#,##0.00\ ;&quot;△&quot;\ #,##0.00\ "/>
    <numFmt numFmtId="182" formatCode="#,##0.0\ ;&quot;△&quot;\ #,##0.0\ "/>
    <numFmt numFmtId="183" formatCode="#,##0.000\ ;&quot;△&quot;\ #,##0.000\ "/>
    <numFmt numFmtId="184" formatCode="[$-411]ge\.m\.d;@"/>
    <numFmt numFmtId="185" formatCode="0.00_);[Red]\(0.00\)"/>
  </numFmts>
  <fonts count="52" x14ac:knownFonts="1">
    <font>
      <sz val="10"/>
      <color indexed="8"/>
      <name val="ＭＳ 明朝"/>
      <family val="1"/>
      <charset val="128"/>
    </font>
    <font>
      <sz val="10"/>
      <name val="ＭＳ 明朝"/>
      <family val="1"/>
      <charset val="128"/>
    </font>
    <font>
      <sz val="11"/>
      <name val="ＭＳ ゴシック"/>
      <family val="3"/>
      <charset val="128"/>
    </font>
    <font>
      <sz val="6"/>
      <name val="ＭＳ Ｐ明朝"/>
      <family val="1"/>
      <charset val="128"/>
    </font>
    <font>
      <sz val="6"/>
      <name val="ＭＳ Ｐゴシック"/>
      <family val="3"/>
      <charset val="128"/>
    </font>
    <font>
      <sz val="11"/>
      <name val="ＭＳ Ｐゴシック"/>
      <family val="3"/>
      <charset val="128"/>
    </font>
    <font>
      <sz val="6"/>
      <name val="ＭＳ 明朝"/>
      <family val="1"/>
      <charset val="128"/>
    </font>
    <font>
      <sz val="11"/>
      <color theme="1"/>
      <name val="ＭＳ Ｐゴシック"/>
      <family val="3"/>
      <charset val="128"/>
      <scheme val="minor"/>
    </font>
    <font>
      <sz val="11"/>
      <color rgb="FFFF0000"/>
      <name val="ＭＳ ゴシック"/>
      <family val="3"/>
      <charset val="128"/>
    </font>
    <font>
      <b/>
      <i/>
      <sz val="11"/>
      <color rgb="FFFF0000"/>
      <name val="ＭＳ ゴシック"/>
      <family val="3"/>
      <charset val="128"/>
    </font>
    <font>
      <b/>
      <sz val="18"/>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b/>
      <i/>
      <sz val="10"/>
      <color theme="1"/>
      <name val="ＭＳ ゴシック"/>
      <family val="3"/>
      <charset val="128"/>
    </font>
    <font>
      <b/>
      <sz val="12"/>
      <color theme="1"/>
      <name val="ＭＳ ゴシック"/>
      <family val="3"/>
      <charset val="128"/>
    </font>
    <font>
      <sz val="12"/>
      <color theme="1"/>
      <name val="ＭＳ Ｐゴシック"/>
      <family val="3"/>
      <charset val="128"/>
    </font>
    <font>
      <b/>
      <sz val="11"/>
      <color theme="1"/>
      <name val="ＭＳ ゴシック"/>
      <family val="3"/>
      <charset val="128"/>
    </font>
    <font>
      <sz val="7"/>
      <color theme="1"/>
      <name val="ＭＳ ゴシック"/>
      <family val="3"/>
      <charset val="128"/>
    </font>
    <font>
      <sz val="6"/>
      <color theme="1"/>
      <name val="ＭＳ ゴシック"/>
      <family val="3"/>
      <charset val="128"/>
    </font>
    <font>
      <sz val="18"/>
      <color theme="1"/>
      <name val="ＭＳ ゴシック"/>
      <family val="3"/>
      <charset val="128"/>
    </font>
    <font>
      <sz val="16"/>
      <color theme="1"/>
      <name val="ＭＳ ゴシック"/>
      <family val="3"/>
      <charset val="128"/>
    </font>
    <font>
      <b/>
      <i/>
      <sz val="14"/>
      <color theme="1"/>
      <name val="ＭＳ ゴシック"/>
      <family val="3"/>
      <charset val="128"/>
    </font>
    <font>
      <sz val="13"/>
      <color theme="1"/>
      <name val="ＭＳ ゴシック"/>
      <family val="3"/>
      <charset val="128"/>
    </font>
    <font>
      <sz val="10.5"/>
      <color theme="1"/>
      <name val="ＭＳ ゴシック"/>
      <family val="3"/>
      <charset val="128"/>
    </font>
    <font>
      <b/>
      <sz val="20"/>
      <color theme="1"/>
      <name val="ＭＳ ゴシック"/>
      <family val="3"/>
      <charset val="128"/>
    </font>
    <font>
      <b/>
      <i/>
      <sz val="18"/>
      <color theme="1"/>
      <name val="ＭＳ ゴシック"/>
      <family val="3"/>
      <charset val="128"/>
    </font>
    <font>
      <b/>
      <i/>
      <sz val="12"/>
      <color theme="1"/>
      <name val="ＭＳ ゴシック"/>
      <family val="3"/>
      <charset val="128"/>
    </font>
    <font>
      <b/>
      <i/>
      <sz val="8"/>
      <color theme="1"/>
      <name val="ＭＳ ゴシック"/>
      <family val="3"/>
      <charset val="128"/>
    </font>
    <font>
      <b/>
      <sz val="14"/>
      <color theme="1"/>
      <name val="ＭＳ ゴシック"/>
      <family val="3"/>
      <charset val="128"/>
    </font>
    <font>
      <sz val="12"/>
      <color theme="1"/>
      <name val="ＭＳ 明朝"/>
      <family val="1"/>
      <charset val="128"/>
    </font>
    <font>
      <b/>
      <i/>
      <sz val="10"/>
      <color theme="1"/>
      <name val="Arial"/>
      <family val="2"/>
    </font>
    <font>
      <sz val="10"/>
      <color theme="1"/>
      <name val="ＭＳ 明朝"/>
      <family val="1"/>
      <charset val="128"/>
    </font>
    <font>
      <sz val="9"/>
      <color theme="1"/>
      <name val="ＭＳ Ｐゴシック"/>
      <family val="3"/>
      <charset val="128"/>
    </font>
    <font>
      <sz val="6"/>
      <color theme="1"/>
      <name val="ＭＳ Ｐゴシック"/>
      <family val="3"/>
      <charset val="128"/>
    </font>
    <font>
      <b/>
      <i/>
      <sz val="9"/>
      <color theme="1"/>
      <name val="ＭＳ ゴシック"/>
      <family val="3"/>
      <charset val="128"/>
    </font>
    <font>
      <b/>
      <i/>
      <sz val="11"/>
      <color theme="1"/>
      <name val="ＭＳ ゴシック"/>
      <family val="3"/>
      <charset val="128"/>
    </font>
    <font>
      <vertAlign val="superscript"/>
      <sz val="12"/>
      <color theme="1"/>
      <name val="ＭＳ ゴシック"/>
      <family val="3"/>
      <charset val="128"/>
    </font>
    <font>
      <vertAlign val="superscript"/>
      <sz val="8"/>
      <color theme="1"/>
      <name val="ＭＳ ゴシック"/>
      <family val="3"/>
      <charset val="128"/>
    </font>
    <font>
      <sz val="10"/>
      <color theme="1"/>
      <name val="ＭＳ Ｐゴシック"/>
      <family val="3"/>
      <charset val="128"/>
    </font>
    <font>
      <sz val="12"/>
      <name val="ＭＳ ゴシック"/>
      <family val="3"/>
      <charset val="128"/>
    </font>
    <font>
      <sz val="12"/>
      <color rgb="FFFF0000"/>
      <name val="ＭＳ Ｐゴシック"/>
      <family val="3"/>
      <charset val="128"/>
    </font>
    <font>
      <sz val="10"/>
      <color rgb="FFFF0000"/>
      <name val="ＭＳ Ｐゴシック"/>
      <family val="3"/>
      <charset val="128"/>
    </font>
    <font>
      <sz val="8"/>
      <color rgb="FFFF0000"/>
      <name val="ＭＳ ゴシック"/>
      <family val="3"/>
      <charset val="128"/>
    </font>
    <font>
      <b/>
      <i/>
      <sz val="8"/>
      <color rgb="FFFF0000"/>
      <name val="ＭＳ ゴシック"/>
      <family val="3"/>
      <charset val="128"/>
    </font>
    <font>
      <b/>
      <i/>
      <sz val="11"/>
      <name val="ＭＳ ゴシック"/>
      <family val="3"/>
      <charset val="128"/>
    </font>
    <font>
      <sz val="7"/>
      <color theme="1"/>
      <name val="ＭＳ Ｐゴシック"/>
      <family val="3"/>
      <charset val="128"/>
    </font>
    <font>
      <sz val="8"/>
      <color theme="1"/>
      <name val="ＭＳ Ｐゴシック"/>
      <family val="3"/>
      <charset val="128"/>
    </font>
    <font>
      <sz val="8"/>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s>
  <borders count="5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top style="thin">
        <color indexed="8"/>
      </top>
      <bottom/>
      <diagonal/>
    </border>
    <border>
      <left/>
      <right/>
      <top style="thin">
        <color indexed="8"/>
      </top>
      <bottom style="thin">
        <color indexed="8"/>
      </bottom>
      <diagonal/>
    </border>
    <border>
      <left/>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bottom style="thin">
        <color indexed="8"/>
      </bottom>
      <diagonal/>
    </border>
    <border>
      <left style="thin">
        <color indexed="64"/>
      </left>
      <right/>
      <top style="thin">
        <color indexed="8"/>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3" fontId="0" fillId="0" borderId="0"/>
    <xf numFmtId="0" fontId="7" fillId="0" borderId="0"/>
    <xf numFmtId="3" fontId="1" fillId="0" borderId="0"/>
    <xf numFmtId="0" fontId="5" fillId="0" borderId="0"/>
    <xf numFmtId="0" fontId="5" fillId="0" borderId="0"/>
  </cellStyleXfs>
  <cellXfs count="901">
    <xf numFmtId="3" fontId="0" fillId="2" borderId="0" xfId="0" applyNumberFormat="1" applyFont="1" applyFill="1" applyAlignment="1" applyProtection="1">
      <protection locked="0"/>
    </xf>
    <xf numFmtId="3" fontId="10" fillId="0" borderId="0" xfId="0" quotePrefix="1" applyNumberFormat="1" applyFont="1" applyFill="1" applyAlignment="1" applyProtection="1">
      <alignment horizontal="right" vertical="center"/>
      <protection locked="0"/>
    </xf>
    <xf numFmtId="3" fontId="11" fillId="0" borderId="0" xfId="0" applyNumberFormat="1" applyFont="1" applyFill="1" applyAlignment="1" applyProtection="1">
      <alignment vertical="center"/>
      <protection locked="0"/>
    </xf>
    <xf numFmtId="180" fontId="12" fillId="0" borderId="0" xfId="0" applyNumberFormat="1" applyFont="1" applyFill="1" applyAlignment="1" applyProtection="1">
      <alignment vertical="center"/>
      <protection locked="0"/>
    </xf>
    <xf numFmtId="3" fontId="11" fillId="0" borderId="0" xfId="0" applyNumberFormat="1" applyFont="1" applyFill="1" applyBorder="1" applyAlignment="1" applyProtection="1">
      <alignment vertical="center"/>
      <protection locked="0"/>
    </xf>
    <xf numFmtId="180" fontId="12" fillId="0" borderId="0" xfId="0" applyNumberFormat="1" applyFont="1" applyFill="1" applyBorder="1" applyAlignment="1" applyProtection="1">
      <alignment vertical="center"/>
      <protection locked="0"/>
    </xf>
    <xf numFmtId="180" fontId="12" fillId="0" borderId="0" xfId="0" applyNumberFormat="1" applyFont="1" applyFill="1" applyAlignment="1">
      <alignment vertical="center"/>
    </xf>
    <xf numFmtId="3" fontId="11" fillId="0" borderId="0" xfId="0" applyFont="1" applyFill="1" applyAlignment="1">
      <alignment vertical="center"/>
    </xf>
    <xf numFmtId="3" fontId="11" fillId="0" borderId="0" xfId="0" applyNumberFormat="1" applyFont="1" applyFill="1" applyBorder="1" applyAlignment="1" applyProtection="1">
      <alignment horizontal="centerContinuous" vertical="center"/>
      <protection locked="0"/>
    </xf>
    <xf numFmtId="3" fontId="11" fillId="0" borderId="0" xfId="0" applyNumberFormat="1" applyFont="1" applyFill="1" applyAlignment="1" applyProtection="1">
      <alignment horizontal="centerContinuous" vertical="center"/>
      <protection locked="0"/>
    </xf>
    <xf numFmtId="3" fontId="14" fillId="0" borderId="0" xfId="0" applyNumberFormat="1" applyFont="1" applyFill="1" applyAlignment="1" applyProtection="1">
      <alignment horizontal="center" vertical="center"/>
      <protection locked="0"/>
    </xf>
    <xf numFmtId="180" fontId="14" fillId="0" borderId="0" xfId="0" applyNumberFormat="1" applyFont="1" applyFill="1" applyAlignment="1">
      <alignment horizontal="center" vertical="center"/>
    </xf>
    <xf numFmtId="3" fontId="13" fillId="0" borderId="4" xfId="0" applyFont="1" applyFill="1" applyBorder="1" applyAlignment="1"/>
    <xf numFmtId="3" fontId="13" fillId="0" borderId="13" xfId="0" applyFont="1" applyFill="1" applyBorder="1" applyAlignment="1">
      <alignment vertical="center"/>
    </xf>
    <xf numFmtId="3" fontId="11" fillId="0" borderId="3" xfId="0" quotePrefix="1" applyNumberFormat="1" applyFont="1" applyFill="1" applyBorder="1" applyAlignment="1">
      <alignment horizontal="center" vertical="center"/>
    </xf>
    <xf numFmtId="3" fontId="14" fillId="0" borderId="4" xfId="0" quotePrefix="1"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3" fontId="14" fillId="0" borderId="5" xfId="0" quotePrefix="1" applyNumberFormat="1" applyFont="1" applyFill="1" applyBorder="1" applyAlignment="1">
      <alignment horizontal="center" vertical="center"/>
    </xf>
    <xf numFmtId="3" fontId="11" fillId="0" borderId="12" xfId="0" applyNumberFormat="1" applyFont="1" applyFill="1" applyBorder="1" applyAlignment="1">
      <alignment horizontal="center" vertical="center"/>
    </xf>
    <xf numFmtId="3" fontId="11" fillId="0" borderId="2" xfId="0" applyNumberFormat="1" applyFont="1" applyFill="1" applyBorder="1" applyAlignment="1">
      <alignment horizontal="center" vertical="center"/>
    </xf>
    <xf numFmtId="3" fontId="14" fillId="0" borderId="6" xfId="0" quotePrefix="1" applyNumberFormat="1" applyFont="1" applyFill="1" applyBorder="1" applyAlignment="1">
      <alignment horizontal="center" vertical="center"/>
    </xf>
    <xf numFmtId="3" fontId="11" fillId="0" borderId="7" xfId="0" applyNumberFormat="1" applyFont="1" applyFill="1" applyBorder="1" applyAlignment="1">
      <alignment horizontal="center" vertical="center"/>
    </xf>
    <xf numFmtId="3" fontId="15" fillId="0" borderId="13" xfId="0" applyNumberFormat="1" applyFont="1" applyFill="1" applyBorder="1" applyAlignment="1">
      <alignment horizontal="center" vertical="center"/>
    </xf>
    <xf numFmtId="3" fontId="15" fillId="0" borderId="11" xfId="0" applyNumberFormat="1" applyFont="1" applyFill="1" applyBorder="1" applyAlignment="1">
      <alignment horizontal="center" vertical="center"/>
    </xf>
    <xf numFmtId="3" fontId="14" fillId="0" borderId="3" xfId="0" quotePrefix="1" applyNumberFormat="1" applyFont="1" applyFill="1" applyBorder="1" applyAlignment="1">
      <alignment horizontal="center" vertical="center"/>
    </xf>
    <xf numFmtId="3" fontId="11" fillId="0" borderId="1" xfId="0" applyNumberFormat="1" applyFont="1" applyFill="1" applyBorder="1" applyAlignment="1">
      <alignment vertical="center"/>
    </xf>
    <xf numFmtId="3" fontId="11" fillId="0" borderId="11"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textRotation="180"/>
    </xf>
    <xf numFmtId="3" fontId="14" fillId="0" borderId="1" xfId="0" applyNumberFormat="1" applyFont="1" applyFill="1" applyBorder="1" applyAlignment="1">
      <alignment horizontal="left" vertical="center"/>
    </xf>
    <xf numFmtId="3" fontId="16" fillId="0" borderId="1" xfId="0" applyNumberFormat="1" applyFont="1" applyFill="1" applyBorder="1" applyAlignment="1">
      <alignment horizontal="center" vertical="center"/>
    </xf>
    <xf numFmtId="3" fontId="14" fillId="0" borderId="13" xfId="0" applyNumberFormat="1" applyFont="1" applyFill="1" applyBorder="1" applyAlignment="1" applyProtection="1">
      <alignment horizontal="distributed" vertical="center"/>
      <protection locked="0"/>
    </xf>
    <xf numFmtId="3" fontId="16" fillId="0" borderId="5" xfId="0" applyNumberFormat="1" applyFont="1" applyFill="1" applyBorder="1" applyAlignment="1">
      <alignment horizontal="center" vertical="center"/>
    </xf>
    <xf numFmtId="3" fontId="11" fillId="0" borderId="2" xfId="0" applyNumberFormat="1" applyFont="1" applyFill="1" applyBorder="1" applyAlignment="1">
      <alignment horizontal="center" vertical="center" textRotation="180"/>
    </xf>
    <xf numFmtId="3" fontId="16" fillId="0" borderId="2" xfId="0" applyNumberFormat="1" applyFont="1" applyFill="1" applyBorder="1" applyAlignment="1">
      <alignment horizontal="center" vertical="center"/>
    </xf>
    <xf numFmtId="3" fontId="11" fillId="0" borderId="4" xfId="0" quotePrefix="1" applyNumberFormat="1" applyFont="1" applyFill="1" applyBorder="1" applyAlignment="1">
      <alignment horizontal="center" vertical="center"/>
    </xf>
    <xf numFmtId="3" fontId="11" fillId="0" borderId="8" xfId="0" quotePrefix="1" applyNumberFormat="1" applyFont="1" applyFill="1" applyBorder="1" applyAlignment="1">
      <alignment horizontal="center" vertical="center"/>
    </xf>
    <xf numFmtId="3" fontId="11" fillId="0" borderId="9" xfId="0" applyNumberFormat="1" applyFont="1" applyFill="1" applyBorder="1" applyAlignment="1" applyProtection="1">
      <alignment horizontal="center" vertical="center"/>
      <protection locked="0"/>
    </xf>
    <xf numFmtId="3" fontId="11" fillId="0" borderId="6" xfId="0" quotePrefix="1" applyNumberFormat="1" applyFont="1" applyFill="1" applyBorder="1" applyAlignment="1">
      <alignment horizontal="center" vertical="center"/>
    </xf>
    <xf numFmtId="3" fontId="11" fillId="0" borderId="13" xfId="0" applyNumberFormat="1" applyFont="1" applyFill="1" applyBorder="1" applyAlignment="1" applyProtection="1">
      <alignment horizontal="center" vertical="center"/>
      <protection locked="0"/>
    </xf>
    <xf numFmtId="3" fontId="11" fillId="0" borderId="5" xfId="0" quotePrefix="1" applyNumberFormat="1" applyFont="1" applyFill="1" applyBorder="1" applyAlignment="1">
      <alignment horizontal="center" vertical="center"/>
    </xf>
    <xf numFmtId="3" fontId="14" fillId="0" borderId="14" xfId="0" applyNumberFormat="1" applyFont="1" applyFill="1" applyBorder="1" applyAlignment="1" applyProtection="1">
      <alignment horizontal="distributed" vertical="center"/>
      <protection locked="0"/>
    </xf>
    <xf numFmtId="3" fontId="11" fillId="0" borderId="15" xfId="0" applyNumberFormat="1" applyFont="1" applyFill="1" applyBorder="1" applyAlignment="1" applyProtection="1">
      <alignment horizontal="center" vertical="center"/>
      <protection locked="0"/>
    </xf>
    <xf numFmtId="3" fontId="11" fillId="0" borderId="0" xfId="0" quotePrefix="1" applyNumberFormat="1" applyFont="1" applyFill="1" applyBorder="1" applyAlignment="1">
      <alignment vertical="center"/>
    </xf>
    <xf numFmtId="3" fontId="17" fillId="0" borderId="0" xfId="0" applyNumberFormat="1" applyFont="1" applyFill="1" applyBorder="1" applyAlignment="1" applyProtection="1">
      <alignment horizontal="distributed" vertical="center"/>
      <protection locked="0"/>
    </xf>
    <xf numFmtId="3" fontId="11" fillId="0" borderId="10" xfId="0" applyNumberFormat="1" applyFont="1" applyFill="1" applyBorder="1" applyAlignment="1">
      <alignment vertical="center"/>
    </xf>
    <xf numFmtId="3" fontId="11" fillId="0" borderId="7" xfId="0" applyNumberFormat="1" applyFont="1" applyFill="1" applyBorder="1" applyAlignment="1">
      <alignment vertical="center"/>
    </xf>
    <xf numFmtId="3" fontId="11" fillId="0" borderId="3" xfId="0" applyNumberFormat="1" applyFont="1" applyFill="1" applyBorder="1" applyAlignment="1">
      <alignment horizontal="center" vertical="center"/>
    </xf>
    <xf numFmtId="3" fontId="19" fillId="0" borderId="15" xfId="0" applyNumberFormat="1" applyFont="1" applyFill="1" applyBorder="1" applyAlignment="1" applyProtection="1">
      <alignment horizontal="center" vertical="center"/>
      <protection locked="0"/>
    </xf>
    <xf numFmtId="180" fontId="15" fillId="0" borderId="0" xfId="4" applyNumberFormat="1" applyFont="1" applyFill="1" applyAlignment="1">
      <alignment vertical="center"/>
    </xf>
    <xf numFmtId="49" fontId="15" fillId="0" borderId="0" xfId="4" applyNumberFormat="1" applyFont="1" applyFill="1" applyAlignment="1">
      <alignment vertical="center"/>
    </xf>
    <xf numFmtId="3" fontId="20" fillId="0" borderId="0" xfId="0" quotePrefix="1" applyNumberFormat="1" applyFont="1" applyFill="1" applyAlignment="1" applyProtection="1">
      <alignment horizontal="right" vertical="center"/>
      <protection locked="0"/>
    </xf>
    <xf numFmtId="180" fontId="20" fillId="0" borderId="0" xfId="4" applyNumberFormat="1" applyFont="1" applyFill="1" applyAlignment="1">
      <alignment vertical="center"/>
    </xf>
    <xf numFmtId="180" fontId="12" fillId="0" borderId="0" xfId="4" applyNumberFormat="1" applyFont="1" applyFill="1" applyAlignment="1">
      <alignment vertical="center"/>
    </xf>
    <xf numFmtId="180" fontId="15" fillId="0" borderId="0" xfId="4" applyNumberFormat="1" applyFont="1" applyFill="1" applyAlignment="1">
      <alignment horizontal="center" vertical="center"/>
    </xf>
    <xf numFmtId="49" fontId="14" fillId="0" borderId="4" xfId="4" applyNumberFormat="1" applyFont="1" applyFill="1" applyBorder="1" applyAlignment="1"/>
    <xf numFmtId="49" fontId="14" fillId="0" borderId="13" xfId="4" applyNumberFormat="1" applyFont="1" applyFill="1" applyBorder="1" applyAlignment="1">
      <alignment vertical="center"/>
    </xf>
    <xf numFmtId="49" fontId="14" fillId="0" borderId="15" xfId="4" applyNumberFormat="1" applyFont="1" applyFill="1" applyBorder="1" applyAlignment="1">
      <alignment horizontal="right" vertical="top"/>
    </xf>
    <xf numFmtId="3" fontId="14" fillId="0" borderId="14" xfId="0" applyFont="1" applyFill="1" applyBorder="1" applyAlignment="1">
      <alignment horizontal="center" vertical="center" justifyLastLine="1"/>
    </xf>
    <xf numFmtId="3" fontId="14" fillId="0" borderId="14" xfId="0" applyFont="1" applyFill="1" applyBorder="1" applyAlignment="1">
      <alignment horizontal="center" vertical="center" shrinkToFit="1"/>
    </xf>
    <xf numFmtId="180" fontId="14" fillId="0" borderId="14" xfId="4" applyNumberFormat="1" applyFont="1" applyFill="1" applyBorder="1" applyAlignment="1">
      <alignment horizontal="center" vertical="center"/>
    </xf>
    <xf numFmtId="49" fontId="21" fillId="0" borderId="3" xfId="4" applyNumberFormat="1" applyFont="1" applyFill="1" applyBorder="1" applyAlignment="1">
      <alignment horizontal="center" vertical="center"/>
    </xf>
    <xf numFmtId="180" fontId="16" fillId="0" borderId="14" xfId="4" applyNumberFormat="1" applyFont="1" applyFill="1" applyBorder="1" applyAlignment="1">
      <alignment vertical="center"/>
    </xf>
    <xf numFmtId="49" fontId="21" fillId="0" borderId="3" xfId="4" applyNumberFormat="1" applyFont="1" applyFill="1" applyBorder="1" applyAlignment="1">
      <alignment horizontal="center" vertical="center" shrinkToFit="1"/>
    </xf>
    <xf numFmtId="49" fontId="15" fillId="0" borderId="1" xfId="4" applyNumberFormat="1" applyFont="1" applyFill="1" applyBorder="1" applyAlignment="1">
      <alignment vertical="center"/>
    </xf>
    <xf numFmtId="49" fontId="21" fillId="0" borderId="1" xfId="4" applyNumberFormat="1" applyFont="1" applyFill="1" applyBorder="1" applyAlignment="1">
      <alignment vertical="distributed" textRotation="255"/>
    </xf>
    <xf numFmtId="49" fontId="21" fillId="0" borderId="1" xfId="4" applyNumberFormat="1" applyFont="1" applyFill="1" applyBorder="1" applyAlignment="1">
      <alignment vertical="center" textRotation="255"/>
    </xf>
    <xf numFmtId="49" fontId="21" fillId="0" borderId="11" xfId="4" applyNumberFormat="1" applyFont="1" applyFill="1" applyBorder="1" applyAlignment="1">
      <alignment horizontal="distributed" vertical="center"/>
    </xf>
    <xf numFmtId="49" fontId="21" fillId="0" borderId="1" xfId="4" applyNumberFormat="1" applyFont="1" applyFill="1" applyBorder="1" applyAlignment="1">
      <alignment horizontal="center" vertical="center" shrinkToFit="1"/>
    </xf>
    <xf numFmtId="49" fontId="21" fillId="0" borderId="9" xfId="4" applyNumberFormat="1" applyFont="1" applyFill="1" applyBorder="1" applyAlignment="1">
      <alignment horizontal="distributed" vertical="center"/>
    </xf>
    <xf numFmtId="49" fontId="21" fillId="0" borderId="2" xfId="4" applyNumberFormat="1" applyFont="1" applyFill="1" applyBorder="1" applyAlignment="1">
      <alignment vertical="distributed" textRotation="255"/>
    </xf>
    <xf numFmtId="49" fontId="21" fillId="0" borderId="6" xfId="4" applyNumberFormat="1" applyFont="1" applyFill="1" applyBorder="1" applyAlignment="1">
      <alignment horizontal="center" vertical="center"/>
    </xf>
    <xf numFmtId="3" fontId="21" fillId="0" borderId="2" xfId="0" applyNumberFormat="1" applyFont="1" applyFill="1" applyBorder="1" applyAlignment="1" applyProtection="1">
      <alignment horizontal="center" vertical="center"/>
      <protection locked="0"/>
    </xf>
    <xf numFmtId="3" fontId="21" fillId="0" borderId="4" xfId="0" applyNumberFormat="1" applyFont="1" applyFill="1" applyBorder="1" applyAlignment="1" applyProtection="1">
      <alignment horizontal="center" vertical="center"/>
      <protection locked="0"/>
    </xf>
    <xf numFmtId="49" fontId="22" fillId="0" borderId="9" xfId="4" applyNumberFormat="1" applyFont="1" applyFill="1" applyBorder="1" applyAlignment="1">
      <alignment vertical="center" wrapText="1"/>
    </xf>
    <xf numFmtId="49" fontId="22" fillId="0" borderId="10" xfId="4" applyNumberFormat="1" applyFont="1" applyFill="1" applyBorder="1" applyAlignment="1">
      <alignment vertical="center" wrapText="1"/>
    </xf>
    <xf numFmtId="49" fontId="22" fillId="0" borderId="11" xfId="4" applyNumberFormat="1" applyFont="1" applyFill="1" applyBorder="1" applyAlignment="1">
      <alignment vertical="center" wrapText="1"/>
    </xf>
    <xf numFmtId="49" fontId="22" fillId="0" borderId="12" xfId="4" applyNumberFormat="1" applyFont="1" applyFill="1" applyBorder="1" applyAlignment="1">
      <alignment vertical="center" wrapText="1"/>
    </xf>
    <xf numFmtId="49" fontId="21" fillId="0" borderId="4" xfId="4" applyNumberFormat="1" applyFont="1" applyFill="1" applyBorder="1" applyAlignment="1">
      <alignment horizontal="center" vertical="center"/>
    </xf>
    <xf numFmtId="180" fontId="12" fillId="0" borderId="0" xfId="3" applyNumberFormat="1" applyFont="1" applyFill="1" applyAlignment="1">
      <alignment vertical="center"/>
    </xf>
    <xf numFmtId="49" fontId="12" fillId="0" borderId="0" xfId="3" applyNumberFormat="1" applyFont="1" applyFill="1" applyAlignment="1">
      <alignment vertical="center"/>
    </xf>
    <xf numFmtId="49" fontId="16" fillId="0" borderId="4" xfId="3" applyNumberFormat="1" applyFont="1" applyFill="1" applyBorder="1" applyAlignment="1"/>
    <xf numFmtId="49" fontId="14" fillId="0" borderId="13" xfId="3" applyNumberFormat="1" applyFont="1" applyFill="1" applyBorder="1" applyAlignment="1">
      <alignment vertical="center"/>
    </xf>
    <xf numFmtId="49" fontId="16" fillId="0" borderId="13" xfId="3" applyNumberFormat="1" applyFont="1" applyFill="1" applyBorder="1" applyAlignment="1">
      <alignment vertical="center"/>
    </xf>
    <xf numFmtId="49" fontId="16" fillId="0" borderId="15" xfId="3" applyNumberFormat="1" applyFont="1" applyFill="1" applyBorder="1" applyAlignment="1">
      <alignment horizontal="right" vertical="top"/>
    </xf>
    <xf numFmtId="180" fontId="14" fillId="0" borderId="0" xfId="3" applyNumberFormat="1" applyFont="1" applyFill="1" applyAlignment="1">
      <alignment vertical="center"/>
    </xf>
    <xf numFmtId="180" fontId="16" fillId="0" borderId="0" xfId="3" applyNumberFormat="1" applyFont="1" applyFill="1" applyAlignment="1">
      <alignment vertical="center"/>
    </xf>
    <xf numFmtId="49" fontId="16" fillId="0" borderId="6" xfId="3" quotePrefix="1" applyNumberFormat="1" applyFont="1" applyFill="1" applyBorder="1" applyAlignment="1">
      <alignment horizontal="center" vertical="center"/>
    </xf>
    <xf numFmtId="49" fontId="16" fillId="0" borderId="5" xfId="3" applyNumberFormat="1" applyFont="1" applyFill="1" applyBorder="1" applyAlignment="1">
      <alignment horizontal="center" vertical="center"/>
    </xf>
    <xf numFmtId="49" fontId="16" fillId="0" borderId="11" xfId="3" applyNumberFormat="1" applyFont="1" applyFill="1" applyBorder="1" applyAlignment="1">
      <alignment vertical="center"/>
    </xf>
    <xf numFmtId="49" fontId="16" fillId="0" borderId="6" xfId="3" applyNumberFormat="1" applyFont="1" applyFill="1" applyBorder="1" applyAlignment="1">
      <alignment horizontal="center" vertical="center"/>
    </xf>
    <xf numFmtId="49" fontId="16" fillId="0" borderId="4" xfId="3" applyNumberFormat="1" applyFont="1" applyFill="1" applyBorder="1" applyAlignment="1">
      <alignment horizontal="center" vertical="center"/>
    </xf>
    <xf numFmtId="49" fontId="14" fillId="0" borderId="0" xfId="3" applyNumberFormat="1" applyFont="1" applyFill="1" applyAlignment="1">
      <alignment vertical="center"/>
    </xf>
    <xf numFmtId="180" fontId="14" fillId="0" borderId="0" xfId="2" applyNumberFormat="1" applyFont="1" applyFill="1" applyAlignment="1" applyProtection="1">
      <alignment vertical="center"/>
      <protection locked="0"/>
    </xf>
    <xf numFmtId="180" fontId="13" fillId="0" borderId="0" xfId="2" applyNumberFormat="1" applyFont="1" applyFill="1" applyBorder="1" applyAlignment="1" applyProtection="1">
      <alignment vertical="center"/>
      <protection locked="0"/>
    </xf>
    <xf numFmtId="180" fontId="12" fillId="0" borderId="0" xfId="2" applyNumberFormat="1" applyFont="1" applyFill="1" applyBorder="1" applyAlignment="1" applyProtection="1">
      <alignment vertical="center"/>
      <protection locked="0"/>
    </xf>
    <xf numFmtId="180" fontId="14" fillId="0" borderId="0" xfId="2" applyNumberFormat="1" applyFont="1" applyFill="1" applyBorder="1" applyAlignment="1" applyProtection="1">
      <alignment vertical="center"/>
      <protection locked="0"/>
    </xf>
    <xf numFmtId="180" fontId="23" fillId="0" borderId="0" xfId="2" applyNumberFormat="1" applyFont="1" applyFill="1" applyBorder="1" applyAlignment="1" applyProtection="1">
      <alignment vertical="center"/>
      <protection locked="0"/>
    </xf>
    <xf numFmtId="180" fontId="24" fillId="0" borderId="0" xfId="2" applyNumberFormat="1" applyFont="1" applyFill="1" applyBorder="1" applyAlignment="1" applyProtection="1">
      <alignment vertical="center"/>
      <protection locked="0"/>
    </xf>
    <xf numFmtId="180" fontId="25" fillId="0" borderId="0" xfId="0" applyNumberFormat="1" applyFont="1" applyFill="1" applyBorder="1" applyAlignment="1" applyProtection="1">
      <alignment vertical="center"/>
      <protection locked="0"/>
    </xf>
    <xf numFmtId="180" fontId="14" fillId="0" borderId="0" xfId="2" applyNumberFormat="1" applyFont="1" applyFill="1" applyAlignment="1" applyProtection="1">
      <alignment horizontal="center" vertical="center"/>
      <protection locked="0"/>
    </xf>
    <xf numFmtId="180" fontId="13" fillId="0" borderId="8" xfId="0" applyNumberFormat="1" applyFont="1" applyFill="1" applyBorder="1" applyAlignment="1"/>
    <xf numFmtId="180" fontId="13" fillId="0" borderId="9" xfId="0" applyNumberFormat="1" applyFont="1" applyFill="1" applyBorder="1" applyAlignment="1">
      <alignment vertical="center"/>
    </xf>
    <xf numFmtId="180" fontId="13" fillId="0" borderId="9" xfId="0" applyNumberFormat="1" applyFont="1" applyFill="1" applyBorder="1" applyAlignment="1">
      <alignment horizontal="right" vertical="top"/>
    </xf>
    <xf numFmtId="180" fontId="12" fillId="0" borderId="0" xfId="0" applyNumberFormat="1" applyFont="1" applyFill="1" applyAlignment="1">
      <alignment horizontal="center" vertical="center"/>
    </xf>
    <xf numFmtId="180" fontId="13" fillId="0" borderId="14" xfId="0" applyNumberFormat="1" applyFont="1" applyFill="1" applyBorder="1" applyAlignment="1" applyProtection="1">
      <alignment vertical="center"/>
      <protection locked="0"/>
    </xf>
    <xf numFmtId="180" fontId="11" fillId="0" borderId="6" xfId="0" applyNumberFormat="1" applyFont="1" applyFill="1" applyBorder="1" applyAlignment="1">
      <alignment horizontal="left" vertical="center"/>
    </xf>
    <xf numFmtId="180" fontId="11" fillId="0" borderId="38" xfId="0" applyNumberFormat="1" applyFont="1" applyFill="1" applyBorder="1" applyAlignment="1">
      <alignment horizontal="distributed" vertical="center"/>
    </xf>
    <xf numFmtId="180" fontId="11" fillId="0" borderId="39" xfId="0" applyNumberFormat="1" applyFont="1" applyFill="1" applyBorder="1" applyAlignment="1">
      <alignment horizontal="distributed" vertical="center"/>
    </xf>
    <xf numFmtId="180" fontId="13" fillId="0" borderId="40" xfId="0" applyNumberFormat="1" applyFont="1" applyFill="1" applyBorder="1" applyAlignment="1" applyProtection="1">
      <alignment vertical="center"/>
      <protection locked="0"/>
    </xf>
    <xf numFmtId="180" fontId="14" fillId="0" borderId="6" xfId="2" applyNumberFormat="1" applyFont="1" applyFill="1" applyBorder="1" applyAlignment="1" applyProtection="1">
      <alignment vertical="center"/>
      <protection locked="0"/>
    </xf>
    <xf numFmtId="180" fontId="11" fillId="0" borderId="41" xfId="0" applyNumberFormat="1" applyFont="1" applyFill="1" applyBorder="1" applyAlignment="1">
      <alignment horizontal="distributed" vertical="center"/>
    </xf>
    <xf numFmtId="180" fontId="17" fillId="0" borderId="6" xfId="0" applyNumberFormat="1" applyFont="1" applyFill="1" applyBorder="1" applyAlignment="1" applyProtection="1">
      <alignment horizontal="center" vertical="center"/>
      <protection locked="0"/>
    </xf>
    <xf numFmtId="180" fontId="11" fillId="0" borderId="8" xfId="0" applyNumberFormat="1" applyFont="1" applyFill="1" applyBorder="1" applyAlignment="1">
      <alignment vertical="center"/>
    </xf>
    <xf numFmtId="180" fontId="13" fillId="0" borderId="14" xfId="2" applyNumberFormat="1" applyFont="1" applyFill="1" applyBorder="1" applyAlignment="1">
      <alignment vertical="center"/>
    </xf>
    <xf numFmtId="180" fontId="12" fillId="0" borderId="0" xfId="2" applyNumberFormat="1" applyFont="1" applyFill="1" applyAlignment="1" applyProtection="1">
      <alignment vertical="center"/>
      <protection locked="0"/>
    </xf>
    <xf numFmtId="180" fontId="13" fillId="0" borderId="0" xfId="2" applyNumberFormat="1" applyFont="1" applyFill="1" applyAlignment="1" applyProtection="1">
      <alignment vertical="center"/>
      <protection locked="0"/>
    </xf>
    <xf numFmtId="180" fontId="13" fillId="0" borderId="42" xfId="0" applyNumberFormat="1" applyFont="1" applyFill="1" applyBorder="1" applyAlignment="1" applyProtection="1">
      <alignment vertical="center"/>
      <protection locked="0"/>
    </xf>
    <xf numFmtId="180" fontId="13" fillId="0" borderId="2" xfId="0" applyNumberFormat="1" applyFont="1" applyFill="1" applyBorder="1" applyAlignment="1" applyProtection="1">
      <alignment vertical="center"/>
      <protection locked="0"/>
    </xf>
    <xf numFmtId="180" fontId="13" fillId="0" borderId="0" xfId="2" applyNumberFormat="1" applyFont="1" applyFill="1" applyBorder="1" applyAlignment="1">
      <alignment vertical="center"/>
    </xf>
    <xf numFmtId="180" fontId="11" fillId="0" borderId="0" xfId="2" applyNumberFormat="1" applyFont="1" applyFill="1" applyAlignment="1" applyProtection="1">
      <alignment vertical="center"/>
      <protection locked="0"/>
    </xf>
    <xf numFmtId="180" fontId="26" fillId="0" borderId="0" xfId="0" quotePrefix="1" applyNumberFormat="1" applyFont="1" applyFill="1" applyBorder="1" applyAlignment="1" applyProtection="1">
      <alignment vertical="center"/>
      <protection locked="0"/>
    </xf>
    <xf numFmtId="180" fontId="24" fillId="0" borderId="0" xfId="0" applyNumberFormat="1" applyFont="1" applyFill="1" applyBorder="1" applyAlignment="1" applyProtection="1">
      <alignment vertical="center"/>
      <protection locked="0"/>
    </xf>
    <xf numFmtId="180" fontId="26" fillId="0" borderId="0" xfId="2" applyNumberFormat="1" applyFont="1" applyFill="1" applyAlignment="1" applyProtection="1">
      <alignment vertical="center"/>
      <protection locked="0"/>
    </xf>
    <xf numFmtId="180" fontId="23" fillId="0" borderId="0" xfId="2" applyNumberFormat="1" applyFont="1" applyFill="1" applyBorder="1" applyAlignment="1">
      <alignment vertical="center"/>
    </xf>
    <xf numFmtId="180" fontId="17" fillId="0" borderId="0" xfId="0" applyNumberFormat="1" applyFont="1" applyFill="1" applyAlignment="1" applyProtection="1">
      <alignment vertical="center"/>
      <protection locked="0"/>
    </xf>
    <xf numFmtId="180" fontId="11" fillId="0" borderId="0" xfId="2" applyNumberFormat="1" applyFont="1" applyFill="1" applyBorder="1" applyAlignment="1">
      <alignment horizontal="distributed" vertical="center"/>
    </xf>
    <xf numFmtId="180" fontId="13" fillId="0" borderId="10" xfId="0" applyNumberFormat="1" applyFont="1" applyFill="1" applyBorder="1" applyAlignment="1">
      <alignment horizontal="right" vertical="top"/>
    </xf>
    <xf numFmtId="180" fontId="14" fillId="0" borderId="0" xfId="2" applyNumberFormat="1" applyFont="1" applyFill="1" applyAlignment="1" applyProtection="1">
      <alignment horizontal="right" vertical="center"/>
      <protection locked="0"/>
    </xf>
    <xf numFmtId="180" fontId="14" fillId="0" borderId="0" xfId="0" applyNumberFormat="1" applyFont="1" applyFill="1" applyAlignment="1">
      <alignment horizontal="right" vertical="center"/>
    </xf>
    <xf numFmtId="3" fontId="17" fillId="0" borderId="15" xfId="0" applyNumberFormat="1" applyFont="1" applyFill="1" applyBorder="1" applyAlignment="1" applyProtection="1">
      <protection locked="0"/>
    </xf>
    <xf numFmtId="180" fontId="11" fillId="0" borderId="6" xfId="0" applyNumberFormat="1" applyFont="1" applyFill="1" applyBorder="1" applyAlignment="1">
      <alignment vertical="center"/>
    </xf>
    <xf numFmtId="180" fontId="11" fillId="0" borderId="3" xfId="0" quotePrefix="1" applyNumberFormat="1" applyFont="1" applyFill="1" applyBorder="1" applyAlignment="1">
      <alignment vertical="center"/>
    </xf>
    <xf numFmtId="180" fontId="11" fillId="0" borderId="1" xfId="0" applyNumberFormat="1" applyFont="1" applyFill="1" applyBorder="1" applyAlignment="1">
      <alignment vertical="center"/>
    </xf>
    <xf numFmtId="180" fontId="11" fillId="0" borderId="3" xfId="0" applyNumberFormat="1" applyFont="1" applyFill="1" applyBorder="1" applyAlignment="1">
      <alignment horizontal="centerContinuous" vertical="center"/>
    </xf>
    <xf numFmtId="180" fontId="11" fillId="0" borderId="2" xfId="0" applyNumberFormat="1" applyFont="1" applyFill="1" applyBorder="1" applyAlignment="1">
      <alignment horizontal="centerContinuous" vertical="center"/>
    </xf>
    <xf numFmtId="180" fontId="11" fillId="0" borderId="2" xfId="0" applyNumberFormat="1" applyFont="1" applyFill="1" applyBorder="1" applyAlignment="1">
      <alignment vertical="center"/>
    </xf>
    <xf numFmtId="180" fontId="11" fillId="0" borderId="4" xfId="0" quotePrefix="1" applyNumberFormat="1" applyFont="1" applyFill="1" applyBorder="1" applyAlignment="1">
      <alignment vertical="center"/>
    </xf>
    <xf numFmtId="180" fontId="11" fillId="0" borderId="15" xfId="0" applyNumberFormat="1" applyFont="1" applyFill="1" applyBorder="1" applyAlignment="1">
      <alignment vertical="center"/>
    </xf>
    <xf numFmtId="180" fontId="11" fillId="0" borderId="9" xfId="0" applyNumberFormat="1" applyFont="1" applyFill="1" applyBorder="1" applyAlignment="1">
      <alignment vertical="center"/>
    </xf>
    <xf numFmtId="180" fontId="11" fillId="0" borderId="10" xfId="0" applyNumberFormat="1" applyFont="1" applyFill="1" applyBorder="1" applyAlignment="1">
      <alignment vertical="center"/>
    </xf>
    <xf numFmtId="180" fontId="11" fillId="0" borderId="11" xfId="0" applyNumberFormat="1" applyFont="1" applyFill="1" applyBorder="1" applyAlignment="1">
      <alignment vertical="center"/>
    </xf>
    <xf numFmtId="180" fontId="11" fillId="0" borderId="12" xfId="0" applyNumberFormat="1" applyFont="1" applyFill="1" applyBorder="1" applyAlignment="1">
      <alignment vertical="center"/>
    </xf>
    <xf numFmtId="180" fontId="11" fillId="0" borderId="8" xfId="0" applyNumberFormat="1" applyFont="1" applyFill="1" applyBorder="1" applyAlignment="1">
      <alignment horizontal="centerContinuous" vertical="center"/>
    </xf>
    <xf numFmtId="180" fontId="11" fillId="0" borderId="9" xfId="0" applyNumberFormat="1" applyFont="1" applyFill="1" applyBorder="1" applyAlignment="1">
      <alignment horizontal="centerContinuous" vertical="center"/>
    </xf>
    <xf numFmtId="180" fontId="11" fillId="0" borderId="10" xfId="0" applyNumberFormat="1" applyFont="1" applyFill="1" applyBorder="1" applyAlignment="1">
      <alignment horizontal="centerContinuous" vertical="center"/>
    </xf>
    <xf numFmtId="180" fontId="11" fillId="0" borderId="5" xfId="0" applyNumberFormat="1" applyFont="1" applyFill="1" applyBorder="1" applyAlignment="1">
      <alignment horizontal="centerContinuous" vertical="center"/>
    </xf>
    <xf numFmtId="180" fontId="11" fillId="0" borderId="11" xfId="0" applyNumberFormat="1" applyFont="1" applyFill="1" applyBorder="1" applyAlignment="1">
      <alignment horizontal="centerContinuous" vertical="center"/>
    </xf>
    <xf numFmtId="180" fontId="11" fillId="0" borderId="12" xfId="0" applyNumberFormat="1" applyFont="1" applyFill="1" applyBorder="1" applyAlignment="1">
      <alignment horizontal="centerContinuous" vertical="center"/>
    </xf>
    <xf numFmtId="180" fontId="11" fillId="0" borderId="15" xfId="0" applyNumberFormat="1" applyFont="1" applyFill="1" applyBorder="1" applyAlignment="1">
      <alignment horizontal="center" vertical="center"/>
    </xf>
    <xf numFmtId="180" fontId="27" fillId="0" borderId="15" xfId="0" applyNumberFormat="1" applyFont="1" applyFill="1" applyBorder="1" applyAlignment="1">
      <alignment vertical="center"/>
    </xf>
    <xf numFmtId="180" fontId="11" fillId="0" borderId="3" xfId="0" applyNumberFormat="1" applyFont="1" applyFill="1" applyBorder="1" applyAlignment="1">
      <alignment horizontal="center" vertical="center"/>
    </xf>
    <xf numFmtId="180" fontId="11" fillId="0" borderId="2" xfId="0" applyNumberFormat="1" applyFont="1" applyFill="1" applyBorder="1" applyAlignment="1">
      <alignment horizontal="center" vertical="center"/>
    </xf>
    <xf numFmtId="180" fontId="17" fillId="0" borderId="15" xfId="0" applyNumberFormat="1" applyFont="1" applyFill="1" applyBorder="1" applyAlignment="1" applyProtection="1">
      <alignment vertical="center"/>
      <protection locked="0"/>
    </xf>
    <xf numFmtId="180" fontId="11" fillId="0" borderId="5" xfId="0" quotePrefix="1" applyNumberFormat="1" applyFont="1" applyFill="1" applyBorder="1" applyAlignment="1">
      <alignment vertical="center"/>
    </xf>
    <xf numFmtId="180" fontId="14" fillId="0" borderId="0" xfId="0" applyNumberFormat="1" applyFont="1" applyFill="1" applyAlignment="1">
      <alignment vertical="center"/>
    </xf>
    <xf numFmtId="180" fontId="12" fillId="0" borderId="5" xfId="0" applyNumberFormat="1" applyFont="1" applyFill="1" applyBorder="1" applyAlignment="1">
      <alignment vertical="center"/>
    </xf>
    <xf numFmtId="180" fontId="12" fillId="0" borderId="12" xfId="0" applyNumberFormat="1" applyFont="1" applyFill="1" applyBorder="1" applyAlignment="1">
      <alignment vertical="center"/>
    </xf>
    <xf numFmtId="180" fontId="13" fillId="0" borderId="4" xfId="0" applyNumberFormat="1" applyFont="1" applyFill="1" applyBorder="1" applyAlignment="1"/>
    <xf numFmtId="180" fontId="13" fillId="0" borderId="13" xfId="0" applyNumberFormat="1" applyFont="1" applyFill="1" applyBorder="1" applyAlignment="1">
      <alignment vertical="center"/>
    </xf>
    <xf numFmtId="180" fontId="13" fillId="0" borderId="15" xfId="0" applyNumberFormat="1" applyFont="1" applyFill="1" applyBorder="1" applyAlignment="1">
      <alignment horizontal="right" vertical="top"/>
    </xf>
    <xf numFmtId="180" fontId="11" fillId="0" borderId="4" xfId="0" applyNumberFormat="1" applyFont="1" applyFill="1" applyBorder="1" applyAlignment="1">
      <alignment horizontal="center" vertical="center"/>
    </xf>
    <xf numFmtId="180" fontId="11" fillId="0" borderId="7" xfId="0" applyNumberFormat="1" applyFont="1" applyFill="1" applyBorder="1" applyAlignment="1">
      <alignment vertical="center"/>
    </xf>
    <xf numFmtId="180" fontId="11" fillId="0" borderId="5" xfId="0" quotePrefix="1" applyNumberFormat="1" applyFont="1" applyFill="1" applyBorder="1" applyAlignment="1">
      <alignment horizontal="center" vertical="center"/>
    </xf>
    <xf numFmtId="180" fontId="11" fillId="0" borderId="15" xfId="0" applyNumberFormat="1" applyFont="1" applyFill="1" applyBorder="1" applyAlignment="1">
      <alignment horizontal="centerContinuous" vertical="center"/>
    </xf>
    <xf numFmtId="180" fontId="14" fillId="0" borderId="0" xfId="0" applyNumberFormat="1" applyFont="1" applyFill="1" applyBorder="1" applyAlignment="1">
      <alignment horizontal="right" vertical="center"/>
    </xf>
    <xf numFmtId="180" fontId="11" fillId="0" borderId="5" xfId="0" applyNumberFormat="1" applyFont="1" applyFill="1" applyBorder="1" applyAlignment="1">
      <alignment horizontal="distributed" vertical="center"/>
    </xf>
    <xf numFmtId="3" fontId="24" fillId="0" borderId="14" xfId="0" applyFont="1" applyFill="1" applyBorder="1" applyAlignment="1">
      <alignment horizontal="center" vertical="center" justifyLastLine="1"/>
    </xf>
    <xf numFmtId="3" fontId="28" fillId="0" borderId="0" xfId="0" applyNumberFormat="1" applyFont="1" applyFill="1" applyAlignment="1" applyProtection="1">
      <alignment vertical="center"/>
      <protection locked="0"/>
    </xf>
    <xf numFmtId="180" fontId="28" fillId="0" borderId="0" xfId="0" quotePrefix="1" applyNumberFormat="1" applyFont="1" applyFill="1" applyAlignment="1" applyProtection="1">
      <alignment vertical="center"/>
      <protection locked="0"/>
    </xf>
    <xf numFmtId="3" fontId="28" fillId="0" borderId="0" xfId="0" quotePrefix="1" applyNumberFormat="1" applyFont="1" applyFill="1" applyAlignment="1" applyProtection="1">
      <alignment horizontal="right" vertical="center"/>
      <protection locked="0"/>
    </xf>
    <xf numFmtId="3" fontId="23" fillId="0" borderId="0" xfId="0" applyNumberFormat="1" applyFont="1" applyFill="1" applyAlignment="1" applyProtection="1">
      <alignment vertical="center"/>
      <protection locked="0"/>
    </xf>
    <xf numFmtId="180" fontId="23" fillId="0" borderId="0" xfId="0" applyNumberFormat="1" applyFont="1" applyFill="1" applyAlignment="1">
      <alignment horizontal="center" vertical="center"/>
    </xf>
    <xf numFmtId="3" fontId="23" fillId="0" borderId="0" xfId="0" applyFont="1" applyFill="1" applyAlignment="1">
      <alignment vertical="center"/>
    </xf>
    <xf numFmtId="3" fontId="23" fillId="0" borderId="0" xfId="0" applyFont="1" applyFill="1" applyAlignment="1">
      <alignment horizontal="center" vertical="center"/>
    </xf>
    <xf numFmtId="3" fontId="23" fillId="0" borderId="0" xfId="0" applyNumberFormat="1" applyFont="1" applyFill="1" applyBorder="1" applyAlignment="1" applyProtection="1">
      <alignment horizontal="centerContinuous" vertical="center"/>
      <protection locked="0"/>
    </xf>
    <xf numFmtId="3" fontId="29" fillId="0" borderId="0" xfId="0" applyNumberFormat="1" applyFont="1" applyFill="1" applyAlignment="1" applyProtection="1">
      <alignment vertical="center"/>
      <protection locked="0"/>
    </xf>
    <xf numFmtId="180" fontId="21" fillId="0" borderId="0" xfId="3" applyNumberFormat="1" applyFont="1" applyFill="1" applyAlignment="1">
      <alignment vertical="center"/>
    </xf>
    <xf numFmtId="180" fontId="21" fillId="0" borderId="0" xfId="3" applyNumberFormat="1" applyFont="1" applyFill="1" applyAlignment="1">
      <alignment horizontal="center" vertical="center"/>
    </xf>
    <xf numFmtId="180" fontId="21" fillId="0" borderId="0" xfId="3" applyNumberFormat="1" applyFont="1" applyFill="1" applyAlignment="1">
      <alignment horizontal="right" vertical="center"/>
    </xf>
    <xf numFmtId="49" fontId="15" fillId="0" borderId="2" xfId="4" applyNumberFormat="1" applyFont="1" applyFill="1" applyBorder="1" applyAlignment="1">
      <alignment horizontal="distributed" vertical="center"/>
    </xf>
    <xf numFmtId="49" fontId="15" fillId="0" borderId="14" xfId="4" applyNumberFormat="1" applyFont="1" applyFill="1" applyBorder="1" applyAlignment="1">
      <alignment horizontal="distributed" vertical="center"/>
    </xf>
    <xf numFmtId="3" fontId="12" fillId="0" borderId="14" xfId="0" applyFont="1" applyFill="1" applyBorder="1" applyAlignment="1">
      <alignment horizontal="center" vertical="center" justifyLastLine="1"/>
    </xf>
    <xf numFmtId="3" fontId="12" fillId="0" borderId="14" xfId="0" applyFont="1" applyFill="1" applyBorder="1" applyAlignment="1">
      <alignment horizontal="center" vertical="center" shrinkToFit="1"/>
    </xf>
    <xf numFmtId="180" fontId="12" fillId="0" borderId="14" xfId="4" applyNumberFormat="1" applyFont="1" applyFill="1" applyBorder="1" applyAlignment="1">
      <alignment horizontal="center" vertical="center"/>
    </xf>
    <xf numFmtId="180" fontId="11" fillId="0" borderId="0" xfId="4" applyNumberFormat="1" applyFont="1" applyFill="1" applyAlignment="1">
      <alignment vertical="center"/>
    </xf>
    <xf numFmtId="49" fontId="11" fillId="0" borderId="0" xfId="4" applyNumberFormat="1" applyFont="1" applyFill="1" applyAlignment="1">
      <alignment vertical="center"/>
    </xf>
    <xf numFmtId="3" fontId="24" fillId="0" borderId="15" xfId="0" applyFont="1" applyFill="1" applyBorder="1" applyAlignment="1">
      <alignment horizontal="center" vertical="center" justifyLastLine="1"/>
    </xf>
    <xf numFmtId="180" fontId="24" fillId="0" borderId="15" xfId="2" applyNumberFormat="1" applyFont="1" applyFill="1" applyBorder="1" applyAlignment="1" applyProtection="1">
      <alignment horizontal="center" vertical="center"/>
      <protection locked="0"/>
    </xf>
    <xf numFmtId="3" fontId="24" fillId="0" borderId="3" xfId="0" applyFont="1" applyFill="1" applyBorder="1" applyAlignment="1">
      <alignment horizontal="center" vertical="center" justifyLastLine="1"/>
    </xf>
    <xf numFmtId="180" fontId="24" fillId="0" borderId="10" xfId="2" applyNumberFormat="1" applyFont="1" applyFill="1" applyBorder="1" applyAlignment="1" applyProtection="1">
      <alignment horizontal="center" vertical="center"/>
      <protection locked="0"/>
    </xf>
    <xf numFmtId="3" fontId="23" fillId="0" borderId="14" xfId="0" applyFont="1" applyFill="1" applyBorder="1" applyAlignment="1">
      <alignment horizontal="center" vertical="center" justifyLastLine="1"/>
    </xf>
    <xf numFmtId="3" fontId="23" fillId="0" borderId="14" xfId="0" applyNumberFormat="1" applyFont="1" applyFill="1" applyBorder="1" applyAlignment="1" applyProtection="1">
      <alignment horizontal="center" vertical="center"/>
      <protection locked="0"/>
    </xf>
    <xf numFmtId="3" fontId="11" fillId="0" borderId="4" xfId="0" applyNumberFormat="1" applyFont="1" applyFill="1" applyBorder="1" applyAlignment="1">
      <alignment horizontal="distributed" vertical="center"/>
    </xf>
    <xf numFmtId="3" fontId="11" fillId="0" borderId="13" xfId="0" applyNumberFormat="1" applyFont="1" applyFill="1" applyBorder="1" applyAlignment="1">
      <alignment horizontal="center" vertical="center"/>
    </xf>
    <xf numFmtId="180" fontId="11" fillId="0" borderId="13" xfId="0" applyNumberFormat="1" applyFont="1" applyFill="1" applyBorder="1" applyAlignment="1">
      <alignment horizontal="distributed" vertical="center"/>
    </xf>
    <xf numFmtId="180" fontId="11" fillId="0" borderId="6" xfId="0" quotePrefix="1" applyNumberFormat="1" applyFont="1" applyFill="1" applyBorder="1" applyAlignment="1">
      <alignment horizontal="center" vertical="center"/>
    </xf>
    <xf numFmtId="180" fontId="11" fillId="0" borderId="4" xfId="0" applyNumberFormat="1" applyFont="1" applyFill="1" applyBorder="1" applyAlignment="1">
      <alignment horizontal="distributed" vertical="center"/>
    </xf>
    <xf numFmtId="180" fontId="11" fillId="0" borderId="4" xfId="0" applyNumberFormat="1" applyFont="1" applyFill="1" applyBorder="1" applyAlignment="1">
      <alignment vertical="center"/>
    </xf>
    <xf numFmtId="180" fontId="11" fillId="0" borderId="5" xfId="0" applyNumberFormat="1" applyFont="1" applyFill="1" applyBorder="1" applyAlignment="1">
      <alignment vertical="center"/>
    </xf>
    <xf numFmtId="3" fontId="12" fillId="0" borderId="0" xfId="0" applyNumberFormat="1" applyFont="1" applyFill="1" applyAlignment="1" applyProtection="1">
      <alignment horizontal="center" vertical="center"/>
      <protection locked="0"/>
    </xf>
    <xf numFmtId="3" fontId="11" fillId="0" borderId="0" xfId="0" applyFont="1" applyFill="1" applyAlignment="1">
      <alignment horizontal="center" vertical="center"/>
    </xf>
    <xf numFmtId="3" fontId="11" fillId="0" borderId="0" xfId="0" applyNumberFormat="1" applyFont="1" applyFill="1" applyBorder="1" applyAlignment="1" applyProtection="1">
      <alignment horizontal="center" vertical="center"/>
      <protection locked="0"/>
    </xf>
    <xf numFmtId="3" fontId="11" fillId="0" borderId="0" xfId="0" applyNumberFormat="1" applyFont="1" applyFill="1" applyAlignment="1" applyProtection="1">
      <alignment horizontal="center" vertical="center"/>
      <protection locked="0"/>
    </xf>
    <xf numFmtId="3" fontId="12" fillId="0" borderId="11" xfId="0" applyNumberFormat="1" applyFont="1" applyFill="1" applyBorder="1" applyAlignment="1" applyProtection="1">
      <alignment horizontal="center" vertical="center"/>
      <protection locked="0"/>
    </xf>
    <xf numFmtId="180" fontId="12" fillId="0" borderId="11" xfId="0" applyNumberFormat="1" applyFont="1" applyFill="1" applyBorder="1" applyAlignment="1">
      <alignment horizontal="center" vertical="center"/>
    </xf>
    <xf numFmtId="3" fontId="11" fillId="0" borderId="4" xfId="0" applyFont="1" applyFill="1" applyBorder="1" applyAlignment="1">
      <alignment vertical="center"/>
    </xf>
    <xf numFmtId="3" fontId="11" fillId="0" borderId="13" xfId="0" applyFont="1" applyFill="1" applyBorder="1" applyAlignment="1">
      <alignment vertical="center"/>
    </xf>
    <xf numFmtId="3" fontId="11" fillId="0" borderId="14" xfId="0" applyFont="1" applyFill="1" applyBorder="1" applyAlignment="1">
      <alignment horizontal="center" vertical="center" justifyLastLine="1"/>
    </xf>
    <xf numFmtId="3" fontId="12" fillId="5" borderId="0" xfId="0" applyNumberFormat="1" applyFont="1" applyFill="1" applyBorder="1" applyAlignment="1" applyProtection="1">
      <alignment horizontal="center" vertical="center"/>
      <protection locked="0"/>
    </xf>
    <xf numFmtId="3" fontId="12" fillId="0" borderId="0" xfId="0" applyNumberFormat="1" applyFont="1" applyFill="1" applyBorder="1" applyAlignment="1" applyProtection="1">
      <alignment horizontal="center" vertical="center"/>
      <protection locked="0"/>
    </xf>
    <xf numFmtId="49" fontId="16" fillId="0" borderId="6" xfId="3" quotePrefix="1" applyNumberFormat="1" applyFont="1" applyBorder="1" applyAlignment="1">
      <alignment horizontal="center" vertical="center"/>
    </xf>
    <xf numFmtId="49" fontId="16" fillId="0" borderId="5" xfId="3" applyNumberFormat="1" applyFont="1" applyBorder="1" applyAlignment="1">
      <alignment horizontal="center" vertical="center"/>
    </xf>
    <xf numFmtId="49" fontId="16" fillId="0" borderId="11" xfId="3" applyNumberFormat="1" applyFont="1" applyBorder="1" applyAlignment="1">
      <alignment vertical="center"/>
    </xf>
    <xf numFmtId="176" fontId="33" fillId="0" borderId="14" xfId="0" applyNumberFormat="1" applyFont="1" applyBorder="1" applyAlignment="1">
      <alignment vertical="center"/>
    </xf>
    <xf numFmtId="3" fontId="33" fillId="0" borderId="0" xfId="0" applyFont="1" applyAlignment="1">
      <alignment vertical="center"/>
    </xf>
    <xf numFmtId="49" fontId="16" fillId="0" borderId="6" xfId="3" applyNumberFormat="1" applyFont="1" applyBorder="1" applyAlignment="1">
      <alignment horizontal="center" vertical="center"/>
    </xf>
    <xf numFmtId="49" fontId="16" fillId="0" borderId="4" xfId="3" applyNumberFormat="1" applyFont="1" applyBorder="1" applyAlignment="1">
      <alignment horizontal="center" vertical="center"/>
    </xf>
    <xf numFmtId="49" fontId="16" fillId="0" borderId="13" xfId="3" applyNumberFormat="1" applyFont="1" applyBorder="1" applyAlignment="1">
      <alignment vertical="center"/>
    </xf>
    <xf numFmtId="180" fontId="11" fillId="3" borderId="5" xfId="0" applyNumberFormat="1" applyFont="1" applyFill="1" applyBorder="1" applyAlignment="1">
      <alignment vertical="center"/>
    </xf>
    <xf numFmtId="180" fontId="11" fillId="3" borderId="11" xfId="0" applyNumberFormat="1" applyFont="1" applyFill="1" applyBorder="1" applyAlignment="1">
      <alignment vertical="center"/>
    </xf>
    <xf numFmtId="180" fontId="11" fillId="3" borderId="13" xfId="0" applyNumberFormat="1" applyFont="1" applyFill="1" applyBorder="1" applyAlignment="1">
      <alignment horizontal="distributed" vertical="center"/>
    </xf>
    <xf numFmtId="180" fontId="17" fillId="3" borderId="13" xfId="0" applyNumberFormat="1" applyFont="1" applyFill="1" applyBorder="1" applyAlignment="1" applyProtection="1">
      <alignment horizontal="distributed" vertical="center"/>
      <protection locked="0"/>
    </xf>
    <xf numFmtId="49" fontId="16" fillId="4" borderId="4" xfId="3" applyNumberFormat="1" applyFont="1" applyFill="1" applyBorder="1" applyAlignment="1">
      <alignment horizontal="center" vertical="center"/>
    </xf>
    <xf numFmtId="49" fontId="16" fillId="4" borderId="13" xfId="3" applyNumberFormat="1" applyFont="1" applyFill="1" applyBorder="1" applyAlignment="1">
      <alignment horizontal="distributed" vertical="center"/>
    </xf>
    <xf numFmtId="49" fontId="16" fillId="4" borderId="13" xfId="3" applyNumberFormat="1" applyFont="1" applyFill="1" applyBorder="1" applyAlignment="1">
      <alignment vertical="center"/>
    </xf>
    <xf numFmtId="3" fontId="12" fillId="0" borderId="27" xfId="0" applyNumberFormat="1" applyFont="1" applyFill="1" applyBorder="1" applyAlignment="1" applyProtection="1">
      <alignment horizontal="center" vertical="center"/>
      <protection locked="0"/>
    </xf>
    <xf numFmtId="180" fontId="12" fillId="0" borderId="33" xfId="0" applyNumberFormat="1" applyFont="1" applyFill="1" applyBorder="1" applyAlignment="1" applyProtection="1">
      <alignment vertical="center"/>
      <protection locked="0"/>
    </xf>
    <xf numFmtId="49" fontId="16" fillId="0" borderId="32" xfId="3" applyNumberFormat="1" applyFont="1" applyBorder="1" applyAlignment="1">
      <alignment horizontal="center" vertical="center"/>
    </xf>
    <xf numFmtId="49" fontId="16" fillId="0" borderId="34" xfId="3" applyNumberFormat="1" applyFont="1" applyBorder="1" applyAlignment="1">
      <alignment vertical="center"/>
    </xf>
    <xf numFmtId="176" fontId="33" fillId="0" borderId="35" xfId="0" applyNumberFormat="1" applyFont="1" applyBorder="1" applyAlignment="1">
      <alignment vertical="center"/>
    </xf>
    <xf numFmtId="3" fontId="12" fillId="5" borderId="0" xfId="0" applyNumberFormat="1" applyFont="1" applyFill="1" applyAlignment="1" applyProtection="1">
      <alignment horizontal="center" vertical="center"/>
      <protection locked="0"/>
    </xf>
    <xf numFmtId="180" fontId="14" fillId="0" borderId="6" xfId="0" applyNumberFormat="1" applyFont="1" applyFill="1" applyBorder="1" applyAlignment="1">
      <alignment vertical="center"/>
    </xf>
    <xf numFmtId="3" fontId="34" fillId="2" borderId="0" xfId="0" applyNumberFormat="1" applyFont="1" applyFill="1" applyBorder="1" applyAlignment="1" applyProtection="1">
      <alignment vertical="center"/>
      <protection locked="0"/>
    </xf>
    <xf numFmtId="180" fontId="14" fillId="0" borderId="12" xfId="2" applyNumberFormat="1" applyFont="1" applyFill="1" applyBorder="1" applyAlignment="1" applyProtection="1">
      <alignment vertical="center"/>
      <protection locked="0"/>
    </xf>
    <xf numFmtId="177" fontId="33" fillId="0" borderId="2" xfId="0" applyNumberFormat="1" applyFont="1" applyBorder="1" applyAlignment="1">
      <alignment vertical="center"/>
    </xf>
    <xf numFmtId="3" fontId="35" fillId="0" borderId="0" xfId="0" applyFont="1" applyAlignment="1">
      <alignment vertical="center"/>
    </xf>
    <xf numFmtId="180" fontId="14" fillId="0" borderId="0" xfId="0" applyNumberFormat="1" applyFont="1" applyFill="1" applyBorder="1" applyAlignment="1">
      <alignment vertical="center"/>
    </xf>
    <xf numFmtId="180" fontId="34" fillId="0" borderId="0" xfId="0" applyNumberFormat="1" applyFont="1" applyFill="1" applyBorder="1" applyAlignment="1" applyProtection="1">
      <alignment horizontal="distributed" vertical="center" wrapText="1"/>
      <protection locked="0"/>
    </xf>
    <xf numFmtId="180" fontId="14" fillId="0" borderId="15" xfId="2" applyNumberFormat="1" applyFont="1" applyFill="1" applyBorder="1" applyAlignment="1" applyProtection="1">
      <alignment vertical="center"/>
      <protection locked="0"/>
    </xf>
    <xf numFmtId="177" fontId="33" fillId="0" borderId="14" xfId="0" applyNumberFormat="1" applyFont="1" applyBorder="1" applyAlignment="1">
      <alignment vertical="center"/>
    </xf>
    <xf numFmtId="180" fontId="14" fillId="0" borderId="6" xfId="0" applyNumberFormat="1" applyFont="1" applyFill="1" applyBorder="1" applyAlignment="1">
      <alignment horizontal="left" vertical="center"/>
    </xf>
    <xf numFmtId="180" fontId="34" fillId="0" borderId="0" xfId="0" applyNumberFormat="1" applyFont="1" applyFill="1" applyBorder="1" applyAlignment="1" applyProtection="1">
      <alignment horizontal="distributed" vertical="center"/>
      <protection locked="0"/>
    </xf>
    <xf numFmtId="180" fontId="34" fillId="0" borderId="0" xfId="0" applyNumberFormat="1" applyFont="1" applyFill="1" applyBorder="1" applyAlignment="1" applyProtection="1">
      <alignment vertical="center"/>
      <protection locked="0"/>
    </xf>
    <xf numFmtId="180" fontId="14" fillId="0" borderId="6" xfId="0" applyNumberFormat="1" applyFont="1" applyFill="1" applyBorder="1" applyAlignment="1">
      <alignment horizontal="center" vertical="center"/>
    </xf>
    <xf numFmtId="180" fontId="14" fillId="0" borderId="5" xfId="0" applyNumberFormat="1" applyFont="1" applyFill="1" applyBorder="1" applyAlignment="1">
      <alignment horizontal="center" vertical="center"/>
    </xf>
    <xf numFmtId="180" fontId="14" fillId="0" borderId="11" xfId="0" applyNumberFormat="1" applyFont="1" applyFill="1" applyBorder="1" applyAlignment="1">
      <alignment vertical="center"/>
    </xf>
    <xf numFmtId="180" fontId="34" fillId="0" borderId="12" xfId="0" applyNumberFormat="1" applyFont="1" applyFill="1" applyBorder="1" applyAlignment="1" applyProtection="1">
      <alignment horizontal="distributed" vertical="center"/>
      <protection locked="0"/>
    </xf>
    <xf numFmtId="180" fontId="15" fillId="0" borderId="4" xfId="0" applyNumberFormat="1" applyFont="1" applyFill="1" applyBorder="1" applyAlignment="1">
      <alignment horizontal="distributed" vertical="center"/>
    </xf>
    <xf numFmtId="3" fontId="35" fillId="0" borderId="0" xfId="0" applyFont="1" applyBorder="1" applyAlignment="1">
      <alignment vertical="center"/>
    </xf>
    <xf numFmtId="180" fontId="14" fillId="0" borderId="28" xfId="2" applyNumberFormat="1" applyFont="1" applyFill="1" applyBorder="1" applyAlignment="1" applyProtection="1">
      <alignment vertical="center"/>
      <protection locked="0"/>
    </xf>
    <xf numFmtId="180" fontId="12" fillId="0" borderId="7" xfId="0" applyNumberFormat="1" applyFont="1" applyFill="1" applyBorder="1" applyAlignment="1" applyProtection="1">
      <alignment vertical="center"/>
      <protection locked="0"/>
    </xf>
    <xf numFmtId="177" fontId="11" fillId="0" borderId="14" xfId="2" applyNumberFormat="1" applyFont="1" applyFill="1" applyBorder="1" applyAlignment="1" applyProtection="1">
      <alignment vertical="center"/>
      <protection locked="0"/>
    </xf>
    <xf numFmtId="177" fontId="33" fillId="6" borderId="14" xfId="0" applyNumberFormat="1" applyFont="1" applyFill="1" applyBorder="1" applyAlignment="1">
      <alignment vertical="center"/>
    </xf>
    <xf numFmtId="180" fontId="12" fillId="0" borderId="27" xfId="0" applyNumberFormat="1" applyFont="1" applyFill="1" applyBorder="1" applyAlignment="1" applyProtection="1">
      <alignment vertical="center"/>
      <protection locked="0"/>
    </xf>
    <xf numFmtId="177" fontId="11" fillId="0" borderId="36" xfId="2" applyNumberFormat="1" applyFont="1" applyFill="1" applyBorder="1" applyAlignment="1" applyProtection="1">
      <alignment vertical="center"/>
      <protection locked="0"/>
    </xf>
    <xf numFmtId="177" fontId="33" fillId="0" borderId="36" xfId="0" applyNumberFormat="1" applyFont="1" applyBorder="1" applyAlignment="1">
      <alignment vertical="center"/>
    </xf>
    <xf numFmtId="177" fontId="33" fillId="6" borderId="36" xfId="0" applyNumberFormat="1" applyFont="1" applyFill="1" applyBorder="1" applyAlignment="1">
      <alignment vertical="center"/>
    </xf>
    <xf numFmtId="180" fontId="14" fillId="0" borderId="27" xfId="2" applyNumberFormat="1" applyFont="1" applyFill="1" applyBorder="1" applyAlignment="1" applyProtection="1">
      <alignment vertical="center"/>
      <protection locked="0"/>
    </xf>
    <xf numFmtId="3" fontId="35" fillId="0" borderId="27" xfId="0" applyFont="1" applyBorder="1" applyAlignment="1">
      <alignment vertical="center"/>
    </xf>
    <xf numFmtId="180" fontId="36" fillId="0" borderId="0" xfId="0" applyNumberFormat="1" applyFont="1" applyFill="1" applyBorder="1" applyAlignment="1" applyProtection="1">
      <alignment vertical="center" wrapText="1"/>
      <protection locked="0"/>
    </xf>
    <xf numFmtId="180" fontId="11" fillId="0" borderId="32" xfId="0" applyNumberFormat="1" applyFont="1" applyFill="1" applyBorder="1" applyAlignment="1">
      <alignment horizontal="distributed" vertical="center"/>
    </xf>
    <xf numFmtId="180" fontId="14" fillId="0" borderId="30" xfId="2" applyNumberFormat="1" applyFont="1" applyFill="1" applyBorder="1" applyAlignment="1" applyProtection="1">
      <alignment vertical="center"/>
      <protection locked="0"/>
    </xf>
    <xf numFmtId="177" fontId="33" fillId="0" borderId="35" xfId="0" applyNumberFormat="1" applyFont="1" applyBorder="1" applyAlignment="1">
      <alignment vertical="center"/>
    </xf>
    <xf numFmtId="180" fontId="14" fillId="0" borderId="29" xfId="0" applyNumberFormat="1" applyFont="1" applyFill="1" applyBorder="1" applyAlignment="1">
      <alignment vertical="center"/>
    </xf>
    <xf numFmtId="3" fontId="34" fillId="2" borderId="28" xfId="0" applyNumberFormat="1" applyFont="1" applyFill="1" applyBorder="1" applyAlignment="1" applyProtection="1">
      <alignment vertical="center"/>
      <protection locked="0"/>
    </xf>
    <xf numFmtId="180" fontId="37" fillId="0" borderId="0" xfId="0" applyNumberFormat="1" applyFont="1" applyFill="1" applyBorder="1" applyAlignment="1" applyProtection="1">
      <alignment vertical="center" wrapText="1"/>
      <protection locked="0"/>
    </xf>
    <xf numFmtId="180" fontId="11" fillId="0" borderId="6" xfId="0" applyNumberFormat="1" applyFont="1" applyFill="1" applyBorder="1" applyAlignment="1">
      <alignment horizontal="distributed" vertical="center"/>
    </xf>
    <xf numFmtId="180" fontId="11" fillId="0" borderId="31" xfId="0" applyNumberFormat="1" applyFont="1" applyFill="1" applyBorder="1" applyAlignment="1">
      <alignment horizontal="distributed" vertical="center"/>
    </xf>
    <xf numFmtId="180" fontId="21" fillId="0" borderId="29" xfId="0" applyNumberFormat="1" applyFont="1" applyFill="1" applyBorder="1" applyAlignment="1">
      <alignment vertical="center"/>
    </xf>
    <xf numFmtId="180" fontId="34" fillId="0" borderId="7" xfId="0" applyNumberFormat="1" applyFont="1" applyFill="1" applyBorder="1" applyAlignment="1" applyProtection="1">
      <alignment horizontal="distributed" vertical="center"/>
      <protection locked="0"/>
    </xf>
    <xf numFmtId="177" fontId="11" fillId="0" borderId="35" xfId="2" applyNumberFormat="1" applyFont="1" applyFill="1" applyBorder="1" applyAlignment="1" applyProtection="1">
      <alignment vertical="center"/>
      <protection locked="0"/>
    </xf>
    <xf numFmtId="177" fontId="11" fillId="0" borderId="2" xfId="2" applyNumberFormat="1" applyFont="1" applyFill="1" applyBorder="1" applyAlignment="1" applyProtection="1">
      <alignment vertical="center"/>
      <protection locked="0"/>
    </xf>
    <xf numFmtId="180" fontId="34" fillId="0" borderId="11" xfId="0" applyNumberFormat="1" applyFont="1" applyFill="1" applyBorder="1" applyAlignment="1" applyProtection="1">
      <alignment horizontal="distributed" vertical="center"/>
      <protection locked="0"/>
    </xf>
    <xf numFmtId="180" fontId="11" fillId="0" borderId="27" xfId="0" applyNumberFormat="1" applyFont="1" applyFill="1" applyBorder="1" applyAlignment="1">
      <alignment horizontal="distributed" vertical="center"/>
    </xf>
    <xf numFmtId="180" fontId="14" fillId="0" borderId="33" xfId="2" applyNumberFormat="1" applyFont="1" applyFill="1" applyBorder="1" applyAlignment="1" applyProtection="1">
      <alignment vertical="center"/>
      <protection locked="0"/>
    </xf>
    <xf numFmtId="180" fontId="12" fillId="0" borderId="0" xfId="2" applyNumberFormat="1" applyFont="1" applyFill="1" applyAlignment="1" applyProtection="1">
      <alignment horizontal="center" vertical="center"/>
      <protection locked="0"/>
    </xf>
    <xf numFmtId="180" fontId="11" fillId="0" borderId="1" xfId="0" quotePrefix="1" applyNumberFormat="1" applyFont="1" applyFill="1" applyBorder="1" applyAlignment="1">
      <alignment vertical="center"/>
    </xf>
    <xf numFmtId="180" fontId="11" fillId="0" borderId="11" xfId="0" quotePrefix="1" applyNumberFormat="1" applyFont="1" applyFill="1" applyBorder="1" applyAlignment="1">
      <alignment vertical="center"/>
    </xf>
    <xf numFmtId="180" fontId="17" fillId="0" borderId="11" xfId="0" applyNumberFormat="1" applyFont="1" applyFill="1" applyBorder="1" applyAlignment="1" applyProtection="1">
      <alignment vertical="center"/>
      <protection locked="0"/>
    </xf>
    <xf numFmtId="176" fontId="33" fillId="0" borderId="2" xfId="0" applyNumberFormat="1" applyFont="1" applyBorder="1" applyAlignment="1">
      <alignment vertical="center"/>
    </xf>
    <xf numFmtId="180" fontId="11" fillId="0" borderId="1" xfId="0" quotePrefix="1" applyNumberFormat="1" applyFont="1" applyFill="1" applyBorder="1" applyAlignment="1">
      <alignment horizontal="center" vertical="center"/>
    </xf>
    <xf numFmtId="180" fontId="11" fillId="0" borderId="13" xfId="0" applyNumberFormat="1" applyFont="1" applyFill="1" applyBorder="1" applyAlignment="1">
      <alignment vertical="center"/>
    </xf>
    <xf numFmtId="180" fontId="11" fillId="0" borderId="13" xfId="0" applyNumberFormat="1" applyFont="1" applyFill="1" applyBorder="1" applyAlignment="1">
      <alignment horizontal="left" vertical="center"/>
    </xf>
    <xf numFmtId="180" fontId="11" fillId="3" borderId="13" xfId="0" applyNumberFormat="1" applyFont="1" applyFill="1" applyBorder="1" applyAlignment="1">
      <alignment vertical="center"/>
    </xf>
    <xf numFmtId="180" fontId="11" fillId="3" borderId="13" xfId="0" applyNumberFormat="1" applyFont="1" applyFill="1" applyBorder="1" applyAlignment="1">
      <alignment horizontal="left" vertical="center"/>
    </xf>
    <xf numFmtId="180" fontId="11" fillId="0" borderId="1" xfId="0" applyNumberFormat="1" applyFont="1" applyFill="1" applyBorder="1" applyAlignment="1">
      <alignment horizontal="center" vertical="center"/>
    </xf>
    <xf numFmtId="180" fontId="17" fillId="0" borderId="13" xfId="0" applyNumberFormat="1" applyFont="1" applyFill="1" applyBorder="1" applyAlignment="1" applyProtection="1">
      <alignment vertical="center"/>
      <protection locked="0"/>
    </xf>
    <xf numFmtId="180" fontId="11" fillId="0" borderId="13" xfId="0" quotePrefix="1" applyNumberFormat="1" applyFont="1" applyFill="1" applyBorder="1" applyAlignment="1">
      <alignment vertical="center"/>
    </xf>
    <xf numFmtId="180" fontId="11" fillId="0" borderId="13" xfId="0" applyNumberFormat="1" applyFont="1" applyFill="1" applyBorder="1" applyAlignment="1">
      <alignment vertical="center" wrapText="1"/>
    </xf>
    <xf numFmtId="180" fontId="11" fillId="0" borderId="3" xfId="0" quotePrefix="1" applyNumberFormat="1" applyFont="1" applyFill="1" applyBorder="1" applyAlignment="1">
      <alignment horizontal="center" vertical="center"/>
    </xf>
    <xf numFmtId="180" fontId="11" fillId="4" borderId="0" xfId="0" applyNumberFormat="1" applyFont="1" applyFill="1" applyBorder="1" applyAlignment="1">
      <alignment vertical="center"/>
    </xf>
    <xf numFmtId="180" fontId="11" fillId="4" borderId="22" xfId="0" applyNumberFormat="1" applyFont="1" applyFill="1" applyBorder="1" applyAlignment="1">
      <alignment vertical="center"/>
    </xf>
    <xf numFmtId="180" fontId="11" fillId="0" borderId="16" xfId="0" applyNumberFormat="1" applyFont="1" applyFill="1" applyBorder="1" applyAlignment="1">
      <alignment vertical="center"/>
    </xf>
    <xf numFmtId="180" fontId="11" fillId="0" borderId="17" xfId="0" applyNumberFormat="1" applyFont="1" applyFill="1" applyBorder="1" applyAlignment="1">
      <alignment vertical="center"/>
    </xf>
    <xf numFmtId="180" fontId="11" fillId="0" borderId="18" xfId="0" applyNumberFormat="1" applyFont="1" applyFill="1" applyBorder="1" applyAlignment="1">
      <alignment vertical="center"/>
    </xf>
    <xf numFmtId="180" fontId="11" fillId="0" borderId="18" xfId="0" applyNumberFormat="1" applyFont="1" applyFill="1" applyBorder="1" applyAlignment="1">
      <alignment vertical="center" wrapText="1"/>
    </xf>
    <xf numFmtId="180" fontId="11" fillId="0" borderId="19" xfId="0" applyNumberFormat="1" applyFont="1" applyFill="1" applyBorder="1" applyAlignment="1">
      <alignment vertical="center"/>
    </xf>
    <xf numFmtId="180" fontId="11" fillId="0" borderId="20" xfId="0" applyNumberFormat="1" applyFont="1" applyFill="1" applyBorder="1" applyAlignment="1">
      <alignment vertical="center"/>
    </xf>
    <xf numFmtId="180" fontId="11" fillId="0" borderId="0" xfId="0" applyNumberFormat="1" applyFont="1" applyFill="1" applyBorder="1" applyAlignment="1">
      <alignment horizontal="centerContinuous" vertical="center"/>
    </xf>
    <xf numFmtId="180" fontId="16" fillId="0" borderId="20" xfId="0" applyNumberFormat="1" applyFont="1" applyFill="1" applyBorder="1" applyAlignment="1">
      <alignment vertical="center"/>
    </xf>
    <xf numFmtId="180" fontId="38" fillId="0" borderId="13" xfId="0" applyNumberFormat="1" applyFont="1" applyFill="1" applyBorder="1" applyAlignment="1" applyProtection="1">
      <alignment vertical="center"/>
      <protection locked="0"/>
    </xf>
    <xf numFmtId="180" fontId="11" fillId="0" borderId="8" xfId="0" applyNumberFormat="1" applyFont="1" applyFill="1" applyBorder="1" applyAlignment="1">
      <alignment vertical="center" textRotation="255"/>
    </xf>
    <xf numFmtId="180" fontId="11" fillId="0" borderId="6" xfId="0" applyNumberFormat="1" applyFont="1" applyFill="1" applyBorder="1" applyAlignment="1">
      <alignment horizontal="centerContinuous" vertical="center"/>
    </xf>
    <xf numFmtId="3" fontId="17" fillId="2" borderId="6" xfId="0" applyNumberFormat="1" applyFont="1" applyFill="1" applyBorder="1" applyAlignment="1" applyProtection="1">
      <protection locked="0"/>
    </xf>
    <xf numFmtId="180" fontId="11" fillId="0" borderId="21" xfId="0" applyNumberFormat="1" applyFont="1" applyFill="1" applyBorder="1" applyAlignment="1">
      <alignment vertical="center"/>
    </xf>
    <xf numFmtId="180" fontId="17" fillId="0" borderId="22" xfId="0" applyNumberFormat="1" applyFont="1" applyFill="1" applyBorder="1" applyAlignment="1" applyProtection="1">
      <alignment vertical="center"/>
      <protection locked="0"/>
    </xf>
    <xf numFmtId="180" fontId="11" fillId="0" borderId="23" xfId="0" applyNumberFormat="1" applyFont="1" applyFill="1" applyBorder="1" applyAlignment="1">
      <alignment vertical="center"/>
    </xf>
    <xf numFmtId="180" fontId="17" fillId="0" borderId="18" xfId="0" applyNumberFormat="1" applyFont="1" applyFill="1" applyBorder="1" applyAlignment="1" applyProtection="1">
      <alignment vertical="center"/>
      <protection locked="0"/>
    </xf>
    <xf numFmtId="180" fontId="11" fillId="0" borderId="24" xfId="0" applyNumberFormat="1" applyFont="1" applyFill="1" applyBorder="1" applyAlignment="1">
      <alignment vertical="center"/>
    </xf>
    <xf numFmtId="180" fontId="17" fillId="0" borderId="19" xfId="0" applyNumberFormat="1" applyFont="1" applyFill="1" applyBorder="1" applyAlignment="1" applyProtection="1">
      <alignment vertical="center"/>
      <protection locked="0"/>
    </xf>
    <xf numFmtId="3" fontId="17" fillId="2" borderId="25" xfId="0" applyNumberFormat="1" applyFont="1" applyFill="1" applyBorder="1" applyAlignment="1" applyProtection="1">
      <protection locked="0"/>
    </xf>
    <xf numFmtId="180" fontId="14" fillId="0" borderId="18" xfId="2" applyNumberFormat="1" applyFont="1" applyFill="1" applyBorder="1" applyAlignment="1" applyProtection="1">
      <alignment vertical="center"/>
      <protection locked="0"/>
    </xf>
    <xf numFmtId="180" fontId="11" fillId="0" borderId="16" xfId="0" applyNumberFormat="1" applyFont="1" applyFill="1" applyBorder="1" applyAlignment="1">
      <alignment horizontal="left" vertical="center"/>
    </xf>
    <xf numFmtId="180" fontId="12" fillId="0" borderId="21" xfId="0" applyNumberFormat="1" applyFont="1" applyFill="1" applyBorder="1" applyAlignment="1">
      <alignment vertical="center"/>
    </xf>
    <xf numFmtId="180" fontId="39" fillId="0" borderId="22" xfId="0" applyNumberFormat="1" applyFont="1" applyFill="1" applyBorder="1" applyAlignment="1" applyProtection="1">
      <alignment vertical="center"/>
      <protection locked="0"/>
    </xf>
    <xf numFmtId="180" fontId="11" fillId="0" borderId="26" xfId="0" applyNumberFormat="1" applyFont="1" applyFill="1" applyBorder="1" applyAlignment="1">
      <alignment vertical="center"/>
    </xf>
    <xf numFmtId="180" fontId="14" fillId="0" borderId="19" xfId="0" applyNumberFormat="1" applyFont="1" applyFill="1" applyBorder="1" applyAlignment="1">
      <alignment vertical="center"/>
    </xf>
    <xf numFmtId="180" fontId="14" fillId="0" borderId="13" xfId="2" applyNumberFormat="1" applyFont="1" applyFill="1" applyBorder="1" applyAlignment="1" applyProtection="1">
      <alignment vertical="center"/>
      <protection locked="0"/>
    </xf>
    <xf numFmtId="180" fontId="11" fillId="0" borderId="4" xfId="0" quotePrefix="1" applyNumberFormat="1" applyFont="1" applyFill="1" applyBorder="1" applyAlignment="1">
      <alignment horizontal="center" vertical="center"/>
    </xf>
    <xf numFmtId="180" fontId="12" fillId="0" borderId="13" xfId="0" applyNumberFormat="1" applyFont="1" applyFill="1" applyBorder="1" applyAlignment="1">
      <alignment vertical="center"/>
    </xf>
    <xf numFmtId="180" fontId="11" fillId="0" borderId="13" xfId="0" applyNumberFormat="1" applyFont="1" applyFill="1" applyBorder="1" applyAlignment="1">
      <alignment horizontal="centerContinuous" vertical="center"/>
    </xf>
    <xf numFmtId="180" fontId="12" fillId="0" borderId="0" xfId="2" applyNumberFormat="1" applyFont="1" applyFill="1" applyBorder="1" applyAlignment="1" applyProtection="1">
      <alignment horizontal="center" vertical="center"/>
      <protection locked="0"/>
    </xf>
    <xf numFmtId="180" fontId="12" fillId="0" borderId="7" xfId="0" applyNumberFormat="1" applyFont="1" applyFill="1" applyBorder="1" applyAlignment="1">
      <alignment vertical="center"/>
    </xf>
    <xf numFmtId="176" fontId="33" fillId="0" borderId="3" xfId="0" applyNumberFormat="1" applyFont="1" applyBorder="1" applyAlignment="1">
      <alignment vertical="center"/>
    </xf>
    <xf numFmtId="3" fontId="33" fillId="0" borderId="0" xfId="0" applyFont="1" applyBorder="1" applyAlignment="1">
      <alignment vertical="center"/>
    </xf>
    <xf numFmtId="180" fontId="12" fillId="0" borderId="27" xfId="2" applyNumberFormat="1" applyFont="1" applyFill="1" applyBorder="1" applyAlignment="1" applyProtection="1">
      <alignment horizontal="center" vertical="center"/>
      <protection locked="0"/>
    </xf>
    <xf numFmtId="180" fontId="12" fillId="0" borderId="33" xfId="0" applyNumberFormat="1" applyFont="1" applyFill="1" applyBorder="1" applyAlignment="1">
      <alignment vertical="center"/>
    </xf>
    <xf numFmtId="180" fontId="12" fillId="0" borderId="0" xfId="0" applyNumberFormat="1" applyFont="1" applyFill="1" applyBorder="1" applyAlignment="1">
      <alignment vertical="center"/>
    </xf>
    <xf numFmtId="180" fontId="12" fillId="0" borderId="11" xfId="0" applyNumberFormat="1" applyFont="1" applyFill="1" applyBorder="1" applyAlignment="1">
      <alignment vertical="center"/>
    </xf>
    <xf numFmtId="180" fontId="17" fillId="0" borderId="13" xfId="0" applyNumberFormat="1" applyFont="1" applyFill="1" applyBorder="1" applyAlignment="1" applyProtection="1">
      <alignment vertical="center" wrapText="1"/>
      <protection locked="0"/>
    </xf>
    <xf numFmtId="180" fontId="11" fillId="0" borderId="8" xfId="0" quotePrefix="1" applyNumberFormat="1" applyFont="1" applyFill="1" applyBorder="1" applyAlignment="1">
      <alignment vertical="center"/>
    </xf>
    <xf numFmtId="180" fontId="11" fillId="0" borderId="4" xfId="0" applyNumberFormat="1" applyFont="1" applyFill="1" applyBorder="1" applyAlignment="1">
      <alignment vertical="center" wrapText="1"/>
    </xf>
    <xf numFmtId="180" fontId="17" fillId="0" borderId="10" xfId="0" applyNumberFormat="1" applyFont="1" applyFill="1" applyBorder="1" applyAlignment="1" applyProtection="1">
      <alignment vertical="center"/>
      <protection locked="0"/>
    </xf>
    <xf numFmtId="180" fontId="17" fillId="0" borderId="6" xfId="0" applyNumberFormat="1" applyFont="1" applyFill="1" applyBorder="1" applyAlignment="1" applyProtection="1">
      <alignment vertical="center"/>
      <protection locked="0"/>
    </xf>
    <xf numFmtId="180" fontId="17" fillId="0" borderId="7" xfId="0" applyNumberFormat="1" applyFont="1" applyFill="1" applyBorder="1" applyAlignment="1" applyProtection="1">
      <alignment vertical="center"/>
      <protection locked="0"/>
    </xf>
    <xf numFmtId="180" fontId="17" fillId="0" borderId="5" xfId="0" applyNumberFormat="1" applyFont="1" applyFill="1" applyBorder="1" applyAlignment="1" applyProtection="1">
      <alignment vertical="center"/>
      <protection locked="0"/>
    </xf>
    <xf numFmtId="180" fontId="17" fillId="0" borderId="12" xfId="0" applyNumberFormat="1" applyFont="1" applyFill="1" applyBorder="1" applyAlignment="1" applyProtection="1">
      <alignment vertical="center"/>
      <protection locked="0"/>
    </xf>
    <xf numFmtId="180" fontId="11" fillId="0" borderId="0" xfId="0" applyNumberFormat="1" applyFont="1" applyFill="1" applyBorder="1" applyAlignment="1">
      <alignment vertical="center"/>
    </xf>
    <xf numFmtId="180" fontId="14" fillId="0" borderId="4" xfId="0" applyNumberFormat="1" applyFont="1" applyFill="1" applyBorder="1" applyAlignment="1" applyProtection="1">
      <alignment vertical="center"/>
      <protection locked="0"/>
    </xf>
    <xf numFmtId="180" fontId="14" fillId="0" borderId="13" xfId="0" applyNumberFormat="1" applyFont="1" applyFill="1" applyBorder="1" applyAlignment="1" applyProtection="1">
      <alignment vertical="center"/>
      <protection locked="0"/>
    </xf>
    <xf numFmtId="3" fontId="11" fillId="0" borderId="4" xfId="0" applyNumberFormat="1" applyFont="1" applyFill="1" applyBorder="1" applyAlignment="1" applyProtection="1">
      <alignment vertical="center"/>
      <protection locked="0"/>
    </xf>
    <xf numFmtId="3" fontId="11" fillId="0" borderId="13" xfId="0" applyNumberFormat="1" applyFont="1" applyFill="1" applyBorder="1" applyAlignment="1" applyProtection="1">
      <alignment vertical="center"/>
      <protection locked="0"/>
    </xf>
    <xf numFmtId="180" fontId="12" fillId="0" borderId="0" xfId="0" applyNumberFormat="1" applyFont="1" applyFill="1" applyBorder="1" applyAlignment="1">
      <alignment horizontal="center" vertical="center"/>
    </xf>
    <xf numFmtId="3" fontId="12" fillId="5" borderId="28" xfId="0" applyNumberFormat="1" applyFont="1" applyFill="1" applyBorder="1" applyAlignment="1" applyProtection="1">
      <alignment horizontal="center" vertical="center"/>
      <protection locked="0"/>
    </xf>
    <xf numFmtId="3" fontId="12" fillId="0" borderId="28" xfId="0" applyNumberFormat="1" applyFont="1" applyFill="1" applyBorder="1" applyAlignment="1" applyProtection="1">
      <alignment horizontal="center" vertical="center"/>
      <protection locked="0"/>
    </xf>
    <xf numFmtId="180" fontId="12" fillId="0" borderId="28" xfId="0" applyNumberFormat="1" applyFont="1" applyFill="1" applyBorder="1" applyAlignment="1">
      <alignment horizontal="center" vertical="center"/>
    </xf>
    <xf numFmtId="176" fontId="33" fillId="0" borderId="37" xfId="0" applyNumberFormat="1" applyFont="1" applyBorder="1" applyAlignment="1">
      <alignment vertical="center"/>
    </xf>
    <xf numFmtId="3" fontId="14" fillId="3" borderId="5" xfId="0" quotePrefix="1" applyNumberFormat="1" applyFont="1" applyFill="1" applyBorder="1" applyAlignment="1">
      <alignment horizontal="center" vertical="center"/>
    </xf>
    <xf numFmtId="3" fontId="11" fillId="3" borderId="13" xfId="0" applyNumberFormat="1" applyFont="1" applyFill="1" applyBorder="1" applyAlignment="1">
      <alignment horizontal="distributed" vertical="center"/>
    </xf>
    <xf numFmtId="3" fontId="17" fillId="3" borderId="13" xfId="0" applyNumberFormat="1" applyFont="1" applyFill="1" applyBorder="1" applyAlignment="1" applyProtection="1">
      <alignment horizontal="distributed" vertical="center"/>
      <protection locked="0"/>
    </xf>
    <xf numFmtId="3" fontId="11" fillId="3" borderId="11" xfId="0" applyNumberFormat="1" applyFont="1" applyFill="1" applyBorder="1" applyAlignment="1">
      <alignment horizontal="center" vertical="center"/>
    </xf>
    <xf numFmtId="3" fontId="11" fillId="0" borderId="3" xfId="0" quotePrefix="1" applyNumberFormat="1" applyFont="1" applyFill="1" applyBorder="1" applyAlignment="1">
      <alignment vertical="center"/>
    </xf>
    <xf numFmtId="3" fontId="14" fillId="0" borderId="1" xfId="0" applyNumberFormat="1" applyFont="1" applyFill="1" applyBorder="1" applyAlignment="1">
      <alignment horizontal="center" vertical="center" textRotation="180"/>
    </xf>
    <xf numFmtId="3" fontId="14" fillId="0" borderId="1" xfId="0" applyNumberFormat="1" applyFont="1" applyFill="1" applyBorder="1" applyAlignment="1">
      <alignment horizontal="center" vertical="center"/>
    </xf>
    <xf numFmtId="3" fontId="14" fillId="0" borderId="2" xfId="0" applyNumberFormat="1" applyFont="1" applyFill="1" applyBorder="1" applyAlignment="1">
      <alignment horizontal="center" vertical="center" textRotation="180"/>
    </xf>
    <xf numFmtId="3" fontId="11" fillId="0" borderId="4" xfId="0" applyNumberFormat="1" applyFont="1" applyFill="1" applyBorder="1" applyAlignment="1">
      <alignment horizontal="centerContinuous" vertical="center"/>
    </xf>
    <xf numFmtId="3" fontId="11" fillId="0" borderId="13" xfId="0" applyNumberFormat="1" applyFont="1" applyFill="1" applyBorder="1" applyAlignment="1">
      <alignment horizontal="centerContinuous" vertical="center"/>
    </xf>
    <xf numFmtId="3" fontId="11" fillId="0" borderId="15" xfId="0" applyNumberFormat="1" applyFont="1" applyFill="1" applyBorder="1" applyAlignment="1">
      <alignment horizontal="centerContinuous" vertical="center"/>
    </xf>
    <xf numFmtId="3" fontId="12" fillId="0" borderId="3" xfId="0" applyNumberFormat="1" applyFont="1" applyFill="1" applyBorder="1" applyAlignment="1">
      <alignment horizontal="center" vertical="center"/>
    </xf>
    <xf numFmtId="3" fontId="12" fillId="0" borderId="1"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xf>
    <xf numFmtId="3" fontId="11" fillId="0" borderId="4" xfId="0" quotePrefix="1" applyNumberFormat="1" applyFont="1" applyFill="1" applyBorder="1" applyAlignment="1">
      <alignment vertical="center"/>
    </xf>
    <xf numFmtId="3" fontId="11" fillId="0" borderId="8" xfId="0" quotePrefix="1" applyNumberFormat="1" applyFont="1" applyFill="1" applyBorder="1" applyAlignment="1">
      <alignment vertical="center"/>
    </xf>
    <xf numFmtId="3" fontId="34" fillId="3" borderId="13" xfId="0" applyNumberFormat="1" applyFont="1" applyFill="1" applyBorder="1" applyAlignment="1" applyProtection="1">
      <alignment horizontal="distributed" vertical="center"/>
      <protection locked="0"/>
    </xf>
    <xf numFmtId="3" fontId="11" fillId="3" borderId="13" xfId="0" applyNumberFormat="1" applyFont="1" applyFill="1" applyBorder="1" applyAlignment="1" applyProtection="1">
      <alignment horizontal="center" vertical="center"/>
      <protection locked="0"/>
    </xf>
    <xf numFmtId="3" fontId="11" fillId="3" borderId="4" xfId="0" quotePrefix="1" applyNumberFormat="1" applyFont="1" applyFill="1" applyBorder="1" applyAlignment="1">
      <alignment vertical="center"/>
    </xf>
    <xf numFmtId="180" fontId="12" fillId="0" borderId="0" xfId="0" applyNumberFormat="1" applyFont="1" applyFill="1" applyBorder="1" applyAlignment="1" applyProtection="1">
      <alignment horizontal="center" vertical="center"/>
      <protection locked="0"/>
    </xf>
    <xf numFmtId="3" fontId="11" fillId="3" borderId="8" xfId="0" applyNumberFormat="1" applyFont="1" applyFill="1" applyBorder="1" applyAlignment="1" applyProtection="1">
      <alignment vertical="center"/>
      <protection locked="0"/>
    </xf>
    <xf numFmtId="3" fontId="11" fillId="3" borderId="9" xfId="0" applyNumberFormat="1" applyFont="1" applyFill="1" applyBorder="1" applyAlignment="1" applyProtection="1">
      <alignment vertical="center"/>
      <protection locked="0"/>
    </xf>
    <xf numFmtId="3" fontId="11" fillId="3" borderId="10" xfId="0" applyNumberFormat="1" applyFont="1" applyFill="1" applyBorder="1" applyAlignment="1" applyProtection="1">
      <alignment vertical="center"/>
      <protection locked="0"/>
    </xf>
    <xf numFmtId="3" fontId="14" fillId="0" borderId="3" xfId="0" applyNumberFormat="1" applyFont="1" applyFill="1" applyBorder="1" applyAlignment="1" applyProtection="1">
      <alignment horizontal="distributed" vertical="center"/>
      <protection locked="0"/>
    </xf>
    <xf numFmtId="3" fontId="11" fillId="0" borderId="27" xfId="0" applyNumberFormat="1" applyFont="1" applyFill="1" applyBorder="1" applyAlignment="1" applyProtection="1">
      <alignment vertical="center"/>
      <protection locked="0"/>
    </xf>
    <xf numFmtId="180" fontId="12" fillId="0" borderId="7" xfId="4" applyNumberFormat="1" applyFont="1" applyBorder="1" applyAlignment="1">
      <alignment horizontal="center" vertical="center"/>
    </xf>
    <xf numFmtId="49" fontId="12" fillId="0" borderId="29" xfId="4" applyNumberFormat="1" applyFont="1" applyBorder="1" applyAlignment="1">
      <alignment horizontal="center" vertical="center"/>
    </xf>
    <xf numFmtId="49" fontId="12" fillId="0" borderId="5" xfId="4" applyNumberFormat="1" applyFont="1" applyBorder="1" applyAlignment="1">
      <alignment horizontal="distributed" vertical="center"/>
    </xf>
    <xf numFmtId="49" fontId="12" fillId="0" borderId="6" xfId="4" applyNumberFormat="1" applyFont="1" applyBorder="1" applyAlignment="1">
      <alignment horizontal="center" vertical="center"/>
    </xf>
    <xf numFmtId="49" fontId="12" fillId="0" borderId="1" xfId="4" applyNumberFormat="1" applyFont="1" applyBorder="1" applyAlignment="1">
      <alignment horizontal="center" vertical="center"/>
    </xf>
    <xf numFmtId="49" fontId="12" fillId="0" borderId="1" xfId="4" applyNumberFormat="1" applyFont="1" applyBorder="1" applyAlignment="1">
      <alignment horizontal="center" vertical="center" shrinkToFit="1"/>
    </xf>
    <xf numFmtId="49" fontId="12" fillId="0" borderId="9" xfId="4" applyNumberFormat="1" applyFont="1" applyBorder="1" applyAlignment="1">
      <alignment vertical="center"/>
    </xf>
    <xf numFmtId="3" fontId="39" fillId="2" borderId="11" xfId="0" applyNumberFormat="1" applyFont="1" applyFill="1" applyBorder="1" applyAlignment="1" applyProtection="1">
      <protection locked="0"/>
    </xf>
    <xf numFmtId="49" fontId="12" fillId="0" borderId="3" xfId="4" applyNumberFormat="1" applyFont="1" applyBorder="1" applyAlignment="1">
      <alignment vertical="distributed" textRotation="255"/>
    </xf>
    <xf numFmtId="49" fontId="12" fillId="0" borderId="13" xfId="4" applyNumberFormat="1" applyFont="1" applyBorder="1" applyAlignment="1">
      <alignment vertical="center"/>
    </xf>
    <xf numFmtId="3" fontId="39" fillId="2" borderId="13" xfId="0" applyNumberFormat="1" applyFont="1" applyFill="1" applyBorder="1" applyAlignment="1" applyProtection="1">
      <protection locked="0"/>
    </xf>
    <xf numFmtId="49" fontId="12" fillId="0" borderId="4" xfId="4" applyNumberFormat="1" applyFont="1" applyBorder="1" applyAlignment="1">
      <alignment horizontal="distributed" vertical="center"/>
    </xf>
    <xf numFmtId="49" fontId="12" fillId="0" borderId="8" xfId="4" applyNumberFormat="1" applyFont="1" applyBorder="1" applyAlignment="1">
      <alignment horizontal="center" vertical="center"/>
    </xf>
    <xf numFmtId="49" fontId="12" fillId="0" borderId="5" xfId="4" applyNumberFormat="1" applyFont="1" applyBorder="1" applyAlignment="1">
      <alignment horizontal="center" vertical="center"/>
    </xf>
    <xf numFmtId="49" fontId="12" fillId="0" borderId="8" xfId="4" applyNumberFormat="1" applyFont="1" applyBorder="1" applyAlignment="1">
      <alignment vertical="center"/>
    </xf>
    <xf numFmtId="3" fontId="39" fillId="2" borderId="5" xfId="0" applyNumberFormat="1" applyFont="1" applyFill="1" applyBorder="1" applyAlignment="1" applyProtection="1">
      <protection locked="0"/>
    </xf>
    <xf numFmtId="49" fontId="12" fillId="4" borderId="5" xfId="4" applyNumberFormat="1" applyFont="1" applyFill="1" applyBorder="1" applyAlignment="1">
      <alignment horizontal="distributed" vertical="center"/>
    </xf>
    <xf numFmtId="49" fontId="12" fillId="0" borderId="9" xfId="4" applyNumberFormat="1" applyFont="1" applyBorder="1" applyAlignment="1"/>
    <xf numFmtId="3" fontId="39" fillId="2" borderId="9" xfId="0" applyNumberFormat="1" applyFont="1" applyFill="1" applyBorder="1" applyAlignment="1" applyProtection="1">
      <protection locked="0"/>
    </xf>
    <xf numFmtId="3" fontId="39" fillId="2" borderId="10" xfId="0" applyNumberFormat="1" applyFont="1" applyFill="1" applyBorder="1" applyAlignment="1" applyProtection="1">
      <protection locked="0"/>
    </xf>
    <xf numFmtId="49" fontId="12" fillId="0" borderId="4" xfId="4" applyNumberFormat="1" applyFont="1" applyBorder="1" applyAlignment="1">
      <alignment vertical="center"/>
    </xf>
    <xf numFmtId="3" fontId="39" fillId="2" borderId="12" xfId="0" applyNumberFormat="1" applyFont="1" applyFill="1" applyBorder="1" applyAlignment="1" applyProtection="1">
      <protection locked="0"/>
    </xf>
    <xf numFmtId="49" fontId="12" fillId="0" borderId="4" xfId="4" applyNumberFormat="1" applyFont="1" applyBorder="1" applyAlignment="1">
      <alignment horizontal="center" vertical="center"/>
    </xf>
    <xf numFmtId="49" fontId="12" fillId="0" borderId="32" xfId="4" applyNumberFormat="1" applyFont="1" applyBorder="1" applyAlignment="1">
      <alignment vertical="center"/>
    </xf>
    <xf numFmtId="3" fontId="39" fillId="2" borderId="27" xfId="0" applyNumberFormat="1" applyFont="1" applyFill="1" applyBorder="1" applyAlignment="1" applyProtection="1">
      <protection locked="0"/>
    </xf>
    <xf numFmtId="3" fontId="8" fillId="0" borderId="0" xfId="0" applyNumberFormat="1" applyFont="1" applyFill="1" applyAlignment="1" applyProtection="1">
      <alignment horizontal="center" vertical="center"/>
      <protection locked="0"/>
    </xf>
    <xf numFmtId="180" fontId="24" fillId="0" borderId="14" xfId="0" applyNumberFormat="1" applyFont="1" applyFill="1" applyBorder="1" applyAlignment="1">
      <alignment vertical="center"/>
    </xf>
    <xf numFmtId="180" fontId="24" fillId="0" borderId="14" xfId="2" applyNumberFormat="1" applyFont="1" applyFill="1" applyBorder="1" applyAlignment="1" applyProtection="1">
      <alignment vertical="center"/>
      <protection locked="0"/>
    </xf>
    <xf numFmtId="180" fontId="24" fillId="0" borderId="0" xfId="2" applyNumberFormat="1" applyFont="1" applyFill="1" applyAlignment="1" applyProtection="1">
      <alignment vertical="center"/>
      <protection locked="0"/>
    </xf>
    <xf numFmtId="181" fontId="24" fillId="0" borderId="14" xfId="2" applyNumberFormat="1" applyFont="1" applyFill="1" applyBorder="1" applyAlignment="1">
      <alignment vertical="center"/>
    </xf>
    <xf numFmtId="3" fontId="28" fillId="0" borderId="0" xfId="0" applyNumberFormat="1" applyFont="1" applyFill="1" applyAlignment="1" applyProtection="1">
      <alignment horizontal="center" vertical="center"/>
      <protection locked="0"/>
    </xf>
    <xf numFmtId="3" fontId="23" fillId="0" borderId="0" xfId="0" applyNumberFormat="1" applyFont="1" applyFill="1" applyAlignment="1" applyProtection="1">
      <alignment horizontal="center" vertical="center"/>
      <protection locked="0"/>
    </xf>
    <xf numFmtId="3" fontId="14" fillId="0" borderId="0" xfId="0" applyNumberFormat="1" applyFont="1" applyFill="1" applyAlignment="1" applyProtection="1">
      <alignment horizontal="right" vertical="center"/>
      <protection locked="0"/>
    </xf>
    <xf numFmtId="3" fontId="14" fillId="0" borderId="0" xfId="0" applyNumberFormat="1" applyFont="1" applyFill="1" applyBorder="1" applyAlignment="1" applyProtection="1">
      <alignment horizontal="right" vertical="center"/>
      <protection locked="0"/>
    </xf>
    <xf numFmtId="3" fontId="11" fillId="0" borderId="0" xfId="0" applyNumberFormat="1" applyFont="1" applyFill="1" applyAlignment="1" applyProtection="1">
      <alignment horizontal="right" vertical="center"/>
      <protection locked="0"/>
    </xf>
    <xf numFmtId="180" fontId="14" fillId="0" borderId="0" xfId="0" applyNumberFormat="1" applyFont="1" applyFill="1" applyAlignment="1" applyProtection="1">
      <alignment horizontal="right" vertical="center"/>
      <protection locked="0"/>
    </xf>
    <xf numFmtId="180" fontId="26" fillId="0" borderId="0" xfId="0" applyNumberFormat="1" applyFont="1" applyFill="1" applyAlignment="1">
      <alignment horizontal="center" vertical="center"/>
    </xf>
    <xf numFmtId="180" fontId="12" fillId="0" borderId="0" xfId="0" applyNumberFormat="1" applyFont="1" applyFill="1" applyAlignment="1">
      <alignment horizontal="right" vertical="center"/>
    </xf>
    <xf numFmtId="3" fontId="0" fillId="4" borderId="5" xfId="0" applyNumberFormat="1" applyFont="1" applyFill="1" applyBorder="1" applyAlignment="1" applyProtection="1">
      <alignment vertical="center" textRotation="255"/>
      <protection locked="0"/>
    </xf>
    <xf numFmtId="3" fontId="11" fillId="4" borderId="5" xfId="0" applyNumberFormat="1" applyFont="1" applyFill="1" applyBorder="1" applyAlignment="1">
      <alignment horizontal="distributed" vertical="center"/>
    </xf>
    <xf numFmtId="3" fontId="34" fillId="4" borderId="11" xfId="0" applyNumberFormat="1" applyFont="1" applyFill="1" applyBorder="1" applyAlignment="1" applyProtection="1">
      <alignment horizontal="distributed" vertical="center"/>
      <protection locked="0"/>
    </xf>
    <xf numFmtId="3" fontId="11" fillId="4" borderId="11" xfId="0" applyNumberFormat="1" applyFont="1" applyFill="1" applyBorder="1" applyAlignment="1" applyProtection="1">
      <alignment horizontal="center" vertical="center"/>
      <protection locked="0"/>
    </xf>
    <xf numFmtId="3" fontId="11" fillId="0" borderId="10" xfId="0" applyNumberFormat="1" applyFont="1" applyFill="1" applyBorder="1" applyAlignment="1" applyProtection="1">
      <alignment horizontal="center" vertical="center"/>
      <protection locked="0"/>
    </xf>
    <xf numFmtId="176" fontId="33" fillId="0" borderId="1" xfId="0" applyNumberFormat="1" applyFont="1" applyBorder="1" applyAlignment="1">
      <alignment vertical="center"/>
    </xf>
    <xf numFmtId="49" fontId="12" fillId="0" borderId="31" xfId="4" applyNumberFormat="1" applyFont="1" applyBorder="1" applyAlignment="1">
      <alignment horizontal="distributed" vertical="center"/>
    </xf>
    <xf numFmtId="3" fontId="8" fillId="0" borderId="0" xfId="0" applyNumberFormat="1" applyFont="1" applyFill="1" applyBorder="1" applyAlignment="1" applyProtection="1">
      <alignment horizontal="center" vertical="center"/>
      <protection locked="0"/>
    </xf>
    <xf numFmtId="180" fontId="8" fillId="0" borderId="7" xfId="0" applyNumberFormat="1" applyFont="1" applyFill="1" applyBorder="1" applyAlignment="1">
      <alignment horizontal="center" vertical="center"/>
    </xf>
    <xf numFmtId="180" fontId="8" fillId="0" borderId="0" xfId="0" applyNumberFormat="1" applyFont="1" applyFill="1" applyBorder="1" applyAlignment="1">
      <alignment horizontal="center" vertical="center"/>
    </xf>
    <xf numFmtId="180" fontId="8" fillId="0" borderId="7" xfId="4" applyNumberFormat="1" applyFont="1" applyBorder="1" applyAlignment="1">
      <alignment horizontal="center" vertical="center"/>
    </xf>
    <xf numFmtId="3" fontId="9" fillId="2" borderId="1" xfId="0" applyNumberFormat="1" applyFont="1" applyFill="1" applyBorder="1" applyAlignment="1" applyProtection="1">
      <protection locked="0"/>
    </xf>
    <xf numFmtId="3" fontId="9" fillId="2" borderId="6" xfId="0" applyNumberFormat="1" applyFont="1" applyFill="1" applyBorder="1" applyAlignment="1" applyProtection="1">
      <protection locked="0"/>
    </xf>
    <xf numFmtId="3" fontId="24" fillId="0" borderId="0" xfId="0" applyFont="1" applyFill="1" applyBorder="1" applyAlignment="1">
      <alignment horizontal="center" vertical="center" justifyLastLine="1"/>
    </xf>
    <xf numFmtId="180" fontId="13" fillId="0" borderId="0" xfId="0" applyNumberFormat="1" applyFont="1" applyFill="1" applyBorder="1" applyAlignment="1" applyProtection="1">
      <alignment vertical="center"/>
      <protection locked="0"/>
    </xf>
    <xf numFmtId="180" fontId="13" fillId="0" borderId="0" xfId="0" applyNumberFormat="1" applyFont="1" applyFill="1" applyBorder="1" applyAlignment="1"/>
    <xf numFmtId="180" fontId="13" fillId="0" borderId="0" xfId="0" applyNumberFormat="1" applyFont="1" applyFill="1" applyBorder="1" applyAlignment="1">
      <alignment vertical="center"/>
    </xf>
    <xf numFmtId="180" fontId="13" fillId="0" borderId="0" xfId="0" applyNumberFormat="1" applyFont="1" applyFill="1" applyBorder="1" applyAlignment="1">
      <alignment horizontal="right" vertical="top"/>
    </xf>
    <xf numFmtId="180" fontId="11" fillId="0" borderId="0" xfId="0" applyNumberFormat="1" applyFont="1" applyFill="1" applyBorder="1" applyAlignment="1">
      <alignment horizontal="left" vertical="center"/>
    </xf>
    <xf numFmtId="180" fontId="11" fillId="0" borderId="0" xfId="0" quotePrefix="1" applyNumberFormat="1" applyFont="1" applyFill="1" applyBorder="1" applyAlignment="1">
      <alignment horizontal="center" vertical="center"/>
    </xf>
    <xf numFmtId="180" fontId="17" fillId="0" borderId="0" xfId="0" applyNumberFormat="1" applyFont="1" applyFill="1" applyBorder="1" applyAlignment="1" applyProtection="1">
      <alignment horizontal="center" vertical="center"/>
      <protection locked="0"/>
    </xf>
    <xf numFmtId="180" fontId="17" fillId="0" borderId="0" xfId="0" applyNumberFormat="1" applyFont="1" applyFill="1" applyBorder="1" applyAlignment="1" applyProtection="1">
      <alignment horizontal="distributed" vertical="center"/>
      <protection locked="0"/>
    </xf>
    <xf numFmtId="180" fontId="14" fillId="0" borderId="0" xfId="0" applyNumberFormat="1" applyFont="1" applyFill="1" applyBorder="1" applyAlignment="1" applyProtection="1">
      <alignment horizontal="distributed" vertical="center"/>
      <protection locked="0"/>
    </xf>
    <xf numFmtId="180" fontId="16" fillId="0" borderId="0" xfId="2" applyNumberFormat="1" applyFont="1" applyFill="1" applyBorder="1" applyAlignment="1" applyProtection="1">
      <alignment horizontal="distributed" vertical="center"/>
      <protection locked="0"/>
    </xf>
    <xf numFmtId="3" fontId="12" fillId="2" borderId="4" xfId="0" applyNumberFormat="1" applyFont="1" applyFill="1" applyBorder="1" applyAlignment="1" applyProtection="1">
      <alignment horizontal="center" vertical="center"/>
      <protection locked="0"/>
    </xf>
    <xf numFmtId="49" fontId="12" fillId="0" borderId="4" xfId="4" applyNumberFormat="1" applyFont="1" applyBorder="1" applyAlignment="1">
      <alignment vertical="center" wrapText="1"/>
    </xf>
    <xf numFmtId="3" fontId="2" fillId="0" borderId="0" xfId="0" applyNumberFormat="1" applyFont="1" applyFill="1" applyAlignment="1" applyProtection="1">
      <alignment horizontal="center" vertical="center"/>
      <protection locked="0"/>
    </xf>
    <xf numFmtId="180" fontId="2" fillId="0" borderId="0" xfId="2" applyNumberFormat="1" applyFont="1" applyFill="1" applyAlignment="1" applyProtection="1">
      <alignment horizontal="center" vertical="center"/>
      <protection locked="0"/>
    </xf>
    <xf numFmtId="180" fontId="2" fillId="0" borderId="0" xfId="0" applyNumberFormat="1" applyFont="1" applyFill="1" applyAlignment="1">
      <alignment horizontal="center" vertical="center"/>
    </xf>
    <xf numFmtId="180" fontId="18" fillId="0" borderId="0" xfId="4" applyNumberFormat="1" applyFont="1" applyFill="1" applyBorder="1" applyAlignment="1">
      <alignment horizontal="center" vertical="center"/>
    </xf>
    <xf numFmtId="180" fontId="11" fillId="0" borderId="4" xfId="0" applyNumberFormat="1" applyFont="1" applyFill="1" applyBorder="1" applyAlignment="1">
      <alignment horizontal="distributed" vertical="center"/>
    </xf>
    <xf numFmtId="180" fontId="14" fillId="0" borderId="8" xfId="0" applyNumberFormat="1" applyFont="1" applyFill="1" applyBorder="1" applyAlignment="1">
      <alignment vertical="center"/>
    </xf>
    <xf numFmtId="3" fontId="34" fillId="2" borderId="9" xfId="0" applyNumberFormat="1" applyFont="1" applyFill="1" applyBorder="1" applyAlignment="1" applyProtection="1">
      <alignment vertical="center"/>
      <protection locked="0"/>
    </xf>
    <xf numFmtId="3" fontId="34" fillId="2" borderId="10" xfId="0" applyNumberFormat="1" applyFont="1" applyFill="1" applyBorder="1" applyAlignment="1" applyProtection="1">
      <alignment vertical="center"/>
      <protection locked="0"/>
    </xf>
    <xf numFmtId="49" fontId="16" fillId="0" borderId="3" xfId="3" applyNumberFormat="1" applyFont="1" applyBorder="1" applyAlignment="1">
      <alignment horizontal="distributed" vertical="center"/>
    </xf>
    <xf numFmtId="49" fontId="16" fillId="0" borderId="8" xfId="3" applyNumberFormat="1" applyFont="1" applyFill="1" applyBorder="1" applyAlignment="1">
      <alignment horizontal="center" vertical="center"/>
    </xf>
    <xf numFmtId="49" fontId="16" fillId="0" borderId="0" xfId="3" applyNumberFormat="1" applyFont="1" applyFill="1" applyBorder="1" applyAlignment="1">
      <alignment vertical="center"/>
    </xf>
    <xf numFmtId="3" fontId="11" fillId="0" borderId="8" xfId="0" applyNumberFormat="1" applyFont="1" applyFill="1" applyBorder="1" applyAlignment="1" applyProtection="1">
      <alignment vertical="center"/>
      <protection locked="0"/>
    </xf>
    <xf numFmtId="3" fontId="11" fillId="0" borderId="9" xfId="0" applyNumberFormat="1" applyFont="1" applyFill="1" applyBorder="1" applyAlignment="1" applyProtection="1">
      <alignment vertical="center"/>
      <protection locked="0"/>
    </xf>
    <xf numFmtId="180" fontId="17" fillId="0" borderId="9" xfId="0" applyNumberFormat="1" applyFont="1" applyFill="1" applyBorder="1" applyAlignment="1" applyProtection="1">
      <alignment vertical="center"/>
      <protection locked="0"/>
    </xf>
    <xf numFmtId="180" fontId="11" fillId="3" borderId="31" xfId="0" applyNumberFormat="1" applyFont="1" applyFill="1" applyBorder="1" applyAlignment="1">
      <alignment vertical="center"/>
    </xf>
    <xf numFmtId="180" fontId="11" fillId="3" borderId="48" xfId="0" applyNumberFormat="1" applyFont="1" applyFill="1" applyBorder="1" applyAlignment="1">
      <alignment vertical="center"/>
    </xf>
    <xf numFmtId="180" fontId="11" fillId="3" borderId="48" xfId="0" applyNumberFormat="1" applyFont="1" applyFill="1" applyBorder="1" applyAlignment="1">
      <alignment horizontal="distributed" vertical="center"/>
    </xf>
    <xf numFmtId="180" fontId="17" fillId="3" borderId="48" xfId="0" applyNumberFormat="1" applyFont="1" applyFill="1" applyBorder="1" applyAlignment="1" applyProtection="1">
      <alignment horizontal="distributed" vertical="center"/>
      <protection locked="0"/>
    </xf>
    <xf numFmtId="180" fontId="13" fillId="0" borderId="3" xfId="0" applyNumberFormat="1" applyFont="1" applyFill="1" applyBorder="1" applyAlignment="1" applyProtection="1">
      <alignment vertical="center"/>
      <protection locked="0"/>
    </xf>
    <xf numFmtId="180" fontId="12" fillId="0" borderId="14" xfId="4" applyNumberFormat="1" applyFont="1" applyFill="1" applyBorder="1" applyAlignment="1">
      <alignment vertical="center"/>
    </xf>
    <xf numFmtId="184" fontId="11" fillId="0" borderId="14" xfId="0" applyNumberFormat="1" applyFont="1" applyFill="1" applyBorder="1" applyAlignment="1">
      <alignment horizontal="right" vertical="center"/>
    </xf>
    <xf numFmtId="180" fontId="11" fillId="0" borderId="14" xfId="0" applyNumberFormat="1" applyFont="1" applyFill="1" applyBorder="1" applyAlignment="1">
      <alignment vertical="center"/>
    </xf>
    <xf numFmtId="181" fontId="11" fillId="0" borderId="14" xfId="0" applyNumberFormat="1" applyFont="1" applyFill="1" applyBorder="1" applyAlignment="1">
      <alignment vertical="center"/>
    </xf>
    <xf numFmtId="181" fontId="11" fillId="0" borderId="2" xfId="0" applyNumberFormat="1" applyFont="1" applyFill="1" applyBorder="1" applyAlignment="1">
      <alignment vertical="center"/>
    </xf>
    <xf numFmtId="176" fontId="11" fillId="0" borderId="14" xfId="0" applyNumberFormat="1" applyFont="1" applyFill="1" applyBorder="1" applyAlignment="1">
      <alignment vertical="center"/>
    </xf>
    <xf numFmtId="177" fontId="11" fillId="0" borderId="14" xfId="0" applyNumberFormat="1" applyFont="1" applyFill="1" applyBorder="1" applyAlignment="1">
      <alignment vertical="center"/>
    </xf>
    <xf numFmtId="178" fontId="11" fillId="0" borderId="3" xfId="0" applyNumberFormat="1" applyFont="1" applyFill="1" applyBorder="1" applyAlignment="1">
      <alignment vertical="center"/>
    </xf>
    <xf numFmtId="177" fontId="11" fillId="0" borderId="3" xfId="0" applyNumberFormat="1" applyFont="1" applyFill="1" applyBorder="1" applyAlignment="1">
      <alignment vertical="center"/>
    </xf>
    <xf numFmtId="179" fontId="11" fillId="0" borderId="2" xfId="0" applyNumberFormat="1" applyFont="1" applyFill="1" applyBorder="1" applyAlignment="1">
      <alignment vertical="center"/>
    </xf>
    <xf numFmtId="179" fontId="11" fillId="0" borderId="2"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9" fontId="11" fillId="0" borderId="0" xfId="0" applyNumberFormat="1" applyFont="1" applyFill="1" applyBorder="1" applyAlignment="1">
      <alignment vertical="center"/>
    </xf>
    <xf numFmtId="183" fontId="11" fillId="0" borderId="14" xfId="0" applyNumberFormat="1" applyFont="1" applyFill="1" applyBorder="1" applyAlignment="1">
      <alignment vertical="center"/>
    </xf>
    <xf numFmtId="182" fontId="11" fillId="0" borderId="14" xfId="0" applyNumberFormat="1" applyFont="1" applyFill="1" applyBorder="1" applyAlignment="1">
      <alignment vertical="center"/>
    </xf>
    <xf numFmtId="185" fontId="11" fillId="0" borderId="14" xfId="0" applyNumberFormat="1" applyFont="1" applyFill="1" applyBorder="1" applyAlignment="1" applyProtection="1">
      <alignment vertical="center"/>
      <protection locked="0"/>
    </xf>
    <xf numFmtId="3" fontId="28" fillId="0" borderId="0" xfId="0" applyNumberFormat="1" applyFont="1" applyFill="1" applyBorder="1" applyAlignment="1" applyProtection="1">
      <alignment horizontal="center" vertical="center"/>
      <protection locked="0"/>
    </xf>
    <xf numFmtId="180" fontId="10" fillId="0" borderId="0" xfId="2" applyNumberFormat="1" applyFont="1" applyFill="1" applyBorder="1" applyAlignment="1" applyProtection="1">
      <alignment horizontal="center" vertical="center"/>
      <protection locked="0"/>
    </xf>
    <xf numFmtId="3" fontId="10" fillId="0" borderId="0" xfId="0" applyNumberFormat="1" applyFont="1" applyFill="1" applyBorder="1" applyAlignment="1" applyProtection="1">
      <alignment horizontal="distributed" vertical="center" justifyLastLine="1"/>
      <protection locked="0"/>
    </xf>
    <xf numFmtId="180" fontId="20" fillId="0" borderId="0" xfId="4" applyNumberFormat="1" applyFont="1" applyFill="1" applyBorder="1" applyAlignment="1">
      <alignment horizontal="center" vertical="center"/>
    </xf>
    <xf numFmtId="180" fontId="12" fillId="8" borderId="14" xfId="4" applyNumberFormat="1" applyFont="1" applyFill="1" applyBorder="1" applyAlignment="1">
      <alignment vertical="center"/>
    </xf>
    <xf numFmtId="3" fontId="11" fillId="0" borderId="13" xfId="0" applyNumberFormat="1" applyFont="1" applyFill="1" applyBorder="1" applyAlignment="1">
      <alignment horizontal="distributed" vertical="center"/>
    </xf>
    <xf numFmtId="3" fontId="11" fillId="0" borderId="0" xfId="0" applyNumberFormat="1" applyFont="1" applyFill="1" applyBorder="1" applyAlignment="1">
      <alignment horizontal="distributed" vertical="center"/>
    </xf>
    <xf numFmtId="3" fontId="11" fillId="0" borderId="4" xfId="0" applyNumberFormat="1" applyFont="1" applyFill="1" applyBorder="1" applyAlignment="1">
      <alignment horizontal="center" vertical="center"/>
    </xf>
    <xf numFmtId="3" fontId="11" fillId="0" borderId="13" xfId="0" applyNumberFormat="1" applyFont="1" applyFill="1" applyBorder="1" applyAlignment="1">
      <alignment horizontal="center" vertical="center"/>
    </xf>
    <xf numFmtId="3" fontId="11" fillId="0" borderId="15" xfId="0" applyNumberFormat="1" applyFont="1" applyFill="1" applyBorder="1" applyAlignment="1">
      <alignment horizontal="center" vertical="center"/>
    </xf>
    <xf numFmtId="180" fontId="11" fillId="0" borderId="13" xfId="0" applyNumberFormat="1" applyFont="1" applyFill="1" applyBorder="1" applyAlignment="1">
      <alignment horizontal="distributed" vertical="center"/>
    </xf>
    <xf numFmtId="180" fontId="11" fillId="0" borderId="6" xfId="0" applyNumberFormat="1" applyFont="1" applyFill="1" applyBorder="1" applyAlignment="1">
      <alignment horizontal="center" vertical="center" textRotation="255"/>
    </xf>
    <xf numFmtId="180" fontId="11" fillId="0" borderId="7" xfId="0" applyNumberFormat="1" applyFont="1" applyFill="1" applyBorder="1" applyAlignment="1">
      <alignment horizontal="center" vertical="center" textRotation="255"/>
    </xf>
    <xf numFmtId="180" fontId="11" fillId="0" borderId="6" xfId="0" quotePrefix="1" applyNumberFormat="1" applyFont="1" applyFill="1" applyBorder="1" applyAlignment="1">
      <alignment horizontal="center" vertical="center"/>
    </xf>
    <xf numFmtId="180" fontId="11" fillId="0" borderId="6" xfId="0" applyNumberFormat="1" applyFont="1" applyFill="1" applyBorder="1" applyAlignment="1">
      <alignment horizontal="center" vertical="center"/>
    </xf>
    <xf numFmtId="180" fontId="11" fillId="0" borderId="4" xfId="0" applyNumberFormat="1" applyFont="1" applyFill="1" applyBorder="1" applyAlignment="1">
      <alignment horizontal="distributed" vertical="center"/>
    </xf>
    <xf numFmtId="180" fontId="11" fillId="0" borderId="0" xfId="0" applyNumberFormat="1" applyFont="1" applyFill="1" applyBorder="1" applyAlignment="1">
      <alignment horizontal="distributed" vertical="center"/>
    </xf>
    <xf numFmtId="3" fontId="11" fillId="0" borderId="14" xfId="0" applyNumberFormat="1" applyFont="1" applyFill="1" applyBorder="1" applyAlignment="1" applyProtection="1">
      <alignment horizontal="distributed" vertical="center"/>
      <protection locked="0"/>
    </xf>
    <xf numFmtId="49" fontId="16" fillId="0" borderId="3" xfId="3" applyNumberFormat="1" applyFont="1" applyBorder="1" applyAlignment="1">
      <alignment horizontal="distributed" vertical="center" wrapText="1"/>
    </xf>
    <xf numFmtId="180" fontId="11" fillId="0" borderId="5" xfId="0" applyNumberFormat="1" applyFont="1" applyFill="1" applyBorder="1" applyAlignment="1">
      <alignment vertical="center"/>
    </xf>
    <xf numFmtId="180" fontId="11" fillId="0" borderId="4" xfId="0" applyNumberFormat="1" applyFont="1" applyFill="1" applyBorder="1" applyAlignment="1">
      <alignment vertical="center"/>
    </xf>
    <xf numFmtId="49" fontId="15" fillId="0" borderId="9" xfId="4" applyNumberFormat="1" applyFont="1" applyFill="1" applyBorder="1" applyAlignment="1">
      <alignment horizontal="distributed" vertical="center"/>
    </xf>
    <xf numFmtId="49" fontId="15" fillId="0" borderId="1" xfId="4" applyNumberFormat="1" applyFont="1" applyFill="1" applyBorder="1" applyAlignment="1">
      <alignment horizontal="center" vertical="distributed" textRotation="255"/>
    </xf>
    <xf numFmtId="49" fontId="21" fillId="0" borderId="1" xfId="4" applyNumberFormat="1" applyFont="1" applyFill="1" applyBorder="1" applyAlignment="1">
      <alignment horizontal="center" vertical="center"/>
    </xf>
    <xf numFmtId="49" fontId="21" fillId="0" borderId="5" xfId="4" applyNumberFormat="1" applyFont="1" applyFill="1" applyBorder="1" applyAlignment="1">
      <alignment horizontal="center" vertical="center"/>
    </xf>
    <xf numFmtId="49" fontId="15" fillId="0" borderId="11" xfId="4" applyNumberFormat="1" applyFont="1" applyFill="1" applyBorder="1" applyAlignment="1">
      <alignment horizontal="distributed" vertical="center"/>
    </xf>
    <xf numFmtId="180" fontId="11" fillId="0" borderId="0" xfId="0" applyNumberFormat="1" applyFont="1" applyFill="1" applyBorder="1" applyAlignment="1">
      <alignment horizontal="center" vertical="center"/>
    </xf>
    <xf numFmtId="180" fontId="11" fillId="0" borderId="8" xfId="0" applyNumberFormat="1" applyFont="1" applyFill="1" applyBorder="1" applyAlignment="1">
      <alignment horizontal="center" vertical="center"/>
    </xf>
    <xf numFmtId="180" fontId="11" fillId="0" borderId="5" xfId="0" applyNumberFormat="1" applyFont="1" applyFill="1" applyBorder="1" applyAlignment="1">
      <alignment horizontal="center" vertical="center"/>
    </xf>
    <xf numFmtId="49" fontId="49" fillId="0" borderId="1" xfId="4" applyNumberFormat="1" applyFont="1" applyFill="1" applyBorder="1" applyAlignment="1">
      <alignment vertical="center" textRotation="255"/>
    </xf>
    <xf numFmtId="49" fontId="49" fillId="0" borderId="6" xfId="4" applyNumberFormat="1" applyFont="1" applyFill="1" applyBorder="1" applyAlignment="1">
      <alignment vertical="distributed" textRotation="255"/>
    </xf>
    <xf numFmtId="49" fontId="49" fillId="0" borderId="1" xfId="4" applyNumberFormat="1" applyFont="1" applyFill="1" applyBorder="1" applyAlignment="1">
      <alignment horizontal="center" vertical="center"/>
    </xf>
    <xf numFmtId="49" fontId="50" fillId="0" borderId="2" xfId="4" applyNumberFormat="1" applyFont="1" applyFill="1" applyBorder="1" applyAlignment="1">
      <alignment horizontal="distributed" vertical="center"/>
    </xf>
    <xf numFmtId="49" fontId="49" fillId="0" borderId="2" xfId="4" applyNumberFormat="1" applyFont="1" applyFill="1" applyBorder="1" applyAlignment="1">
      <alignment horizontal="center" vertical="center"/>
    </xf>
    <xf numFmtId="3" fontId="11" fillId="0" borderId="13" xfId="0" applyNumberFormat="1" applyFont="1" applyFill="1" applyBorder="1" applyAlignment="1">
      <alignment horizontal="distributed" vertical="center"/>
    </xf>
    <xf numFmtId="3" fontId="17" fillId="0" borderId="13" xfId="0" applyNumberFormat="1" applyFont="1" applyFill="1" applyBorder="1" applyAlignment="1" applyProtection="1">
      <alignment horizontal="distributed" vertical="center"/>
      <protection locked="0"/>
    </xf>
    <xf numFmtId="3" fontId="11" fillId="0" borderId="11" xfId="0" applyNumberFormat="1" applyFont="1" applyFill="1" applyBorder="1" applyAlignment="1">
      <alignment horizontal="distributed" vertical="center"/>
    </xf>
    <xf numFmtId="3" fontId="17" fillId="0" borderId="11" xfId="0" applyNumberFormat="1" applyFont="1" applyFill="1" applyBorder="1" applyAlignment="1" applyProtection="1">
      <alignment horizontal="distributed" vertical="center"/>
      <protection locked="0"/>
    </xf>
    <xf numFmtId="3" fontId="14" fillId="0" borderId="8" xfId="0" quotePrefix="1" applyNumberFormat="1" applyFont="1" applyFill="1" applyBorder="1" applyAlignment="1">
      <alignment horizontal="distributed" vertical="center" wrapText="1"/>
    </xf>
    <xf numFmtId="3" fontId="14" fillId="0" borderId="9" xfId="0" quotePrefix="1" applyNumberFormat="1" applyFont="1" applyFill="1" applyBorder="1" applyAlignment="1">
      <alignment horizontal="distributed" vertical="center" wrapText="1"/>
    </xf>
    <xf numFmtId="3" fontId="14" fillId="0" borderId="10" xfId="0" quotePrefix="1" applyNumberFormat="1" applyFont="1" applyFill="1" applyBorder="1" applyAlignment="1">
      <alignment horizontal="distributed" vertical="center" wrapText="1"/>
    </xf>
    <xf numFmtId="3" fontId="14" fillId="0" borderId="6" xfId="0" quotePrefix="1" applyNumberFormat="1" applyFont="1" applyFill="1" applyBorder="1" applyAlignment="1">
      <alignment horizontal="distributed" vertical="center" wrapText="1"/>
    </xf>
    <xf numFmtId="3" fontId="14" fillId="0" borderId="0" xfId="0" quotePrefix="1" applyNumberFormat="1" applyFont="1" applyFill="1" applyBorder="1" applyAlignment="1">
      <alignment horizontal="distributed" vertical="center" wrapText="1"/>
    </xf>
    <xf numFmtId="3" fontId="14" fillId="0" borderId="7" xfId="0" quotePrefix="1" applyNumberFormat="1" applyFont="1" applyFill="1" applyBorder="1" applyAlignment="1">
      <alignment horizontal="distributed" vertical="center" wrapText="1"/>
    </xf>
    <xf numFmtId="3" fontId="14" fillId="0" borderId="5" xfId="0" quotePrefix="1" applyNumberFormat="1" applyFont="1" applyFill="1" applyBorder="1" applyAlignment="1">
      <alignment horizontal="distributed" vertical="center" wrapText="1"/>
    </xf>
    <xf numFmtId="3" fontId="14" fillId="0" borderId="11" xfId="0" quotePrefix="1" applyNumberFormat="1" applyFont="1" applyFill="1" applyBorder="1" applyAlignment="1">
      <alignment horizontal="distributed" vertical="center" wrapText="1"/>
    </xf>
    <xf numFmtId="3" fontId="14" fillId="0" borderId="12" xfId="0" quotePrefix="1" applyNumberFormat="1" applyFont="1" applyFill="1" applyBorder="1" applyAlignment="1">
      <alignment horizontal="distributed" vertical="center" wrapText="1"/>
    </xf>
    <xf numFmtId="3" fontId="19" fillId="0" borderId="8" xfId="0" quotePrefix="1" applyNumberFormat="1" applyFont="1" applyFill="1" applyBorder="1" applyAlignment="1">
      <alignment vertical="center" wrapText="1"/>
    </xf>
    <xf numFmtId="3" fontId="42" fillId="2" borderId="10" xfId="0" applyNumberFormat="1" applyFont="1" applyFill="1" applyBorder="1" applyAlignment="1" applyProtection="1">
      <alignment vertical="center" wrapText="1"/>
      <protection locked="0"/>
    </xf>
    <xf numFmtId="3" fontId="42" fillId="2" borderId="6" xfId="0" applyNumberFormat="1" applyFont="1" applyFill="1" applyBorder="1" applyAlignment="1" applyProtection="1">
      <alignment vertical="center" wrapText="1"/>
      <protection locked="0"/>
    </xf>
    <xf numFmtId="3" fontId="42" fillId="2" borderId="7" xfId="0" applyNumberFormat="1" applyFont="1" applyFill="1" applyBorder="1" applyAlignment="1" applyProtection="1">
      <alignment vertical="center" wrapText="1"/>
      <protection locked="0"/>
    </xf>
    <xf numFmtId="3" fontId="42" fillId="2" borderId="5" xfId="0" applyNumberFormat="1" applyFont="1" applyFill="1" applyBorder="1" applyAlignment="1" applyProtection="1">
      <alignment vertical="center" wrapText="1"/>
      <protection locked="0"/>
    </xf>
    <xf numFmtId="3" fontId="42" fillId="2" borderId="12" xfId="0" applyNumberFormat="1" applyFont="1" applyFill="1" applyBorder="1" applyAlignment="1" applyProtection="1">
      <alignment vertical="center" wrapText="1"/>
      <protection locked="0"/>
    </xf>
    <xf numFmtId="3" fontId="19" fillId="0" borderId="4" xfId="0" quotePrefix="1" applyNumberFormat="1" applyFont="1" applyFill="1" applyBorder="1" applyAlignment="1">
      <alignment horizontal="distributed" vertical="center" wrapText="1"/>
    </xf>
    <xf numFmtId="3" fontId="42" fillId="2" borderId="13" xfId="0" applyNumberFormat="1" applyFont="1" applyFill="1" applyBorder="1" applyAlignment="1" applyProtection="1">
      <alignment horizontal="distributed" vertical="center"/>
      <protection locked="0"/>
    </xf>
    <xf numFmtId="3" fontId="42" fillId="2" borderId="15" xfId="0" applyNumberFormat="1" applyFont="1" applyFill="1" applyBorder="1" applyAlignment="1" applyProtection="1">
      <alignment horizontal="distributed" vertical="center"/>
      <protection locked="0"/>
    </xf>
    <xf numFmtId="3" fontId="11" fillId="0" borderId="4" xfId="0" applyNumberFormat="1" applyFont="1" applyFill="1" applyBorder="1" applyAlignment="1">
      <alignment horizontal="distributed" vertical="center"/>
    </xf>
    <xf numFmtId="3" fontId="17" fillId="0" borderId="15" xfId="0" applyNumberFormat="1" applyFont="1" applyFill="1" applyBorder="1" applyAlignment="1" applyProtection="1">
      <alignment horizontal="distributed" vertical="center"/>
      <protection locked="0"/>
    </xf>
    <xf numFmtId="3" fontId="11" fillId="0" borderId="14" xfId="0" applyNumberFormat="1" applyFont="1" applyFill="1" applyBorder="1" applyAlignment="1">
      <alignment horizontal="center" vertical="center" textRotation="255"/>
    </xf>
    <xf numFmtId="3" fontId="11" fillId="0" borderId="0" xfId="0" applyNumberFormat="1" applyFont="1" applyFill="1" applyBorder="1" applyAlignment="1">
      <alignment horizontal="distributed" vertical="center"/>
    </xf>
    <xf numFmtId="3" fontId="19" fillId="0" borderId="4" xfId="0" applyNumberFormat="1" applyFont="1" applyFill="1" applyBorder="1" applyAlignment="1" applyProtection="1">
      <alignment horizontal="distributed" vertical="center"/>
      <protection locked="0"/>
    </xf>
    <xf numFmtId="3" fontId="19" fillId="0" borderId="13" xfId="0" applyNumberFormat="1" applyFont="1" applyFill="1" applyBorder="1" applyAlignment="1" applyProtection="1">
      <alignment horizontal="distributed" vertical="center"/>
      <protection locked="0"/>
    </xf>
    <xf numFmtId="3" fontId="11" fillId="0" borderId="9" xfId="0" applyNumberFormat="1" applyFont="1" applyFill="1" applyBorder="1" applyAlignment="1">
      <alignment horizontal="distributed" vertical="center"/>
    </xf>
    <xf numFmtId="3" fontId="11" fillId="0" borderId="15" xfId="0" applyNumberFormat="1" applyFont="1" applyFill="1" applyBorder="1" applyAlignment="1">
      <alignment horizontal="distributed" vertical="center"/>
    </xf>
    <xf numFmtId="3" fontId="11" fillId="0" borderId="8" xfId="0" applyNumberFormat="1" applyFont="1" applyFill="1" applyBorder="1" applyAlignment="1">
      <alignment horizontal="distributed" vertical="center"/>
    </xf>
    <xf numFmtId="3" fontId="13" fillId="0" borderId="13" xfId="0" applyFont="1" applyFill="1" applyBorder="1" applyAlignment="1">
      <alignment horizontal="right" vertical="top"/>
    </xf>
    <xf numFmtId="3" fontId="25" fillId="0" borderId="15" xfId="0" applyNumberFormat="1" applyFont="1" applyFill="1" applyBorder="1" applyAlignment="1" applyProtection="1">
      <alignment horizontal="right" vertical="top"/>
      <protection locked="0"/>
    </xf>
    <xf numFmtId="3" fontId="11" fillId="0" borderId="4" xfId="0" applyFont="1" applyFill="1" applyBorder="1" applyAlignment="1">
      <alignment horizontal="distributed" vertical="center"/>
    </xf>
    <xf numFmtId="3" fontId="28" fillId="0" borderId="4" xfId="0" applyNumberFormat="1" applyFont="1" applyFill="1" applyBorder="1" applyAlignment="1" applyProtection="1">
      <alignment horizontal="distributed" vertical="center" justifyLastLine="1"/>
      <protection locked="0"/>
    </xf>
    <xf numFmtId="3" fontId="28" fillId="0" borderId="13" xfId="0" applyNumberFormat="1" applyFont="1" applyFill="1" applyBorder="1" applyAlignment="1" applyProtection="1">
      <alignment horizontal="distributed" vertical="center" justifyLastLine="1"/>
      <protection locked="0"/>
    </xf>
    <xf numFmtId="3" fontId="28" fillId="0" borderId="15" xfId="0" applyNumberFormat="1" applyFont="1" applyFill="1" applyBorder="1" applyAlignment="1" applyProtection="1">
      <alignment horizontal="distributed" vertical="center" justifyLastLine="1"/>
      <protection locked="0"/>
    </xf>
    <xf numFmtId="3" fontId="17" fillId="0" borderId="9" xfId="0" applyNumberFormat="1" applyFont="1" applyFill="1" applyBorder="1" applyAlignment="1" applyProtection="1">
      <alignment horizontal="distributed" vertical="center"/>
      <protection locked="0"/>
    </xf>
    <xf numFmtId="3" fontId="11" fillId="0" borderId="8" xfId="0" quotePrefix="1" applyFont="1" applyFill="1" applyBorder="1" applyAlignment="1">
      <alignment horizontal="center" vertical="center"/>
    </xf>
    <xf numFmtId="3" fontId="17" fillId="0" borderId="5" xfId="0" applyNumberFormat="1" applyFont="1" applyFill="1" applyBorder="1" applyAlignment="1" applyProtection="1">
      <alignment horizontal="center" vertical="center"/>
      <protection locked="0"/>
    </xf>
    <xf numFmtId="3" fontId="11" fillId="0" borderId="9" xfId="0" applyFont="1" applyFill="1" applyBorder="1" applyAlignment="1">
      <alignment horizontal="distributed" vertical="center" wrapText="1"/>
    </xf>
    <xf numFmtId="3" fontId="17" fillId="0" borderId="10" xfId="0" applyNumberFormat="1" applyFont="1" applyFill="1" applyBorder="1" applyAlignment="1" applyProtection="1">
      <alignment horizontal="distributed" vertical="center"/>
      <protection locked="0"/>
    </xf>
    <xf numFmtId="3" fontId="17" fillId="0" borderId="11" xfId="0" applyNumberFormat="1" applyFont="1" applyFill="1" applyBorder="1" applyAlignment="1" applyProtection="1">
      <alignment vertical="center"/>
      <protection locked="0"/>
    </xf>
    <xf numFmtId="3" fontId="17" fillId="0" borderId="12" xfId="0" applyNumberFormat="1" applyFont="1" applyFill="1" applyBorder="1" applyAlignment="1" applyProtection="1">
      <alignment vertical="center"/>
      <protection locked="0"/>
    </xf>
    <xf numFmtId="3" fontId="30" fillId="0" borderId="13" xfId="0" applyNumberFormat="1" applyFont="1" applyFill="1" applyBorder="1" applyAlignment="1" applyProtection="1">
      <alignment horizontal="distributed" vertical="center"/>
      <protection locked="0"/>
    </xf>
    <xf numFmtId="3" fontId="11" fillId="0" borderId="1" xfId="0" applyNumberFormat="1" applyFont="1" applyFill="1" applyBorder="1" applyAlignment="1">
      <alignment horizontal="center" vertical="distributed" textRotation="255" justifyLastLine="1"/>
    </xf>
    <xf numFmtId="3" fontId="11" fillId="0" borderId="2" xfId="0" applyNumberFormat="1" applyFont="1" applyFill="1" applyBorder="1" applyAlignment="1">
      <alignment horizontal="center" vertical="distributed" textRotation="255" justifyLastLine="1"/>
    </xf>
    <xf numFmtId="3" fontId="11" fillId="0" borderId="3" xfId="0" applyNumberFormat="1" applyFont="1" applyFill="1" applyBorder="1" applyAlignment="1">
      <alignment horizontal="center" vertical="center" textRotation="255"/>
    </xf>
    <xf numFmtId="3" fontId="11" fillId="0" borderId="1" xfId="0" applyNumberFormat="1" applyFont="1" applyFill="1" applyBorder="1" applyAlignment="1">
      <alignment horizontal="center" vertical="center" textRotation="255"/>
    </xf>
    <xf numFmtId="3" fontId="11" fillId="0" borderId="2" xfId="0" applyNumberFormat="1" applyFont="1" applyFill="1" applyBorder="1" applyAlignment="1">
      <alignment horizontal="center" vertical="center" textRotation="255"/>
    </xf>
    <xf numFmtId="3" fontId="11" fillId="0" borderId="4" xfId="0" applyNumberFormat="1" applyFont="1" applyFill="1" applyBorder="1" applyAlignment="1">
      <alignment horizontal="center" vertical="center"/>
    </xf>
    <xf numFmtId="3" fontId="11" fillId="0" borderId="13" xfId="0" applyNumberFormat="1" applyFont="1" applyFill="1" applyBorder="1" applyAlignment="1">
      <alignment horizontal="center" vertical="center"/>
    </xf>
    <xf numFmtId="3" fontId="11" fillId="0" borderId="15" xfId="0" applyNumberFormat="1" applyFont="1" applyFill="1" applyBorder="1" applyAlignment="1">
      <alignment horizontal="center" vertical="center"/>
    </xf>
    <xf numFmtId="3" fontId="11" fillId="0" borderId="1" xfId="0" quotePrefix="1" applyNumberFormat="1" applyFont="1" applyFill="1" applyBorder="1" applyAlignment="1">
      <alignment horizontal="center" vertical="center" textRotation="255"/>
    </xf>
    <xf numFmtId="3" fontId="11" fillId="0" borderId="2" xfId="0" quotePrefix="1" applyNumberFormat="1" applyFont="1" applyFill="1" applyBorder="1" applyAlignment="1">
      <alignment horizontal="center" vertical="center" textRotation="255"/>
    </xf>
    <xf numFmtId="180" fontId="11" fillId="0" borderId="4" xfId="0" applyNumberFormat="1" applyFont="1" applyFill="1" applyBorder="1" applyAlignment="1" applyProtection="1">
      <alignment horizontal="distributed" vertical="center"/>
      <protection locked="0"/>
    </xf>
    <xf numFmtId="180" fontId="11" fillId="0" borderId="13" xfId="0" applyNumberFormat="1" applyFont="1" applyFill="1" applyBorder="1" applyAlignment="1" applyProtection="1">
      <alignment horizontal="distributed" vertical="center"/>
      <protection locked="0"/>
    </xf>
    <xf numFmtId="180" fontId="11" fillId="0" borderId="13" xfId="0" applyNumberFormat="1" applyFont="1" applyFill="1" applyBorder="1" applyAlignment="1">
      <alignment horizontal="distributed" vertical="center"/>
    </xf>
    <xf numFmtId="180" fontId="11" fillId="0" borderId="4" xfId="0" applyNumberFormat="1" applyFont="1" applyFill="1" applyBorder="1" applyAlignment="1" applyProtection="1">
      <alignment vertical="center" shrinkToFit="1"/>
      <protection locked="0"/>
    </xf>
    <xf numFmtId="180" fontId="11" fillId="0" borderId="13" xfId="0" applyNumberFormat="1" applyFont="1" applyFill="1" applyBorder="1" applyAlignment="1" applyProtection="1">
      <alignment vertical="center" shrinkToFit="1"/>
      <protection locked="0"/>
    </xf>
    <xf numFmtId="180" fontId="11" fillId="0" borderId="6" xfId="0" applyNumberFormat="1" applyFont="1" applyFill="1" applyBorder="1" applyAlignment="1">
      <alignment horizontal="center" vertical="center" textRotation="255"/>
    </xf>
    <xf numFmtId="180" fontId="11" fillId="0" borderId="7" xfId="0" applyNumberFormat="1" applyFont="1" applyFill="1" applyBorder="1" applyAlignment="1">
      <alignment horizontal="center" vertical="center" textRotation="255"/>
    </xf>
    <xf numFmtId="180" fontId="11" fillId="0" borderId="6" xfId="0" quotePrefix="1" applyNumberFormat="1" applyFont="1" applyFill="1" applyBorder="1" applyAlignment="1">
      <alignment horizontal="center" vertical="center"/>
    </xf>
    <xf numFmtId="180" fontId="11" fillId="0" borderId="7" xfId="0" applyNumberFormat="1" applyFont="1" applyFill="1" applyBorder="1" applyAlignment="1">
      <alignment horizontal="center" vertical="center"/>
    </xf>
    <xf numFmtId="180" fontId="11" fillId="0" borderId="7" xfId="0" quotePrefix="1" applyNumberFormat="1" applyFont="1" applyFill="1" applyBorder="1" applyAlignment="1">
      <alignment horizontal="center" vertical="center"/>
    </xf>
    <xf numFmtId="180" fontId="11" fillId="0" borderId="6" xfId="0" applyNumberFormat="1" applyFont="1" applyFill="1" applyBorder="1" applyAlignment="1">
      <alignment horizontal="center" vertical="center"/>
    </xf>
    <xf numFmtId="180" fontId="11" fillId="0" borderId="8" xfId="0" quotePrefix="1" applyNumberFormat="1" applyFont="1" applyFill="1" applyBorder="1" applyAlignment="1">
      <alignment horizontal="center" vertical="center"/>
    </xf>
    <xf numFmtId="180" fontId="11" fillId="0" borderId="10" xfId="0" quotePrefix="1" applyNumberFormat="1" applyFont="1" applyFill="1" applyBorder="1" applyAlignment="1">
      <alignment horizontal="center" vertical="center"/>
    </xf>
    <xf numFmtId="180" fontId="12" fillId="0" borderId="4" xfId="0" applyNumberFormat="1" applyFont="1" applyFill="1" applyBorder="1" applyAlignment="1">
      <alignment horizontal="distributed" vertical="center"/>
    </xf>
    <xf numFmtId="180" fontId="12" fillId="0" borderId="13" xfId="0" applyNumberFormat="1" applyFont="1" applyFill="1" applyBorder="1" applyAlignment="1">
      <alignment horizontal="distributed" vertical="center"/>
    </xf>
    <xf numFmtId="180" fontId="11" fillId="0" borderId="3" xfId="0" applyNumberFormat="1" applyFont="1" applyFill="1" applyBorder="1" applyAlignment="1">
      <alignment horizontal="center" vertical="center" textRotation="255"/>
    </xf>
    <xf numFmtId="180" fontId="11" fillId="0" borderId="1" xfId="0" applyNumberFormat="1" applyFont="1" applyFill="1" applyBorder="1" applyAlignment="1">
      <alignment horizontal="center" vertical="center" textRotation="255"/>
    </xf>
    <xf numFmtId="180" fontId="11" fillId="0" borderId="2" xfId="0" applyNumberFormat="1" applyFont="1" applyFill="1" applyBorder="1" applyAlignment="1">
      <alignment horizontal="center" vertical="center" textRotation="255"/>
    </xf>
    <xf numFmtId="180" fontId="11" fillId="0" borderId="4" xfId="0" applyNumberFormat="1" applyFont="1" applyFill="1" applyBorder="1" applyAlignment="1">
      <alignment horizontal="distributed" vertical="center"/>
    </xf>
    <xf numFmtId="180" fontId="11" fillId="0" borderId="9" xfId="0" applyNumberFormat="1" applyFont="1" applyFill="1" applyBorder="1" applyAlignment="1">
      <alignment horizontal="distributed" vertical="center"/>
    </xf>
    <xf numFmtId="3" fontId="11" fillId="0" borderId="13" xfId="0" applyFont="1" applyFill="1" applyBorder="1"/>
    <xf numFmtId="180" fontId="14" fillId="0" borderId="4" xfId="0" applyNumberFormat="1" applyFont="1" applyFill="1" applyBorder="1" applyAlignment="1">
      <alignment horizontal="distributed" vertical="center" shrinkToFit="1"/>
    </xf>
    <xf numFmtId="180" fontId="14" fillId="0" borderId="13" xfId="0" applyNumberFormat="1" applyFont="1" applyFill="1" applyBorder="1" applyAlignment="1">
      <alignment horizontal="distributed" vertical="center" shrinkToFit="1"/>
    </xf>
    <xf numFmtId="180" fontId="11" fillId="0" borderId="11" xfId="0" applyNumberFormat="1" applyFont="1" applyFill="1" applyBorder="1" applyAlignment="1">
      <alignment horizontal="distributed" vertical="center"/>
    </xf>
    <xf numFmtId="180" fontId="11" fillId="0" borderId="0" xfId="0" applyNumberFormat="1" applyFont="1" applyFill="1" applyBorder="1" applyAlignment="1">
      <alignment horizontal="distributed" vertical="center"/>
    </xf>
    <xf numFmtId="3" fontId="10" fillId="0" borderId="4" xfId="0" applyNumberFormat="1" applyFont="1" applyFill="1" applyBorder="1" applyAlignment="1" applyProtection="1">
      <alignment horizontal="distributed" vertical="center" justifyLastLine="1"/>
      <protection locked="0"/>
    </xf>
    <xf numFmtId="3" fontId="10" fillId="0" borderId="13" xfId="0" applyNumberFormat="1" applyFont="1" applyFill="1" applyBorder="1" applyAlignment="1" applyProtection="1">
      <alignment horizontal="distributed" vertical="center" justifyLastLine="1"/>
      <protection locked="0"/>
    </xf>
    <xf numFmtId="3" fontId="10" fillId="0" borderId="15" xfId="0" applyNumberFormat="1" applyFont="1" applyFill="1" applyBorder="1" applyAlignment="1" applyProtection="1">
      <alignment horizontal="distributed" vertical="center" justifyLastLine="1"/>
      <protection locked="0"/>
    </xf>
    <xf numFmtId="180" fontId="11" fillId="0" borderId="10" xfId="0" applyNumberFormat="1" applyFont="1" applyFill="1" applyBorder="1" applyAlignment="1">
      <alignment horizontal="distributed" vertical="center"/>
    </xf>
    <xf numFmtId="180" fontId="11" fillId="0" borderId="11" xfId="0" applyNumberFormat="1" applyFont="1" applyFill="1" applyBorder="1" applyAlignment="1">
      <alignment horizontal="center" vertical="center"/>
    </xf>
    <xf numFmtId="180" fontId="11" fillId="0" borderId="12" xfId="0" applyNumberFormat="1" applyFont="1" applyFill="1" applyBorder="1" applyAlignment="1">
      <alignment horizontal="center" vertical="center"/>
    </xf>
    <xf numFmtId="180" fontId="11" fillId="0" borderId="4" xfId="0" applyNumberFormat="1" applyFont="1" applyFill="1" applyBorder="1" applyAlignment="1" applyProtection="1">
      <alignment horizontal="distributed" vertical="center" shrinkToFit="1"/>
      <protection locked="0"/>
    </xf>
    <xf numFmtId="180" fontId="11" fillId="0" borderId="13" xfId="0" applyNumberFormat="1" applyFont="1" applyFill="1" applyBorder="1" applyAlignment="1" applyProtection="1">
      <alignment horizontal="distributed" vertical="center" shrinkToFit="1"/>
      <protection locked="0"/>
    </xf>
    <xf numFmtId="180" fontId="11" fillId="0" borderId="5" xfId="0" applyNumberFormat="1" applyFont="1" applyFill="1" applyBorder="1" applyAlignment="1">
      <alignment horizontal="center" vertical="center" textRotation="255"/>
    </xf>
    <xf numFmtId="180" fontId="11" fillId="0" borderId="12" xfId="0" applyNumberFormat="1" applyFont="1" applyFill="1" applyBorder="1" applyAlignment="1">
      <alignment horizontal="center" vertical="center" textRotation="255"/>
    </xf>
    <xf numFmtId="180" fontId="11" fillId="0" borderId="13" xfId="0" applyNumberFormat="1" applyFont="1" applyFill="1" applyBorder="1" applyAlignment="1">
      <alignment vertical="center" shrinkToFit="1"/>
    </xf>
    <xf numFmtId="180" fontId="11" fillId="0" borderId="8" xfId="0" applyNumberFormat="1" applyFont="1" applyFill="1" applyBorder="1" applyAlignment="1">
      <alignment horizontal="center" vertical="center" wrapText="1"/>
    </xf>
    <xf numFmtId="3" fontId="35" fillId="2" borderId="10" xfId="0" applyNumberFormat="1" applyFont="1" applyFill="1" applyBorder="1" applyAlignment="1" applyProtection="1">
      <alignment horizontal="center" vertical="center" wrapText="1"/>
      <protection locked="0"/>
    </xf>
    <xf numFmtId="3" fontId="35" fillId="2" borderId="5" xfId="0" applyNumberFormat="1" applyFont="1" applyFill="1" applyBorder="1" applyAlignment="1" applyProtection="1">
      <alignment horizontal="center" vertical="center" wrapText="1"/>
      <protection locked="0"/>
    </xf>
    <xf numFmtId="3" fontId="35" fillId="2" borderId="12" xfId="0" applyNumberFormat="1" applyFont="1" applyFill="1" applyBorder="1" applyAlignment="1" applyProtection="1">
      <alignment horizontal="center" vertical="center" wrapText="1"/>
      <protection locked="0"/>
    </xf>
    <xf numFmtId="3" fontId="11" fillId="0" borderId="4" xfId="0" applyNumberFormat="1" applyFont="1" applyFill="1" applyBorder="1" applyAlignment="1" applyProtection="1">
      <alignment horizontal="distributed" vertical="center"/>
      <protection locked="0"/>
    </xf>
    <xf numFmtId="3" fontId="35" fillId="2" borderId="13" xfId="0" applyNumberFormat="1" applyFont="1" applyFill="1" applyBorder="1" applyAlignment="1" applyProtection="1">
      <alignment horizontal="distributed" vertical="center"/>
      <protection locked="0"/>
    </xf>
    <xf numFmtId="3" fontId="35" fillId="2" borderId="15" xfId="0" applyNumberFormat="1" applyFont="1" applyFill="1" applyBorder="1" applyAlignment="1" applyProtection="1">
      <alignment horizontal="distributed" vertical="center"/>
      <protection locked="0"/>
    </xf>
    <xf numFmtId="180" fontId="11" fillId="0" borderId="4" xfId="0" applyNumberFormat="1" applyFont="1" applyFill="1" applyBorder="1" applyAlignment="1">
      <alignment horizontal="center" vertical="center" shrinkToFit="1"/>
    </xf>
    <xf numFmtId="3" fontId="35" fillId="2" borderId="15" xfId="0" applyNumberFormat="1" applyFont="1" applyFill="1" applyBorder="1" applyAlignment="1" applyProtection="1">
      <alignment horizontal="center" vertical="center" shrinkToFit="1"/>
      <protection locked="0"/>
    </xf>
    <xf numFmtId="3" fontId="35" fillId="2" borderId="6" xfId="0" applyNumberFormat="1" applyFont="1" applyFill="1" applyBorder="1" applyAlignment="1" applyProtection="1">
      <alignment horizontal="center" vertical="center" wrapText="1"/>
      <protection locked="0"/>
    </xf>
    <xf numFmtId="3" fontId="35" fillId="2" borderId="7" xfId="0" applyNumberFormat="1" applyFont="1" applyFill="1" applyBorder="1" applyAlignment="1" applyProtection="1">
      <alignment horizontal="center" vertical="center" wrapText="1"/>
      <protection locked="0"/>
    </xf>
    <xf numFmtId="180" fontId="11" fillId="0" borderId="8" xfId="0" applyNumberFormat="1" applyFont="1" applyFill="1" applyBorder="1" applyAlignment="1">
      <alignment horizontal="distributed" vertical="center" wrapText="1" shrinkToFit="1"/>
    </xf>
    <xf numFmtId="180" fontId="11" fillId="0" borderId="9" xfId="0" applyNumberFormat="1" applyFont="1" applyFill="1" applyBorder="1" applyAlignment="1">
      <alignment horizontal="distributed" vertical="center" wrapText="1" shrinkToFit="1"/>
    </xf>
    <xf numFmtId="180" fontId="11" fillId="0" borderId="10" xfId="0" applyNumberFormat="1" applyFont="1" applyFill="1" applyBorder="1" applyAlignment="1">
      <alignment horizontal="distributed" vertical="center" wrapText="1" shrinkToFit="1"/>
    </xf>
    <xf numFmtId="180" fontId="11" fillId="0" borderId="5" xfId="0" applyNumberFormat="1" applyFont="1" applyFill="1" applyBorder="1" applyAlignment="1">
      <alignment horizontal="distributed" vertical="center" wrapText="1" shrinkToFit="1"/>
    </xf>
    <xf numFmtId="180" fontId="11" fillId="0" borderId="11" xfId="0" applyNumberFormat="1" applyFont="1" applyFill="1" applyBorder="1" applyAlignment="1">
      <alignment horizontal="distributed" vertical="center" wrapText="1" shrinkToFit="1"/>
    </xf>
    <xf numFmtId="180" fontId="11" fillId="0" borderId="12" xfId="0" applyNumberFormat="1" applyFont="1" applyFill="1" applyBorder="1" applyAlignment="1">
      <alignment horizontal="distributed" vertical="center" wrapText="1" shrinkToFit="1"/>
    </xf>
    <xf numFmtId="3" fontId="17" fillId="0" borderId="13" xfId="0" applyNumberFormat="1" applyFont="1" applyFill="1" applyBorder="1" applyAlignment="1" applyProtection="1">
      <protection locked="0"/>
    </xf>
    <xf numFmtId="180" fontId="11" fillId="0" borderId="4" xfId="0" applyNumberFormat="1" applyFont="1" applyFill="1" applyBorder="1" applyAlignment="1">
      <alignment horizontal="distributed" vertical="center" wrapText="1"/>
    </xf>
    <xf numFmtId="180" fontId="11" fillId="0" borderId="13" xfId="0" applyNumberFormat="1" applyFont="1" applyFill="1" applyBorder="1" applyAlignment="1">
      <alignment horizontal="distributed" vertical="center" wrapText="1"/>
    </xf>
    <xf numFmtId="180" fontId="11" fillId="0" borderId="8" xfId="0" applyNumberFormat="1" applyFont="1" applyFill="1" applyBorder="1" applyAlignment="1">
      <alignment horizontal="center" vertical="distributed" textRotation="255" wrapText="1" justifyLastLine="1"/>
    </xf>
    <xf numFmtId="3" fontId="17" fillId="0" borderId="10" xfId="0" applyNumberFormat="1" applyFont="1" applyFill="1" applyBorder="1" applyAlignment="1" applyProtection="1">
      <alignment horizontal="center" vertical="distributed" textRotation="255" justifyLastLine="1"/>
      <protection locked="0"/>
    </xf>
    <xf numFmtId="3" fontId="17" fillId="0" borderId="6" xfId="0" applyNumberFormat="1" applyFont="1" applyFill="1" applyBorder="1" applyAlignment="1" applyProtection="1">
      <alignment horizontal="center" vertical="distributed" textRotation="255" justifyLastLine="1"/>
      <protection locked="0"/>
    </xf>
    <xf numFmtId="3" fontId="17" fillId="0" borderId="7" xfId="0" applyNumberFormat="1" applyFont="1" applyFill="1" applyBorder="1" applyAlignment="1" applyProtection="1">
      <alignment horizontal="center" vertical="distributed" textRotation="255" justifyLastLine="1"/>
      <protection locked="0"/>
    </xf>
    <xf numFmtId="3" fontId="17" fillId="0" borderId="5" xfId="0" applyNumberFormat="1" applyFont="1" applyFill="1" applyBorder="1" applyAlignment="1" applyProtection="1">
      <alignment horizontal="center" vertical="distributed" textRotation="255" justifyLastLine="1"/>
      <protection locked="0"/>
    </xf>
    <xf numFmtId="3" fontId="17" fillId="0" borderId="12" xfId="0" applyNumberFormat="1" applyFont="1" applyFill="1" applyBorder="1" applyAlignment="1" applyProtection="1">
      <alignment horizontal="center" vertical="distributed" textRotation="255" justifyLastLine="1"/>
      <protection locked="0"/>
    </xf>
    <xf numFmtId="180" fontId="11" fillId="0" borderId="14" xfId="0" applyNumberFormat="1" applyFont="1" applyFill="1" applyBorder="1" applyAlignment="1">
      <alignment horizontal="distributed" vertical="center"/>
    </xf>
    <xf numFmtId="180" fontId="14" fillId="0" borderId="1" xfId="2" applyNumberFormat="1" applyFont="1" applyFill="1" applyBorder="1" applyAlignment="1" applyProtection="1">
      <alignment vertical="center"/>
      <protection locked="0"/>
    </xf>
    <xf numFmtId="180" fontId="11" fillId="0" borderId="15" xfId="0" applyNumberFormat="1" applyFont="1" applyFill="1" applyBorder="1" applyAlignment="1">
      <alignment horizontal="distributed" vertical="center"/>
    </xf>
    <xf numFmtId="180" fontId="12" fillId="0" borderId="8" xfId="2" applyNumberFormat="1" applyFont="1" applyFill="1" applyBorder="1" applyAlignment="1" applyProtection="1">
      <alignment horizontal="distributed" vertical="center"/>
      <protection locked="0"/>
    </xf>
    <xf numFmtId="180" fontId="12" fillId="0" borderId="9" xfId="2" applyNumberFormat="1" applyFont="1" applyFill="1" applyBorder="1" applyAlignment="1" applyProtection="1">
      <alignment horizontal="distributed" vertical="center"/>
      <protection locked="0"/>
    </xf>
    <xf numFmtId="180" fontId="12" fillId="0" borderId="10" xfId="2" applyNumberFormat="1" applyFont="1" applyFill="1" applyBorder="1" applyAlignment="1" applyProtection="1">
      <alignment horizontal="distributed" vertical="center"/>
      <protection locked="0"/>
    </xf>
    <xf numFmtId="180" fontId="27" fillId="0" borderId="4" xfId="0" applyNumberFormat="1" applyFont="1" applyFill="1" applyBorder="1" applyAlignment="1">
      <alignment horizontal="distributed" vertical="center" wrapText="1"/>
    </xf>
    <xf numFmtId="180" fontId="27" fillId="0" borderId="13" xfId="0" applyNumberFormat="1" applyFont="1" applyFill="1" applyBorder="1" applyAlignment="1">
      <alignment horizontal="distributed" vertical="center" wrapText="1"/>
    </xf>
    <xf numFmtId="180" fontId="11" fillId="0" borderId="8" xfId="0" applyNumberFormat="1" applyFont="1" applyFill="1" applyBorder="1" applyAlignment="1">
      <alignment horizontal="distributed" vertical="center" wrapText="1"/>
    </xf>
    <xf numFmtId="180" fontId="11" fillId="0" borderId="9" xfId="0" applyNumberFormat="1" applyFont="1" applyFill="1" applyBorder="1" applyAlignment="1">
      <alignment horizontal="distributed" vertical="center" wrapText="1"/>
    </xf>
    <xf numFmtId="180" fontId="11" fillId="0" borderId="10" xfId="0" applyNumberFormat="1" applyFont="1" applyFill="1" applyBorder="1" applyAlignment="1">
      <alignment horizontal="distributed" vertical="center" wrapText="1"/>
    </xf>
    <xf numFmtId="180" fontId="11" fillId="0" borderId="5" xfId="0" applyNumberFormat="1" applyFont="1" applyFill="1" applyBorder="1" applyAlignment="1">
      <alignment horizontal="distributed" vertical="center" wrapText="1"/>
    </xf>
    <xf numFmtId="180" fontId="11" fillId="0" borderId="11" xfId="0" applyNumberFormat="1" applyFont="1" applyFill="1" applyBorder="1" applyAlignment="1">
      <alignment horizontal="distributed" vertical="center" wrapText="1"/>
    </xf>
    <xf numFmtId="180" fontId="11" fillId="0" borderId="12" xfId="0" applyNumberFormat="1" applyFont="1" applyFill="1" applyBorder="1" applyAlignment="1">
      <alignment horizontal="distributed" vertical="center" wrapText="1"/>
    </xf>
    <xf numFmtId="180" fontId="12" fillId="0" borderId="8" xfId="0" applyNumberFormat="1" applyFont="1" applyFill="1" applyBorder="1" applyAlignment="1">
      <alignment horizontal="distributed" vertical="center" wrapText="1"/>
    </xf>
    <xf numFmtId="180" fontId="12" fillId="0" borderId="9" xfId="0" applyNumberFormat="1" applyFont="1" applyFill="1" applyBorder="1" applyAlignment="1">
      <alignment horizontal="distributed" vertical="center" wrapText="1"/>
    </xf>
    <xf numFmtId="180" fontId="12" fillId="0" borderId="10" xfId="0" applyNumberFormat="1" applyFont="1" applyFill="1" applyBorder="1" applyAlignment="1">
      <alignment horizontal="distributed" vertical="center" wrapText="1"/>
    </xf>
    <xf numFmtId="180" fontId="12" fillId="0" borderId="5" xfId="0" applyNumberFormat="1" applyFont="1" applyFill="1" applyBorder="1" applyAlignment="1">
      <alignment horizontal="distributed" vertical="center" wrapText="1"/>
    </xf>
    <xf numFmtId="180" fontId="12" fillId="0" borderId="11" xfId="0" applyNumberFormat="1" applyFont="1" applyFill="1" applyBorder="1" applyAlignment="1">
      <alignment horizontal="distributed" vertical="center" wrapText="1"/>
    </xf>
    <xf numFmtId="180" fontId="12" fillId="0" borderId="12" xfId="0" applyNumberFormat="1" applyFont="1" applyFill="1" applyBorder="1" applyAlignment="1">
      <alignment horizontal="distributed" vertical="center" wrapText="1"/>
    </xf>
    <xf numFmtId="180" fontId="11" fillId="0" borderId="8" xfId="0" applyNumberFormat="1" applyFont="1" applyFill="1" applyBorder="1" applyAlignment="1">
      <alignment vertical="center" wrapText="1"/>
    </xf>
    <xf numFmtId="180" fontId="11" fillId="0" borderId="9" xfId="0" applyNumberFormat="1" applyFont="1" applyFill="1" applyBorder="1" applyAlignment="1">
      <alignment vertical="center" wrapText="1"/>
    </xf>
    <xf numFmtId="180" fontId="11" fillId="0" borderId="10" xfId="0" applyNumberFormat="1" applyFont="1" applyFill="1" applyBorder="1" applyAlignment="1">
      <alignment vertical="center" wrapText="1"/>
    </xf>
    <xf numFmtId="180" fontId="11" fillId="0" borderId="6" xfId="0" applyNumberFormat="1" applyFont="1" applyFill="1" applyBorder="1" applyAlignment="1">
      <alignment vertical="center" wrapText="1"/>
    </xf>
    <xf numFmtId="180" fontId="11" fillId="0" borderId="0" xfId="0" applyNumberFormat="1" applyFont="1" applyFill="1" applyBorder="1" applyAlignment="1">
      <alignment vertical="center" wrapText="1"/>
    </xf>
    <xf numFmtId="180" fontId="11" fillId="0" borderId="7" xfId="0" applyNumberFormat="1" applyFont="1" applyFill="1" applyBorder="1" applyAlignment="1">
      <alignment vertical="center" wrapText="1"/>
    </xf>
    <xf numFmtId="180" fontId="11" fillId="0" borderId="5" xfId="0" applyNumberFormat="1" applyFont="1" applyFill="1" applyBorder="1" applyAlignment="1">
      <alignment vertical="center" wrapText="1"/>
    </xf>
    <xf numFmtId="180" fontId="11" fillId="0" borderId="11" xfId="0" applyNumberFormat="1" applyFont="1" applyFill="1" applyBorder="1" applyAlignment="1">
      <alignment vertical="center" wrapText="1"/>
    </xf>
    <xf numFmtId="180" fontId="11" fillId="0" borderId="12" xfId="0" applyNumberFormat="1" applyFont="1" applyFill="1" applyBorder="1" applyAlignment="1">
      <alignment vertical="center" wrapText="1"/>
    </xf>
    <xf numFmtId="180" fontId="17" fillId="0" borderId="13" xfId="0" applyNumberFormat="1" applyFont="1" applyFill="1" applyBorder="1" applyAlignment="1" applyProtection="1">
      <alignment horizontal="distributed" vertical="center"/>
      <protection locked="0"/>
    </xf>
    <xf numFmtId="180" fontId="17" fillId="0" borderId="15" xfId="0" applyNumberFormat="1" applyFont="1" applyFill="1" applyBorder="1" applyAlignment="1" applyProtection="1">
      <alignment horizontal="distributed" vertical="center"/>
      <protection locked="0"/>
    </xf>
    <xf numFmtId="180" fontId="12" fillId="0" borderId="8" xfId="0" applyNumberFormat="1" applyFont="1" applyFill="1" applyBorder="1" applyAlignment="1" applyProtection="1">
      <alignment horizontal="center" vertical="center"/>
      <protection locked="0"/>
    </xf>
    <xf numFmtId="180" fontId="12" fillId="0" borderId="10" xfId="0" applyNumberFormat="1" applyFont="1" applyFill="1" applyBorder="1" applyAlignment="1" applyProtection="1">
      <alignment horizontal="center" vertical="center"/>
      <protection locked="0"/>
    </xf>
    <xf numFmtId="180" fontId="11" fillId="0" borderId="10" xfId="0" applyNumberFormat="1" applyFont="1" applyFill="1" applyBorder="1" applyAlignment="1">
      <alignment horizontal="center" vertical="center" wrapText="1"/>
    </xf>
    <xf numFmtId="180" fontId="11" fillId="0" borderId="6" xfId="0" applyNumberFormat="1" applyFont="1" applyFill="1" applyBorder="1" applyAlignment="1">
      <alignment horizontal="center" vertical="center" wrapText="1"/>
    </xf>
    <xf numFmtId="180" fontId="11" fillId="0" borderId="7" xfId="0" applyNumberFormat="1"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180" fontId="11" fillId="0" borderId="12" xfId="0" applyNumberFormat="1" applyFont="1" applyFill="1" applyBorder="1" applyAlignment="1">
      <alignment horizontal="center" vertical="center" wrapText="1"/>
    </xf>
    <xf numFmtId="180" fontId="12" fillId="0" borderId="13" xfId="0" applyNumberFormat="1" applyFont="1" applyFill="1" applyBorder="1" applyAlignment="1">
      <alignment horizontal="distributed" vertical="center" wrapText="1" shrinkToFit="1"/>
    </xf>
    <xf numFmtId="3" fontId="35" fillId="2" borderId="13" xfId="0" applyNumberFormat="1" applyFont="1" applyFill="1" applyBorder="1" applyAlignment="1" applyProtection="1">
      <alignment horizontal="distributed" vertical="center" justifyLastLine="1"/>
      <protection locked="0"/>
    </xf>
    <xf numFmtId="3" fontId="35" fillId="2" borderId="15" xfId="0" applyNumberFormat="1" applyFont="1" applyFill="1" applyBorder="1" applyAlignment="1" applyProtection="1">
      <alignment horizontal="distributed" vertical="center" justifyLastLine="1"/>
      <protection locked="0"/>
    </xf>
    <xf numFmtId="180" fontId="12" fillId="0" borderId="6" xfId="2" applyNumberFormat="1" applyFont="1" applyFill="1" applyBorder="1" applyAlignment="1" applyProtection="1">
      <alignment horizontal="center" vertical="center"/>
      <protection locked="0"/>
    </xf>
    <xf numFmtId="180" fontId="12" fillId="0" borderId="7" xfId="2" applyNumberFormat="1" applyFont="1" applyFill="1" applyBorder="1" applyAlignment="1" applyProtection="1">
      <alignment horizontal="center" vertical="center"/>
      <protection locked="0"/>
    </xf>
    <xf numFmtId="3" fontId="11" fillId="0" borderId="14" xfId="0" applyNumberFormat="1" applyFont="1" applyFill="1" applyBorder="1" applyAlignment="1" applyProtection="1">
      <alignment horizontal="distributed" vertical="center"/>
      <protection locked="0"/>
    </xf>
    <xf numFmtId="3" fontId="11" fillId="0" borderId="8" xfId="0" applyNumberFormat="1" applyFont="1" applyFill="1" applyBorder="1" applyAlignment="1" applyProtection="1">
      <alignment horizontal="center" vertical="center" textRotation="255"/>
      <protection locked="0"/>
    </xf>
    <xf numFmtId="3" fontId="11" fillId="0" borderId="10" xfId="0" applyNumberFormat="1" applyFont="1" applyFill="1" applyBorder="1" applyAlignment="1" applyProtection="1">
      <alignment horizontal="center" vertical="center" textRotation="255"/>
      <protection locked="0"/>
    </xf>
    <xf numFmtId="3" fontId="11" fillId="0" borderId="6" xfId="0" applyNumberFormat="1" applyFont="1" applyFill="1" applyBorder="1" applyAlignment="1" applyProtection="1">
      <alignment horizontal="center" vertical="center" textRotation="255"/>
      <protection locked="0"/>
    </xf>
    <xf numFmtId="3" fontId="11" fillId="0" borderId="7" xfId="0" applyNumberFormat="1" applyFont="1" applyFill="1" applyBorder="1" applyAlignment="1" applyProtection="1">
      <alignment horizontal="center" vertical="center" textRotation="255"/>
      <protection locked="0"/>
    </xf>
    <xf numFmtId="3" fontId="11" fillId="0" borderId="5" xfId="0" applyNumberFormat="1" applyFont="1" applyFill="1" applyBorder="1" applyAlignment="1" applyProtection="1">
      <alignment horizontal="center" vertical="center" textRotation="255"/>
      <protection locked="0"/>
    </xf>
    <xf numFmtId="3" fontId="11" fillId="0" borderId="12" xfId="0" applyNumberFormat="1" applyFont="1" applyFill="1" applyBorder="1" applyAlignment="1" applyProtection="1">
      <alignment horizontal="center" vertical="center" textRotation="255"/>
      <protection locked="0"/>
    </xf>
    <xf numFmtId="3" fontId="11" fillId="0" borderId="5" xfId="0" applyNumberFormat="1" applyFont="1" applyFill="1" applyBorder="1" applyAlignment="1" applyProtection="1">
      <alignment horizontal="distributed" vertical="center"/>
      <protection locked="0"/>
    </xf>
    <xf numFmtId="3" fontId="11" fillId="0" borderId="11" xfId="0" applyNumberFormat="1" applyFont="1" applyFill="1" applyBorder="1" applyAlignment="1" applyProtection="1">
      <alignment horizontal="distributed" vertical="center"/>
      <protection locked="0"/>
    </xf>
    <xf numFmtId="3" fontId="11" fillId="0" borderId="12" xfId="0" applyNumberFormat="1" applyFont="1" applyFill="1" applyBorder="1" applyAlignment="1" applyProtection="1">
      <alignment horizontal="distributed" vertical="center"/>
      <protection locked="0"/>
    </xf>
    <xf numFmtId="180" fontId="12" fillId="0" borderId="6" xfId="0" applyNumberFormat="1" applyFont="1" applyFill="1" applyBorder="1" applyAlignment="1" applyProtection="1">
      <alignment horizontal="center" vertical="center"/>
      <protection locked="0"/>
    </xf>
    <xf numFmtId="180" fontId="12" fillId="0" borderId="7" xfId="0" applyNumberFormat="1" applyFont="1" applyFill="1" applyBorder="1" applyAlignment="1" applyProtection="1">
      <alignment horizontal="center" vertical="center"/>
      <protection locked="0"/>
    </xf>
    <xf numFmtId="49" fontId="12" fillId="0" borderId="6" xfId="0" applyNumberFormat="1" applyFont="1" applyFill="1" applyBorder="1" applyAlignment="1" applyProtection="1">
      <alignment horizontal="center" vertical="center"/>
      <protection locked="0"/>
    </xf>
    <xf numFmtId="49" fontId="12" fillId="0" borderId="7" xfId="0" applyNumberFormat="1" applyFont="1" applyFill="1" applyBorder="1" applyAlignment="1" applyProtection="1">
      <alignment horizontal="center" vertical="center"/>
      <protection locked="0"/>
    </xf>
    <xf numFmtId="49" fontId="16" fillId="0" borderId="1" xfId="3" applyNumberFormat="1" applyFont="1" applyBorder="1" applyAlignment="1">
      <alignment horizontal="distributed" vertical="center"/>
    </xf>
    <xf numFmtId="3" fontId="14" fillId="2" borderId="1" xfId="0" applyNumberFormat="1" applyFont="1" applyFill="1" applyBorder="1" applyAlignment="1" applyProtection="1">
      <alignment horizontal="distributed" vertical="center"/>
      <protection locked="0"/>
    </xf>
    <xf numFmtId="3" fontId="14" fillId="2" borderId="2" xfId="0" applyNumberFormat="1" applyFont="1" applyFill="1" applyBorder="1" applyAlignment="1" applyProtection="1">
      <alignment horizontal="distributed" vertical="center"/>
      <protection locked="0"/>
    </xf>
    <xf numFmtId="49" fontId="15" fillId="0" borderId="5" xfId="3" applyNumberFormat="1" applyFont="1" applyBorder="1" applyAlignment="1">
      <alignment horizontal="distributed" vertical="center"/>
    </xf>
    <xf numFmtId="3" fontId="51" fillId="2" borderId="11" xfId="0" applyNumberFormat="1" applyFont="1" applyFill="1" applyBorder="1" applyAlignment="1" applyProtection="1">
      <alignment horizontal="distributed" vertical="center"/>
      <protection locked="0"/>
    </xf>
    <xf numFmtId="3" fontId="51" fillId="2" borderId="12" xfId="0" applyNumberFormat="1" applyFont="1" applyFill="1" applyBorder="1" applyAlignment="1" applyProtection="1">
      <alignment horizontal="distributed" vertical="center"/>
      <protection locked="0"/>
    </xf>
    <xf numFmtId="49" fontId="15" fillId="0" borderId="4" xfId="3" applyNumberFormat="1" applyFont="1" applyBorder="1" applyAlignment="1">
      <alignment horizontal="distributed" vertical="center" wrapText="1"/>
    </xf>
    <xf numFmtId="3" fontId="51" fillId="2" borderId="13" xfId="0" applyNumberFormat="1" applyFont="1" applyFill="1" applyBorder="1" applyAlignment="1" applyProtection="1">
      <alignment horizontal="distributed" vertical="center"/>
      <protection locked="0"/>
    </xf>
    <xf numFmtId="3" fontId="51" fillId="2" borderId="15" xfId="0" applyNumberFormat="1" applyFont="1" applyFill="1" applyBorder="1" applyAlignment="1" applyProtection="1">
      <alignment horizontal="distributed" vertical="center"/>
      <protection locked="0"/>
    </xf>
    <xf numFmtId="49" fontId="16" fillId="0" borderId="3" xfId="3" applyNumberFormat="1" applyFont="1" applyBorder="1" applyAlignment="1">
      <alignment horizontal="center" vertical="distributed" textRotation="255"/>
    </xf>
    <xf numFmtId="3" fontId="35" fillId="2" borderId="1" xfId="0" applyNumberFormat="1" applyFont="1" applyFill="1" applyBorder="1" applyAlignment="1" applyProtection="1">
      <alignment horizontal="center" vertical="distributed" textRotation="255"/>
      <protection locked="0"/>
    </xf>
    <xf numFmtId="3" fontId="35" fillId="2" borderId="2" xfId="0" applyNumberFormat="1" applyFont="1" applyFill="1" applyBorder="1" applyAlignment="1" applyProtection="1">
      <alignment horizontal="center" vertical="distributed" textRotation="255"/>
      <protection locked="0"/>
    </xf>
    <xf numFmtId="49" fontId="16" fillId="0" borderId="3" xfId="3" applyNumberFormat="1" applyFont="1" applyBorder="1" applyAlignment="1">
      <alignment horizontal="distributed" vertical="distributed"/>
    </xf>
    <xf numFmtId="3" fontId="14" fillId="2" borderId="2" xfId="0" applyNumberFormat="1" applyFont="1" applyFill="1" applyBorder="1" applyAlignment="1" applyProtection="1">
      <alignment horizontal="distributed" vertical="distributed"/>
      <protection locked="0"/>
    </xf>
    <xf numFmtId="49" fontId="15" fillId="0" borderId="4" xfId="3" applyNumberFormat="1" applyFont="1" applyBorder="1" applyAlignment="1">
      <alignment horizontal="distributed" vertical="center"/>
    </xf>
    <xf numFmtId="49" fontId="15" fillId="0" borderId="8" xfId="3" applyNumberFormat="1" applyFont="1" applyBorder="1" applyAlignment="1">
      <alignment horizontal="distributed" vertical="center" wrapText="1"/>
    </xf>
    <xf numFmtId="3" fontId="51" fillId="2" borderId="9" xfId="0" applyNumberFormat="1" applyFont="1" applyFill="1" applyBorder="1" applyAlignment="1" applyProtection="1">
      <alignment horizontal="distributed" vertical="center"/>
      <protection locked="0"/>
    </xf>
    <xf numFmtId="3" fontId="51" fillId="2" borderId="10" xfId="0" applyNumberFormat="1" applyFont="1" applyFill="1" applyBorder="1" applyAlignment="1" applyProtection="1">
      <alignment horizontal="distributed" vertical="center"/>
      <protection locked="0"/>
    </xf>
    <xf numFmtId="3" fontId="14" fillId="2" borderId="3" xfId="0" applyNumberFormat="1" applyFont="1" applyFill="1" applyBorder="1" applyAlignment="1" applyProtection="1">
      <alignment horizontal="distributed" vertical="distributed"/>
      <protection locked="0"/>
    </xf>
    <xf numFmtId="3" fontId="14" fillId="2" borderId="1" xfId="0" applyNumberFormat="1" applyFont="1" applyFill="1" applyBorder="1" applyAlignment="1" applyProtection="1">
      <alignment horizontal="distributed" vertical="distributed"/>
      <protection locked="0"/>
    </xf>
    <xf numFmtId="49" fontId="16" fillId="0" borderId="3" xfId="3" applyNumberFormat="1" applyFont="1" applyBorder="1" applyAlignment="1">
      <alignment horizontal="distributed" vertical="center" wrapText="1"/>
    </xf>
    <xf numFmtId="49" fontId="16" fillId="0" borderId="9" xfId="3" applyNumberFormat="1" applyFont="1" applyFill="1" applyBorder="1" applyAlignment="1">
      <alignment horizontal="distributed" vertical="center"/>
    </xf>
    <xf numFmtId="49" fontId="16" fillId="0" borderId="13" xfId="3" applyNumberFormat="1" applyFont="1" applyFill="1" applyBorder="1" applyAlignment="1">
      <alignment horizontal="distributed" vertical="center"/>
    </xf>
    <xf numFmtId="3" fontId="20" fillId="0" borderId="4" xfId="0" applyNumberFormat="1" applyFont="1" applyFill="1" applyBorder="1" applyAlignment="1" applyProtection="1">
      <alignment horizontal="distributed" vertical="center" justifyLastLine="1"/>
      <protection locked="0"/>
    </xf>
    <xf numFmtId="3" fontId="20" fillId="0" borderId="13" xfId="0" applyNumberFormat="1" applyFont="1" applyFill="1" applyBorder="1" applyAlignment="1" applyProtection="1">
      <alignment horizontal="distributed" vertical="center" justifyLastLine="1"/>
      <protection locked="0"/>
    </xf>
    <xf numFmtId="3" fontId="20" fillId="0" borderId="15" xfId="0" applyNumberFormat="1" applyFont="1" applyFill="1" applyBorder="1" applyAlignment="1" applyProtection="1">
      <alignment horizontal="distributed" vertical="center" justifyLastLine="1"/>
      <protection locked="0"/>
    </xf>
    <xf numFmtId="49" fontId="16" fillId="0" borderId="11" xfId="3" applyNumberFormat="1" applyFont="1" applyFill="1" applyBorder="1" applyAlignment="1">
      <alignment horizontal="distributed" vertical="center"/>
    </xf>
    <xf numFmtId="49" fontId="16" fillId="0" borderId="3" xfId="3" applyNumberFormat="1" applyFont="1" applyFill="1" applyBorder="1" applyAlignment="1">
      <alignment horizontal="center" vertical="distributed" textRotation="255" justifyLastLine="1"/>
    </xf>
    <xf numFmtId="49" fontId="16" fillId="0" borderId="1" xfId="3" applyNumberFormat="1" applyFont="1" applyFill="1" applyBorder="1" applyAlignment="1">
      <alignment horizontal="center" vertical="distributed" textRotation="255" justifyLastLine="1"/>
    </xf>
    <xf numFmtId="49" fontId="16" fillId="0" borderId="2" xfId="3" applyNumberFormat="1" applyFont="1" applyFill="1" applyBorder="1" applyAlignment="1">
      <alignment horizontal="center" vertical="distributed" textRotation="255" justifyLastLine="1"/>
    </xf>
    <xf numFmtId="49" fontId="15" fillId="0" borderId="13" xfId="3" applyNumberFormat="1" applyFont="1" applyFill="1" applyBorder="1" applyAlignment="1">
      <alignment horizontal="distributed" vertical="center"/>
    </xf>
    <xf numFmtId="180" fontId="16" fillId="0" borderId="4" xfId="2" applyNumberFormat="1" applyFont="1" applyFill="1" applyBorder="1" applyAlignment="1" applyProtection="1">
      <alignment horizontal="distributed" vertical="center" wrapText="1"/>
      <protection locked="0"/>
    </xf>
    <xf numFmtId="180" fontId="16" fillId="0" borderId="13" xfId="2" applyNumberFormat="1" applyFont="1" applyFill="1" applyBorder="1" applyAlignment="1" applyProtection="1">
      <alignment horizontal="distributed" vertical="center" wrapText="1"/>
      <protection locked="0"/>
    </xf>
    <xf numFmtId="180" fontId="16" fillId="0" borderId="15" xfId="2" applyNumberFormat="1" applyFont="1" applyFill="1" applyBorder="1" applyAlignment="1" applyProtection="1">
      <alignment horizontal="distributed" vertical="center" wrapText="1"/>
      <protection locked="0"/>
    </xf>
    <xf numFmtId="180" fontId="14" fillId="0" borderId="4" xfId="0" applyNumberFormat="1" applyFont="1" applyFill="1" applyBorder="1" applyAlignment="1" applyProtection="1">
      <alignment horizontal="distributed" vertical="center"/>
      <protection locked="0"/>
    </xf>
    <xf numFmtId="180" fontId="14" fillId="0" borderId="13" xfId="0" applyNumberFormat="1" applyFont="1" applyFill="1" applyBorder="1" applyAlignment="1" applyProtection="1">
      <alignment horizontal="distributed" vertical="center"/>
      <protection locked="0"/>
    </xf>
    <xf numFmtId="180" fontId="11" fillId="0" borderId="18" xfId="0" applyNumberFormat="1" applyFont="1" applyFill="1" applyBorder="1" applyAlignment="1">
      <alignment horizontal="distributed" vertical="center"/>
    </xf>
    <xf numFmtId="180" fontId="11" fillId="0" borderId="17" xfId="0" applyNumberFormat="1" applyFont="1" applyFill="1" applyBorder="1" applyAlignment="1">
      <alignment horizontal="distributed" vertical="center"/>
    </xf>
    <xf numFmtId="180" fontId="17" fillId="0" borderId="18" xfId="0" applyNumberFormat="1" applyFont="1" applyFill="1" applyBorder="1" applyAlignment="1" applyProtection="1">
      <alignment horizontal="distributed" vertical="center"/>
      <protection locked="0"/>
    </xf>
    <xf numFmtId="180" fontId="11" fillId="0" borderId="12" xfId="0" applyNumberFormat="1" applyFont="1" applyFill="1" applyBorder="1" applyAlignment="1">
      <alignment horizontal="distributed" vertical="center"/>
    </xf>
    <xf numFmtId="180" fontId="11" fillId="0" borderId="2" xfId="0" applyNumberFormat="1" applyFont="1" applyFill="1" applyBorder="1" applyAlignment="1">
      <alignment horizontal="distributed" vertical="center"/>
    </xf>
    <xf numFmtId="180" fontId="11" fillId="0" borderId="43" xfId="0" applyNumberFormat="1" applyFont="1" applyFill="1" applyBorder="1" applyAlignment="1">
      <alignment horizontal="distributed" vertical="center"/>
    </xf>
    <xf numFmtId="180" fontId="11" fillId="0" borderId="44" xfId="0" applyNumberFormat="1" applyFont="1" applyFill="1" applyBorder="1" applyAlignment="1">
      <alignment horizontal="distributed" vertical="center"/>
    </xf>
    <xf numFmtId="180" fontId="11" fillId="0" borderId="5" xfId="0" applyNumberFormat="1" applyFont="1" applyFill="1" applyBorder="1" applyAlignment="1">
      <alignment vertical="center"/>
    </xf>
    <xf numFmtId="180" fontId="11" fillId="0" borderId="4" xfId="0" applyNumberFormat="1" applyFont="1" applyFill="1" applyBorder="1" applyAlignment="1">
      <alignment vertical="center"/>
    </xf>
    <xf numFmtId="49" fontId="15" fillId="0" borderId="4" xfId="4" applyNumberFormat="1" applyFont="1" applyFill="1" applyBorder="1" applyAlignment="1">
      <alignment horizontal="distributed" vertical="center"/>
    </xf>
    <xf numFmtId="49" fontId="15" fillId="0" borderId="13" xfId="4" applyNumberFormat="1" applyFont="1" applyFill="1" applyBorder="1" applyAlignment="1">
      <alignment horizontal="distributed" vertical="center"/>
    </xf>
    <xf numFmtId="49" fontId="15" fillId="0" borderId="15" xfId="4" applyNumberFormat="1" applyFont="1" applyFill="1" applyBorder="1" applyAlignment="1">
      <alignment horizontal="distributed" vertical="center"/>
    </xf>
    <xf numFmtId="49" fontId="22" fillId="0" borderId="6" xfId="4" applyNumberFormat="1" applyFont="1" applyFill="1" applyBorder="1" applyAlignment="1">
      <alignment horizontal="center" vertical="center" wrapText="1"/>
    </xf>
    <xf numFmtId="49" fontId="22" fillId="0" borderId="0" xfId="4" applyNumberFormat="1" applyFont="1" applyFill="1" applyBorder="1" applyAlignment="1">
      <alignment horizontal="center" vertical="center" wrapText="1"/>
    </xf>
    <xf numFmtId="49" fontId="22" fillId="0" borderId="7" xfId="4" applyNumberFormat="1" applyFont="1" applyFill="1" applyBorder="1" applyAlignment="1">
      <alignment horizontal="center" vertical="center" wrapText="1"/>
    </xf>
    <xf numFmtId="49" fontId="21" fillId="0" borderId="13" xfId="4" applyNumberFormat="1" applyFont="1" applyFill="1" applyBorder="1" applyAlignment="1">
      <alignment horizontal="distributed" vertical="center"/>
    </xf>
    <xf numFmtId="49" fontId="21" fillId="0" borderId="15" xfId="4" applyNumberFormat="1" applyFont="1" applyFill="1" applyBorder="1" applyAlignment="1">
      <alignment horizontal="distributed" vertical="center"/>
    </xf>
    <xf numFmtId="49" fontId="15" fillId="0" borderId="9" xfId="4" applyNumberFormat="1" applyFont="1" applyFill="1" applyBorder="1" applyAlignment="1">
      <alignment horizontal="distributed" vertical="center" wrapText="1"/>
    </xf>
    <xf numFmtId="49" fontId="15" fillId="0" borderId="9" xfId="4" applyNumberFormat="1" applyFont="1" applyFill="1" applyBorder="1" applyAlignment="1">
      <alignment horizontal="distributed" vertical="center"/>
    </xf>
    <xf numFmtId="3" fontId="31" fillId="0" borderId="10" xfId="0" applyNumberFormat="1" applyFont="1" applyFill="1" applyBorder="1" applyAlignment="1" applyProtection="1">
      <alignment horizontal="distributed" vertical="center"/>
      <protection locked="0"/>
    </xf>
    <xf numFmtId="3" fontId="31" fillId="0" borderId="11" xfId="0" applyNumberFormat="1" applyFont="1" applyFill="1" applyBorder="1" applyAlignment="1" applyProtection="1">
      <alignment horizontal="distributed" vertical="center"/>
      <protection locked="0"/>
    </xf>
    <xf numFmtId="3" fontId="31" fillId="0" borderId="12" xfId="0" applyNumberFormat="1" applyFont="1" applyFill="1" applyBorder="1" applyAlignment="1" applyProtection="1">
      <alignment horizontal="distributed" vertical="center"/>
      <protection locked="0"/>
    </xf>
    <xf numFmtId="49" fontId="15" fillId="0" borderId="5" xfId="4" applyNumberFormat="1" applyFont="1" applyFill="1" applyBorder="1" applyAlignment="1">
      <alignment horizontal="distributed" vertical="center"/>
    </xf>
    <xf numFmtId="49" fontId="15" fillId="0" borderId="12" xfId="4" applyNumberFormat="1" applyFont="1" applyFill="1" applyBorder="1" applyAlignment="1">
      <alignment horizontal="distributed" vertical="center"/>
    </xf>
    <xf numFmtId="49" fontId="21" fillId="0" borderId="9" xfId="4" applyNumberFormat="1" applyFont="1" applyFill="1" applyBorder="1" applyAlignment="1">
      <alignment horizontal="center" vertical="center"/>
    </xf>
    <xf numFmtId="49" fontId="21" fillId="0" borderId="11" xfId="4" applyNumberFormat="1" applyFont="1" applyFill="1" applyBorder="1" applyAlignment="1">
      <alignment horizontal="center" vertical="center"/>
    </xf>
    <xf numFmtId="49" fontId="15" fillId="0" borderId="10" xfId="4" applyNumberFormat="1" applyFont="1" applyFill="1" applyBorder="1" applyAlignment="1">
      <alignment horizontal="distributed" vertical="center"/>
    </xf>
    <xf numFmtId="49" fontId="15" fillId="0" borderId="1" xfId="4" applyNumberFormat="1" applyFont="1" applyFill="1" applyBorder="1" applyAlignment="1">
      <alignment horizontal="center" vertical="distributed" textRotation="255"/>
    </xf>
    <xf numFmtId="49" fontId="21" fillId="0" borderId="1" xfId="4" applyNumberFormat="1" applyFont="1" applyFill="1" applyBorder="1" applyAlignment="1">
      <alignment horizontal="center" vertical="center"/>
    </xf>
    <xf numFmtId="49" fontId="15" fillId="0" borderId="8" xfId="4" applyNumberFormat="1" applyFont="1" applyFill="1" applyBorder="1" applyAlignment="1">
      <alignment horizontal="distributed" vertical="center"/>
    </xf>
    <xf numFmtId="3" fontId="15" fillId="0" borderId="9" xfId="0" applyNumberFormat="1" applyFont="1" applyFill="1" applyBorder="1" applyAlignment="1" applyProtection="1">
      <alignment horizontal="distributed" vertical="center"/>
      <protection locked="0"/>
    </xf>
    <xf numFmtId="3" fontId="15" fillId="0" borderId="10" xfId="0" applyNumberFormat="1" applyFont="1" applyFill="1" applyBorder="1" applyAlignment="1" applyProtection="1">
      <alignment horizontal="distributed" vertical="center"/>
      <protection locked="0"/>
    </xf>
    <xf numFmtId="3" fontId="15" fillId="0" borderId="11" xfId="0" applyNumberFormat="1" applyFont="1" applyFill="1" applyBorder="1" applyAlignment="1" applyProtection="1">
      <alignment horizontal="distributed" vertical="center"/>
      <protection locked="0"/>
    </xf>
    <xf numFmtId="3" fontId="15" fillId="0" borderId="12" xfId="0" applyNumberFormat="1" applyFont="1" applyFill="1" applyBorder="1" applyAlignment="1" applyProtection="1">
      <alignment horizontal="distributed" vertical="center"/>
      <protection locked="0"/>
    </xf>
    <xf numFmtId="49" fontId="21" fillId="0" borderId="8" xfId="4" applyNumberFormat="1" applyFont="1" applyFill="1" applyBorder="1" applyAlignment="1">
      <alignment horizontal="center" vertical="center"/>
    </xf>
    <xf numFmtId="49" fontId="21" fillId="0" borderId="5" xfId="4" applyNumberFormat="1" applyFont="1" applyFill="1" applyBorder="1" applyAlignment="1">
      <alignment horizontal="center" vertical="center"/>
    </xf>
    <xf numFmtId="49" fontId="15" fillId="0" borderId="11" xfId="4" applyNumberFormat="1" applyFont="1" applyFill="1" applyBorder="1" applyAlignment="1">
      <alignment horizontal="distributed" vertical="center"/>
    </xf>
    <xf numFmtId="49" fontId="22" fillId="0" borderId="3" xfId="4" applyNumberFormat="1" applyFont="1" applyFill="1" applyBorder="1" applyAlignment="1">
      <alignment horizontal="center" vertical="center" wrapText="1"/>
    </xf>
    <xf numFmtId="49" fontId="22" fillId="0" borderId="2" xfId="4" applyNumberFormat="1" applyFont="1" applyFill="1" applyBorder="1" applyAlignment="1">
      <alignment horizontal="center" vertical="center" wrapText="1"/>
    </xf>
    <xf numFmtId="49" fontId="21" fillId="0" borderId="8" xfId="4" applyNumberFormat="1" applyFont="1" applyFill="1" applyBorder="1" applyAlignment="1">
      <alignment horizontal="center" vertical="center" shrinkToFit="1"/>
    </xf>
    <xf numFmtId="49" fontId="21" fillId="0" borderId="6" xfId="4" applyNumberFormat="1" applyFont="1" applyFill="1" applyBorder="1" applyAlignment="1">
      <alignment horizontal="center" vertical="center" shrinkToFit="1"/>
    </xf>
    <xf numFmtId="3" fontId="17" fillId="0" borderId="0" xfId="0" applyNumberFormat="1" applyFont="1" applyFill="1" applyBorder="1" applyAlignment="1" applyProtection="1">
      <alignment horizontal="center" vertical="center"/>
      <protection locked="0"/>
    </xf>
    <xf numFmtId="49" fontId="49" fillId="0" borderId="8" xfId="4" applyNumberFormat="1" applyFont="1" applyFill="1" applyBorder="1" applyAlignment="1">
      <alignment horizontal="center" vertical="center"/>
    </xf>
    <xf numFmtId="3" fontId="42" fillId="2" borderId="5" xfId="0" applyNumberFormat="1" applyFont="1" applyFill="1" applyBorder="1" applyAlignment="1" applyProtection="1">
      <alignment horizontal="center" vertical="center"/>
      <protection locked="0"/>
    </xf>
    <xf numFmtId="49" fontId="50" fillId="0" borderId="10" xfId="4" applyNumberFormat="1" applyFont="1" applyFill="1" applyBorder="1" applyAlignment="1">
      <alignment vertical="center" wrapText="1"/>
    </xf>
    <xf numFmtId="3" fontId="50" fillId="2" borderId="12" xfId="0" applyNumberFormat="1" applyFont="1" applyFill="1" applyBorder="1" applyAlignment="1" applyProtection="1">
      <alignment vertical="center" wrapText="1"/>
      <protection locked="0"/>
    </xf>
    <xf numFmtId="3" fontId="32" fillId="0" borderId="4" xfId="0" applyNumberFormat="1" applyFont="1" applyFill="1" applyBorder="1" applyAlignment="1" applyProtection="1">
      <alignment horizontal="distributed" vertical="center" justifyLastLine="1"/>
      <protection locked="0"/>
    </xf>
    <xf numFmtId="3" fontId="32" fillId="0" borderId="13" xfId="0" applyNumberFormat="1" applyFont="1" applyFill="1" applyBorder="1" applyAlignment="1" applyProtection="1">
      <alignment horizontal="distributed" vertical="center" justifyLastLine="1"/>
      <protection locked="0"/>
    </xf>
    <xf numFmtId="3" fontId="32" fillId="0" borderId="15" xfId="0" applyNumberFormat="1" applyFont="1" applyFill="1" applyBorder="1" applyAlignment="1" applyProtection="1">
      <alignment horizontal="distributed" vertical="center" justifyLastLine="1"/>
      <protection locked="0"/>
    </xf>
    <xf numFmtId="3" fontId="0" fillId="2" borderId="10" xfId="0" applyNumberFormat="1" applyFont="1" applyFill="1" applyBorder="1" applyAlignment="1" applyProtection="1">
      <alignment horizontal="center" vertical="center" wrapText="1"/>
      <protection locked="0"/>
    </xf>
    <xf numFmtId="3" fontId="0" fillId="2" borderId="5" xfId="0" applyNumberFormat="1" applyFont="1" applyFill="1" applyBorder="1" applyAlignment="1" applyProtection="1">
      <alignment horizontal="center" vertical="center" wrapText="1"/>
      <protection locked="0"/>
    </xf>
    <xf numFmtId="3" fontId="0" fillId="2" borderId="12" xfId="0" applyNumberFormat="1" applyFont="1" applyFill="1" applyBorder="1" applyAlignment="1" applyProtection="1">
      <alignment horizontal="center" vertical="center" wrapText="1"/>
      <protection locked="0"/>
    </xf>
    <xf numFmtId="3" fontId="0" fillId="2" borderId="13" xfId="0" applyNumberFormat="1" applyFont="1" applyFill="1" applyBorder="1" applyAlignment="1" applyProtection="1">
      <alignment horizontal="distributed" vertical="center"/>
      <protection locked="0"/>
    </xf>
    <xf numFmtId="3" fontId="0" fillId="2" borderId="15" xfId="0" applyNumberFormat="1" applyFont="1" applyFill="1" applyBorder="1" applyAlignment="1" applyProtection="1">
      <alignment horizontal="distributed" vertical="center"/>
      <protection locked="0"/>
    </xf>
    <xf numFmtId="3" fontId="0" fillId="2" borderId="15" xfId="0" applyNumberFormat="1" applyFont="1" applyFill="1" applyBorder="1" applyAlignment="1" applyProtection="1">
      <alignment horizontal="distributed" vertical="center" wrapText="1"/>
      <protection locked="0"/>
    </xf>
    <xf numFmtId="3" fontId="0" fillId="2" borderId="6" xfId="0" applyNumberFormat="1" applyFont="1" applyFill="1" applyBorder="1" applyAlignment="1" applyProtection="1">
      <alignment horizontal="center" vertical="center" wrapText="1"/>
      <protection locked="0"/>
    </xf>
    <xf numFmtId="3" fontId="0" fillId="2" borderId="7" xfId="0" applyNumberFormat="1" applyFont="1" applyFill="1" applyBorder="1" applyAlignment="1" applyProtection="1">
      <alignment horizontal="center" vertical="center" wrapText="1"/>
      <protection locked="0"/>
    </xf>
    <xf numFmtId="49" fontId="16" fillId="0" borderId="3" xfId="3" applyNumberFormat="1" applyFont="1" applyBorder="1" applyAlignment="1">
      <alignment horizontal="distributed" vertical="distributed" textRotation="255"/>
    </xf>
    <xf numFmtId="3" fontId="0" fillId="2" borderId="2" xfId="0" applyNumberFormat="1" applyFont="1" applyFill="1" applyBorder="1" applyAlignment="1" applyProtection="1">
      <alignment horizontal="distributed" vertical="distributed" textRotation="255"/>
      <protection locked="0"/>
    </xf>
    <xf numFmtId="49" fontId="16" fillId="0" borderId="31" xfId="3" applyNumberFormat="1" applyFont="1" applyBorder="1" applyAlignment="1">
      <alignment horizontal="distributed" vertical="center"/>
    </xf>
    <xf numFmtId="3" fontId="0" fillId="2" borderId="48" xfId="0" applyNumberFormat="1" applyFont="1" applyFill="1" applyBorder="1" applyAlignment="1" applyProtection="1">
      <alignment horizontal="distributed" vertical="center"/>
      <protection locked="0"/>
    </xf>
    <xf numFmtId="3" fontId="0" fillId="2" borderId="49" xfId="0" applyNumberFormat="1" applyFont="1" applyFill="1" applyBorder="1" applyAlignment="1" applyProtection="1">
      <alignment horizontal="distributed" vertical="center"/>
      <protection locked="0"/>
    </xf>
    <xf numFmtId="49" fontId="16" fillId="0" borderId="4" xfId="3" applyNumberFormat="1" applyFont="1" applyBorder="1" applyAlignment="1">
      <alignment horizontal="distributed" vertical="center"/>
    </xf>
    <xf numFmtId="49" fontId="16" fillId="0" borderId="3" xfId="3" applyNumberFormat="1" applyFont="1" applyBorder="1" applyAlignment="1">
      <alignment horizontal="distributed" vertical="center" textRotation="255"/>
    </xf>
    <xf numFmtId="3" fontId="0" fillId="2" borderId="1" xfId="0" applyNumberFormat="1" applyFont="1" applyFill="1" applyBorder="1" applyAlignment="1" applyProtection="1">
      <alignment horizontal="distributed" vertical="center" textRotation="255"/>
      <protection locked="0"/>
    </xf>
    <xf numFmtId="3" fontId="0" fillId="2" borderId="2" xfId="0" applyNumberFormat="1" applyFont="1" applyFill="1" applyBorder="1" applyAlignment="1" applyProtection="1">
      <alignment horizontal="distributed" vertical="center" textRotation="255"/>
      <protection locked="0"/>
    </xf>
    <xf numFmtId="49" fontId="16" fillId="0" borderId="46" xfId="3" applyNumberFormat="1" applyFont="1" applyBorder="1" applyAlignment="1">
      <alignment horizontal="center" vertical="distributed" textRotation="255"/>
    </xf>
    <xf numFmtId="3" fontId="0" fillId="2" borderId="1" xfId="0" applyNumberFormat="1" applyFont="1" applyFill="1" applyBorder="1" applyAlignment="1" applyProtection="1">
      <alignment horizontal="center" vertical="distributed" textRotation="255"/>
      <protection locked="0"/>
    </xf>
    <xf numFmtId="3" fontId="0" fillId="2" borderId="2" xfId="0" applyNumberFormat="1" applyFont="1" applyFill="1" applyBorder="1" applyAlignment="1" applyProtection="1">
      <alignment horizontal="center" vertical="distributed" textRotation="255"/>
      <protection locked="0"/>
    </xf>
    <xf numFmtId="49" fontId="16" fillId="0" borderId="46" xfId="3" applyNumberFormat="1" applyFont="1" applyBorder="1" applyAlignment="1">
      <alignment horizontal="distributed" vertical="distributed" textRotation="255"/>
    </xf>
    <xf numFmtId="3" fontId="0" fillId="2" borderId="3" xfId="0" applyNumberFormat="1" applyFont="1" applyFill="1" applyBorder="1" applyAlignment="1" applyProtection="1">
      <alignment horizontal="distributed" vertical="distributed" textRotation="255"/>
      <protection locked="0"/>
    </xf>
    <xf numFmtId="3" fontId="0" fillId="2" borderId="1" xfId="0" applyNumberFormat="1" applyFont="1" applyFill="1" applyBorder="1" applyAlignment="1" applyProtection="1">
      <alignment horizontal="distributed" vertical="distributed" textRotation="255"/>
      <protection locked="0"/>
    </xf>
    <xf numFmtId="49" fontId="12" fillId="0" borderId="8" xfId="4" applyNumberFormat="1" applyFont="1" applyBorder="1" applyAlignment="1">
      <alignment horizontal="center" vertical="center"/>
    </xf>
    <xf numFmtId="3" fontId="39" fillId="2" borderId="5" xfId="0" applyNumberFormat="1" applyFont="1" applyFill="1" applyBorder="1" applyAlignment="1" applyProtection="1">
      <protection locked="0"/>
    </xf>
    <xf numFmtId="49" fontId="12" fillId="0" borderId="9" xfId="4" applyNumberFormat="1" applyFont="1" applyBorder="1" applyAlignment="1">
      <alignment horizontal="distributed" vertical="center" wrapText="1"/>
    </xf>
    <xf numFmtId="49" fontId="12" fillId="0" borderId="10" xfId="4" applyNumberFormat="1" applyFont="1" applyBorder="1" applyAlignment="1">
      <alignment horizontal="distributed" vertical="center" wrapText="1"/>
    </xf>
    <xf numFmtId="49" fontId="12" fillId="0" borderId="11" xfId="4" applyNumberFormat="1" applyFont="1" applyBorder="1" applyAlignment="1">
      <alignment horizontal="distributed" vertical="center" wrapText="1"/>
    </xf>
    <xf numFmtId="49" fontId="12" fillId="0" borderId="12" xfId="4" applyNumberFormat="1" applyFont="1" applyBorder="1" applyAlignment="1">
      <alignment horizontal="distributed" vertical="center" wrapText="1"/>
    </xf>
    <xf numFmtId="3" fontId="12" fillId="0" borderId="10" xfId="0" applyNumberFormat="1" applyFont="1" applyFill="1" applyBorder="1" applyAlignment="1" applyProtection="1">
      <alignment horizontal="center" vertical="center" wrapText="1"/>
      <protection locked="0"/>
    </xf>
    <xf numFmtId="3" fontId="12" fillId="0" borderId="12" xfId="0" applyNumberFormat="1" applyFont="1" applyFill="1" applyBorder="1" applyAlignment="1" applyProtection="1">
      <alignment horizontal="center" vertical="center" wrapText="1"/>
      <protection locked="0"/>
    </xf>
    <xf numFmtId="49" fontId="12" fillId="0" borderId="9" xfId="4" applyNumberFormat="1" applyFont="1" applyBorder="1" applyAlignment="1">
      <alignment horizontal="center" vertical="center" wrapText="1"/>
    </xf>
    <xf numFmtId="49" fontId="12" fillId="0" borderId="10" xfId="4" applyNumberFormat="1" applyFont="1" applyBorder="1" applyAlignment="1">
      <alignment horizontal="center" vertical="center" wrapText="1"/>
    </xf>
    <xf numFmtId="49" fontId="12" fillId="0" borderId="11" xfId="4" applyNumberFormat="1" applyFont="1" applyBorder="1" applyAlignment="1">
      <alignment horizontal="center" vertical="center" wrapText="1"/>
    </xf>
    <xf numFmtId="49" fontId="12" fillId="0" borderId="12" xfId="4" applyNumberFormat="1" applyFont="1" applyBorder="1" applyAlignment="1">
      <alignment horizontal="center" vertical="center" wrapText="1"/>
    </xf>
    <xf numFmtId="49" fontId="12" fillId="0" borderId="9" xfId="4" applyNumberFormat="1" applyFont="1" applyBorder="1" applyAlignment="1">
      <alignment horizontal="center" vertical="center"/>
    </xf>
    <xf numFmtId="49" fontId="12" fillId="0" borderId="10" xfId="4" applyNumberFormat="1" applyFont="1" applyBorder="1" applyAlignment="1">
      <alignment horizontal="center" vertical="center"/>
    </xf>
    <xf numFmtId="49" fontId="12" fillId="0" borderId="11" xfId="4" applyNumberFormat="1" applyFont="1" applyBorder="1" applyAlignment="1">
      <alignment horizontal="center" vertical="center"/>
    </xf>
    <xf numFmtId="49" fontId="12" fillId="0" borderId="12" xfId="4" applyNumberFormat="1" applyFont="1" applyBorder="1" applyAlignment="1">
      <alignment horizontal="center" vertical="center"/>
    </xf>
    <xf numFmtId="49" fontId="8" fillId="0" borderId="8" xfId="4" applyNumberFormat="1" applyFont="1" applyBorder="1" applyAlignment="1">
      <alignment horizontal="center" vertical="center"/>
    </xf>
    <xf numFmtId="3" fontId="9" fillId="2" borderId="5" xfId="0" applyNumberFormat="1" applyFont="1" applyFill="1" applyBorder="1" applyAlignment="1" applyProtection="1">
      <protection locked="0"/>
    </xf>
    <xf numFmtId="49" fontId="46" fillId="0" borderId="10" xfId="4" applyNumberFormat="1" applyFont="1" applyBorder="1" applyAlignment="1">
      <alignment horizontal="distributed" vertical="center"/>
    </xf>
    <xf numFmtId="3" fontId="47" fillId="2" borderId="12" xfId="0" applyNumberFormat="1" applyFont="1" applyFill="1" applyBorder="1" applyAlignment="1" applyProtection="1">
      <protection locked="0"/>
    </xf>
    <xf numFmtId="3" fontId="42" fillId="0" borderId="13" xfId="0" applyNumberFormat="1" applyFont="1" applyFill="1" applyBorder="1" applyAlignment="1" applyProtection="1">
      <alignment horizontal="distributed" vertical="center"/>
      <protection locked="0"/>
    </xf>
    <xf numFmtId="3" fontId="11" fillId="0" borderId="10" xfId="0" applyNumberFormat="1" applyFont="1" applyFill="1" applyBorder="1" applyAlignment="1" applyProtection="1">
      <alignment horizontal="center" vertical="center"/>
      <protection locked="0"/>
    </xf>
    <xf numFmtId="3" fontId="11" fillId="0" borderId="12" xfId="0" applyNumberFormat="1" applyFont="1" applyFill="1" applyBorder="1" applyAlignment="1" applyProtection="1">
      <alignment horizontal="center" vertical="center"/>
      <protection locked="0"/>
    </xf>
    <xf numFmtId="3" fontId="44" fillId="0" borderId="8" xfId="0" quotePrefix="1" applyNumberFormat="1" applyFont="1" applyFill="1" applyBorder="1" applyAlignment="1">
      <alignment vertical="center" wrapText="1"/>
    </xf>
    <xf numFmtId="3" fontId="45" fillId="2" borderId="10" xfId="0" applyNumberFormat="1" applyFont="1" applyFill="1" applyBorder="1" applyAlignment="1" applyProtection="1">
      <alignment vertical="center" wrapText="1"/>
      <protection locked="0"/>
    </xf>
    <xf numFmtId="3" fontId="45" fillId="2" borderId="6" xfId="0" applyNumberFormat="1" applyFont="1" applyFill="1" applyBorder="1" applyAlignment="1" applyProtection="1">
      <alignment vertical="center" wrapText="1"/>
      <protection locked="0"/>
    </xf>
    <xf numFmtId="3" fontId="45" fillId="2" borderId="7"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vertical="center" wrapText="1"/>
      <protection locked="0"/>
    </xf>
    <xf numFmtId="3" fontId="45" fillId="2" borderId="12" xfId="0" applyNumberFormat="1" applyFont="1" applyFill="1" applyBorder="1" applyAlignment="1" applyProtection="1">
      <alignment vertical="center" wrapText="1"/>
      <protection locked="0"/>
    </xf>
    <xf numFmtId="3" fontId="44" fillId="0" borderId="4" xfId="0" quotePrefix="1" applyNumberFormat="1" applyFont="1" applyFill="1" applyBorder="1" applyAlignment="1">
      <alignment horizontal="distributed" vertical="center" wrapText="1"/>
    </xf>
    <xf numFmtId="3" fontId="45" fillId="2" borderId="13" xfId="0" applyNumberFormat="1" applyFont="1" applyFill="1" applyBorder="1" applyAlignment="1" applyProtection="1">
      <alignment horizontal="distributed" vertical="center"/>
      <protection locked="0"/>
    </xf>
    <xf numFmtId="3" fontId="45" fillId="2" borderId="15" xfId="0" applyNumberFormat="1" applyFont="1" applyFill="1" applyBorder="1" applyAlignment="1" applyProtection="1">
      <alignment horizontal="distributed" vertical="center"/>
      <protection locked="0"/>
    </xf>
    <xf numFmtId="3" fontId="11" fillId="0" borderId="4" xfId="0" applyNumberFormat="1" applyFont="1" applyFill="1" applyBorder="1" applyAlignment="1" applyProtection="1">
      <alignment vertical="center"/>
      <protection locked="0"/>
    </xf>
    <xf numFmtId="3" fontId="11" fillId="0" borderId="13" xfId="0" applyNumberFormat="1" applyFont="1" applyFill="1" applyBorder="1" applyAlignment="1" applyProtection="1">
      <alignment vertical="center"/>
      <protection locked="0"/>
    </xf>
    <xf numFmtId="3" fontId="11" fillId="0" borderId="15" xfId="0" applyNumberFormat="1" applyFont="1" applyFill="1" applyBorder="1" applyAlignment="1" applyProtection="1">
      <alignment vertical="center"/>
      <protection locked="0"/>
    </xf>
    <xf numFmtId="180" fontId="11" fillId="0" borderId="32" xfId="0" applyNumberFormat="1" applyFont="1" applyFill="1" applyBorder="1" applyAlignment="1">
      <alignment horizontal="center" vertical="center" textRotation="255"/>
    </xf>
    <xf numFmtId="180" fontId="11" fillId="0" borderId="30" xfId="0" applyNumberFormat="1" applyFont="1" applyFill="1" applyBorder="1" applyAlignment="1">
      <alignment horizontal="center" vertical="center" textRotation="255"/>
    </xf>
    <xf numFmtId="3" fontId="39" fillId="2" borderId="11" xfId="0" applyNumberFormat="1" applyFont="1" applyFill="1" applyBorder="1" applyAlignment="1" applyProtection="1">
      <protection locked="0"/>
    </xf>
    <xf numFmtId="3" fontId="12" fillId="0" borderId="10" xfId="0" applyNumberFormat="1" applyFont="1" applyFill="1" applyBorder="1" applyAlignment="1" applyProtection="1">
      <alignment horizontal="left" vertical="center" wrapText="1"/>
      <protection locked="0"/>
    </xf>
    <xf numFmtId="3" fontId="12" fillId="0" borderId="12" xfId="0" applyNumberFormat="1" applyFont="1" applyFill="1" applyBorder="1" applyAlignment="1" applyProtection="1">
      <alignment horizontal="left" vertical="center" wrapText="1"/>
      <protection locked="0"/>
    </xf>
    <xf numFmtId="180" fontId="14" fillId="0" borderId="34" xfId="0" applyNumberFormat="1" applyFont="1" applyFill="1" applyBorder="1" applyAlignment="1" applyProtection="1">
      <alignment horizontal="distributed" vertical="center"/>
      <protection locked="0"/>
    </xf>
    <xf numFmtId="180" fontId="14" fillId="0" borderId="30" xfId="0" applyNumberFormat="1" applyFont="1" applyFill="1" applyBorder="1" applyAlignment="1" applyProtection="1">
      <alignment horizontal="distributed" vertical="center"/>
      <protection locked="0"/>
    </xf>
    <xf numFmtId="180" fontId="11" fillId="0" borderId="9" xfId="0" applyNumberFormat="1" applyFont="1" applyFill="1" applyBorder="1" applyAlignment="1">
      <alignment horizontal="center" vertical="center" wrapText="1"/>
    </xf>
    <xf numFmtId="180" fontId="11" fillId="0" borderId="11" xfId="0" applyNumberFormat="1" applyFont="1" applyFill="1" applyBorder="1" applyAlignment="1">
      <alignment horizontal="center" vertical="center" wrapText="1"/>
    </xf>
    <xf numFmtId="3" fontId="12" fillId="2" borderId="9" xfId="0" applyNumberFormat="1" applyFont="1" applyFill="1" applyBorder="1" applyAlignment="1" applyProtection="1">
      <alignment horizontal="center" vertical="center"/>
      <protection locked="0"/>
    </xf>
    <xf numFmtId="3" fontId="12" fillId="2" borderId="10" xfId="0" applyNumberFormat="1" applyFont="1" applyFill="1" applyBorder="1" applyAlignment="1" applyProtection="1">
      <alignment horizontal="center" vertical="center"/>
      <protection locked="0"/>
    </xf>
    <xf numFmtId="3" fontId="12" fillId="2" borderId="11" xfId="0" applyNumberFormat="1" applyFont="1" applyFill="1" applyBorder="1" applyAlignment="1" applyProtection="1">
      <alignment horizontal="center" vertical="center"/>
      <protection locked="0"/>
    </xf>
    <xf numFmtId="3" fontId="12" fillId="2" borderId="12" xfId="0" applyNumberFormat="1" applyFont="1" applyFill="1" applyBorder="1" applyAlignment="1" applyProtection="1">
      <alignment horizontal="center" vertical="center"/>
      <protection locked="0"/>
    </xf>
    <xf numFmtId="49" fontId="12" fillId="0" borderId="1" xfId="4" applyNumberFormat="1" applyFont="1" applyBorder="1" applyAlignment="1">
      <alignment horizontal="center" vertical="distributed" textRotation="255"/>
    </xf>
    <xf numFmtId="3" fontId="39" fillId="2" borderId="1" xfId="0" applyNumberFormat="1" applyFont="1" applyFill="1" applyBorder="1" applyAlignment="1" applyProtection="1">
      <protection locked="0"/>
    </xf>
    <xf numFmtId="3" fontId="39" fillId="2" borderId="2" xfId="0" applyNumberFormat="1" applyFont="1" applyFill="1" applyBorder="1" applyAlignment="1" applyProtection="1">
      <protection locked="0"/>
    </xf>
    <xf numFmtId="49" fontId="16" fillId="0" borderId="13" xfId="3" applyNumberFormat="1" applyFont="1" applyBorder="1" applyAlignment="1">
      <alignment horizontal="distributed" vertical="center"/>
    </xf>
    <xf numFmtId="49" fontId="15" fillId="0" borderId="13" xfId="3" applyNumberFormat="1" applyFont="1" applyBorder="1" applyAlignment="1">
      <alignment horizontal="distributed" vertical="center"/>
    </xf>
    <xf numFmtId="180" fontId="11" fillId="0" borderId="32" xfId="0" applyNumberFormat="1" applyFont="1" applyFill="1" applyBorder="1" applyAlignment="1">
      <alignment horizontal="center" vertical="center"/>
    </xf>
    <xf numFmtId="180" fontId="11" fillId="0" borderId="34" xfId="0" applyNumberFormat="1" applyFont="1" applyFill="1" applyBorder="1" applyAlignment="1">
      <alignment horizontal="center" vertical="center"/>
    </xf>
    <xf numFmtId="180" fontId="11" fillId="0" borderId="30" xfId="0" applyNumberFormat="1" applyFont="1" applyFill="1" applyBorder="1" applyAlignment="1">
      <alignment horizontal="center" vertical="center"/>
    </xf>
    <xf numFmtId="3" fontId="34" fillId="2" borderId="13" xfId="0" applyNumberFormat="1" applyFont="1" applyFill="1" applyBorder="1" applyAlignment="1" applyProtection="1">
      <alignment horizontal="distributed" vertical="center"/>
      <protection locked="0"/>
    </xf>
    <xf numFmtId="49" fontId="12" fillId="0" borderId="10" xfId="4" applyNumberFormat="1" applyFont="1" applyBorder="1" applyAlignment="1">
      <alignment horizontal="distributed" vertical="center"/>
    </xf>
    <xf numFmtId="3" fontId="39" fillId="2" borderId="12" xfId="0" applyNumberFormat="1" applyFont="1" applyFill="1" applyBorder="1" applyAlignment="1" applyProtection="1">
      <protection locked="0"/>
    </xf>
    <xf numFmtId="3" fontId="11" fillId="0" borderId="8" xfId="0" quotePrefix="1" applyNumberFormat="1" applyFont="1" applyFill="1" applyBorder="1" applyAlignment="1">
      <alignment horizontal="distributed" vertical="center" wrapText="1"/>
    </xf>
    <xf numFmtId="3" fontId="11" fillId="0" borderId="9" xfId="0" quotePrefix="1" applyNumberFormat="1" applyFont="1" applyFill="1" applyBorder="1" applyAlignment="1">
      <alignment horizontal="distributed" vertical="center" wrapText="1"/>
    </xf>
    <xf numFmtId="3" fontId="11" fillId="0" borderId="10" xfId="0" quotePrefix="1" applyNumberFormat="1" applyFont="1" applyFill="1" applyBorder="1" applyAlignment="1">
      <alignment horizontal="distributed" vertical="center" wrapText="1"/>
    </xf>
    <xf numFmtId="3" fontId="11" fillId="0" borderId="6" xfId="0" quotePrefix="1" applyNumberFormat="1" applyFont="1" applyFill="1" applyBorder="1" applyAlignment="1">
      <alignment horizontal="distributed" vertical="center" wrapText="1"/>
    </xf>
    <xf numFmtId="3" fontId="11" fillId="0" borderId="0" xfId="0" quotePrefix="1" applyNumberFormat="1" applyFont="1" applyFill="1" applyBorder="1" applyAlignment="1">
      <alignment horizontal="distributed" vertical="center" wrapText="1"/>
    </xf>
    <xf numFmtId="3" fontId="11" fillId="0" borderId="7" xfId="0" quotePrefix="1" applyNumberFormat="1" applyFont="1" applyFill="1" applyBorder="1" applyAlignment="1">
      <alignment horizontal="distributed" vertical="center" wrapText="1"/>
    </xf>
    <xf numFmtId="180" fontId="11" fillId="0" borderId="0" xfId="0" applyNumberFormat="1" applyFont="1" applyFill="1" applyBorder="1" applyAlignment="1">
      <alignment horizontal="center" vertical="center"/>
    </xf>
    <xf numFmtId="180" fontId="11" fillId="0" borderId="45" xfId="0" applyNumberFormat="1" applyFont="1" applyFill="1" applyBorder="1" applyAlignment="1">
      <alignment horizontal="center" vertical="center"/>
    </xf>
    <xf numFmtId="180" fontId="11" fillId="0" borderId="27" xfId="0" applyNumberFormat="1" applyFont="1" applyFill="1" applyBorder="1" applyAlignment="1">
      <alignment horizontal="center" vertical="center"/>
    </xf>
    <xf numFmtId="180" fontId="11" fillId="0" borderId="33" xfId="0" applyNumberFormat="1" applyFont="1" applyFill="1" applyBorder="1" applyAlignment="1">
      <alignment horizontal="center" vertical="center"/>
    </xf>
    <xf numFmtId="180" fontId="11" fillId="0" borderId="8"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10" xfId="0" applyNumberFormat="1" applyFont="1" applyFill="1" applyBorder="1" applyAlignment="1">
      <alignment horizontal="center" vertical="center"/>
    </xf>
    <xf numFmtId="49" fontId="12" fillId="7" borderId="9" xfId="4" applyNumberFormat="1" applyFont="1" applyFill="1" applyBorder="1" applyAlignment="1">
      <alignment horizontal="center" vertical="center"/>
    </xf>
    <xf numFmtId="3" fontId="39" fillId="7" borderId="11" xfId="0" applyNumberFormat="1" applyFont="1" applyFill="1" applyBorder="1" applyAlignment="1" applyProtection="1">
      <protection locked="0"/>
    </xf>
    <xf numFmtId="49" fontId="12" fillId="0" borderId="46" xfId="4" applyNumberFormat="1" applyFont="1" applyBorder="1" applyAlignment="1">
      <alignment horizontal="center" vertical="center" wrapText="1"/>
    </xf>
    <xf numFmtId="49" fontId="12" fillId="0" borderId="29" xfId="4" applyNumberFormat="1" applyFont="1" applyBorder="1" applyAlignment="1">
      <alignment horizontal="center" vertical="center"/>
    </xf>
    <xf numFmtId="49" fontId="12" fillId="0" borderId="47" xfId="4" applyNumberFormat="1" applyFont="1" applyBorder="1" applyAlignment="1">
      <alignment horizontal="center" vertical="center"/>
    </xf>
    <xf numFmtId="49" fontId="12" fillId="0" borderId="5" xfId="4" applyNumberFormat="1" applyFont="1" applyBorder="1" applyAlignment="1">
      <alignment horizontal="center" vertical="center"/>
    </xf>
    <xf numFmtId="49" fontId="16" fillId="0" borderId="34" xfId="3" applyNumberFormat="1" applyFont="1" applyBorder="1" applyAlignment="1">
      <alignment horizontal="distributed" vertical="center"/>
    </xf>
    <xf numFmtId="49" fontId="2" fillId="0" borderId="9" xfId="4" applyNumberFormat="1" applyFont="1" applyBorder="1" applyAlignment="1">
      <alignment horizontal="center" vertical="center" wrapText="1"/>
    </xf>
    <xf numFmtId="3" fontId="48" fillId="2" borderId="10" xfId="0" applyNumberFormat="1" applyFont="1" applyFill="1" applyBorder="1" applyAlignment="1" applyProtection="1">
      <protection locked="0"/>
    </xf>
    <xf numFmtId="3" fontId="48" fillId="2" borderId="0" xfId="0" applyNumberFormat="1" applyFont="1" applyFill="1" applyAlignment="1" applyProtection="1">
      <protection locked="0"/>
    </xf>
    <xf numFmtId="3" fontId="48" fillId="2" borderId="7" xfId="0" applyNumberFormat="1" applyFont="1" applyFill="1" applyBorder="1" applyAlignment="1" applyProtection="1">
      <protection locked="0"/>
    </xf>
    <xf numFmtId="3" fontId="48" fillId="2" borderId="11" xfId="0" applyNumberFormat="1" applyFont="1" applyFill="1" applyBorder="1" applyAlignment="1" applyProtection="1">
      <protection locked="0"/>
    </xf>
    <xf numFmtId="3" fontId="48" fillId="2" borderId="12" xfId="0" applyNumberFormat="1" applyFont="1" applyFill="1" applyBorder="1" applyAlignment="1" applyProtection="1">
      <protection locked="0"/>
    </xf>
    <xf numFmtId="49" fontId="12" fillId="0" borderId="4" xfId="4" applyNumberFormat="1" applyFont="1" applyBorder="1" applyAlignment="1">
      <alignment horizontal="center" vertical="center"/>
    </xf>
    <xf numFmtId="49" fontId="12" fillId="0" borderId="13" xfId="4" applyNumberFormat="1" applyFont="1" applyBorder="1" applyAlignment="1">
      <alignment horizontal="center" vertical="center"/>
    </xf>
    <xf numFmtId="49" fontId="16" fillId="0" borderId="11" xfId="3" applyNumberFormat="1" applyFont="1" applyBorder="1" applyAlignment="1">
      <alignment horizontal="distributed" vertical="center"/>
    </xf>
    <xf numFmtId="180" fontId="11" fillId="0" borderId="5" xfId="0" applyNumberFormat="1" applyFont="1" applyFill="1" applyBorder="1" applyAlignment="1">
      <alignment horizontal="center" vertical="center"/>
    </xf>
    <xf numFmtId="49" fontId="12" fillId="7" borderId="10" xfId="4" applyNumberFormat="1" applyFont="1" applyFill="1" applyBorder="1" applyAlignment="1">
      <alignment horizontal="distributed" vertical="center"/>
    </xf>
    <xf numFmtId="3" fontId="39" fillId="7" borderId="12" xfId="0" applyNumberFormat="1" applyFont="1" applyFill="1" applyBorder="1" applyAlignment="1" applyProtection="1">
      <protection locked="0"/>
    </xf>
    <xf numFmtId="3" fontId="11" fillId="0" borderId="1" xfId="0" quotePrefix="1" applyNumberFormat="1" applyFont="1" applyFill="1" applyBorder="1" applyAlignment="1">
      <alignment vertical="center" textRotation="255"/>
    </xf>
    <xf numFmtId="3" fontId="0" fillId="2" borderId="1" xfId="0" applyNumberFormat="1" applyFont="1" applyFill="1" applyBorder="1" applyAlignment="1" applyProtection="1">
      <alignment vertical="center" textRotation="255"/>
      <protection locked="0"/>
    </xf>
    <xf numFmtId="3" fontId="0" fillId="2" borderId="2" xfId="0" applyNumberFormat="1" applyFont="1" applyFill="1" applyBorder="1" applyAlignment="1" applyProtection="1">
      <alignment vertical="center" textRotation="255"/>
      <protection locked="0"/>
    </xf>
    <xf numFmtId="3" fontId="11" fillId="0" borderId="13" xfId="0" applyFont="1" applyFill="1" applyBorder="1" applyAlignment="1">
      <alignment horizontal="right" vertical="center"/>
    </xf>
    <xf numFmtId="3" fontId="17" fillId="0" borderId="15" xfId="0" applyNumberFormat="1" applyFont="1" applyFill="1" applyBorder="1" applyAlignment="1" applyProtection="1">
      <alignment horizontal="right" vertical="center"/>
      <protection locked="0"/>
    </xf>
    <xf numFmtId="3" fontId="11" fillId="0" borderId="29" xfId="0" quotePrefix="1" applyFont="1" applyFill="1" applyBorder="1" applyAlignment="1">
      <alignment vertical="center"/>
    </xf>
    <xf numFmtId="3" fontId="17" fillId="0" borderId="5" xfId="0" applyNumberFormat="1" applyFont="1" applyFill="1" applyBorder="1" applyAlignment="1" applyProtection="1">
      <alignment vertical="center"/>
      <protection locked="0"/>
    </xf>
    <xf numFmtId="3" fontId="11" fillId="0" borderId="28" xfId="0" applyFont="1" applyFill="1" applyBorder="1" applyAlignment="1">
      <alignment horizontal="distributed" vertical="center"/>
    </xf>
    <xf numFmtId="3" fontId="17" fillId="0" borderId="47" xfId="0" applyNumberFormat="1" applyFont="1" applyFill="1" applyBorder="1" applyAlignment="1" applyProtection="1">
      <alignment horizontal="distributed" vertical="center"/>
      <protection locked="0"/>
    </xf>
    <xf numFmtId="3" fontId="12" fillId="0" borderId="31" xfId="0" applyFont="1" applyFill="1" applyBorder="1" applyAlignment="1">
      <alignment horizontal="distributed" vertical="center"/>
    </xf>
    <xf numFmtId="3" fontId="17" fillId="0" borderId="48" xfId="0" applyNumberFormat="1" applyFont="1" applyFill="1" applyBorder="1" applyAlignment="1" applyProtection="1">
      <alignment horizontal="distributed" vertical="center"/>
      <protection locked="0"/>
    </xf>
    <xf numFmtId="49" fontId="16" fillId="0" borderId="3" xfId="3" applyNumberFormat="1" applyFont="1" applyBorder="1" applyAlignment="1">
      <alignment horizontal="center" vertical="distributed" textRotation="255" justifyLastLine="1"/>
    </xf>
    <xf numFmtId="49" fontId="16" fillId="0" borderId="1" xfId="3" applyNumberFormat="1" applyFont="1" applyBorder="1" applyAlignment="1">
      <alignment horizontal="center" vertical="distributed" textRotation="255" justifyLastLine="1"/>
    </xf>
    <xf numFmtId="49" fontId="16" fillId="0" borderId="2" xfId="3" applyNumberFormat="1" applyFont="1" applyBorder="1" applyAlignment="1">
      <alignment horizontal="center" vertical="distributed" textRotation="255" justifyLastLine="1"/>
    </xf>
    <xf numFmtId="180" fontId="11" fillId="0" borderId="15" xfId="0" applyNumberFormat="1" applyFont="1" applyFill="1" applyBorder="1" applyAlignment="1">
      <alignment horizontal="distributed" vertical="center" wrapText="1"/>
    </xf>
    <xf numFmtId="180" fontId="27" fillId="0" borderId="4" xfId="0" applyNumberFormat="1" applyFont="1" applyFill="1" applyBorder="1" applyAlignment="1">
      <alignment horizontal="center" vertical="center" wrapText="1"/>
    </xf>
    <xf numFmtId="180" fontId="27" fillId="0" borderId="13" xfId="0" applyNumberFormat="1" applyFont="1" applyFill="1" applyBorder="1" applyAlignment="1">
      <alignment horizontal="center" vertical="center" wrapText="1"/>
    </xf>
    <xf numFmtId="180" fontId="14" fillId="0" borderId="15" xfId="0" applyNumberFormat="1" applyFont="1" applyFill="1" applyBorder="1" applyAlignment="1" applyProtection="1">
      <alignment horizontal="distributed" vertical="center"/>
      <protection locked="0"/>
    </xf>
    <xf numFmtId="180" fontId="14" fillId="0" borderId="9" xfId="0" applyNumberFormat="1" applyFont="1" applyFill="1" applyBorder="1" applyAlignment="1" applyProtection="1">
      <alignment horizontal="distributed" vertical="center"/>
      <protection locked="0"/>
    </xf>
    <xf numFmtId="180" fontId="14" fillId="0" borderId="10" xfId="0" applyNumberFormat="1" applyFont="1" applyFill="1" applyBorder="1" applyAlignment="1" applyProtection="1">
      <alignment horizontal="distributed" vertical="center"/>
      <protection locked="0"/>
    </xf>
    <xf numFmtId="180" fontId="43" fillId="0" borderId="4" xfId="0" applyNumberFormat="1" applyFont="1" applyFill="1" applyBorder="1" applyAlignment="1">
      <alignment horizontal="distributed" vertical="center"/>
    </xf>
    <xf numFmtId="180" fontId="43" fillId="0" borderId="13" xfId="0" applyNumberFormat="1" applyFont="1" applyFill="1" applyBorder="1" applyAlignment="1">
      <alignment horizontal="distributed" vertical="center"/>
    </xf>
    <xf numFmtId="180" fontId="43" fillId="0" borderId="15" xfId="0" applyNumberFormat="1" applyFont="1" applyFill="1" applyBorder="1" applyAlignment="1">
      <alignment horizontal="distributed" vertical="center"/>
    </xf>
  </cellXfs>
  <cellStyles count="5">
    <cellStyle name="標準" xfId="0" builtinId="0"/>
    <cellStyle name="標準 2" xfId="1" xr:uid="{00000000-0005-0000-0000-000001000000}"/>
    <cellStyle name="標準_23表" xfId="2" xr:uid="{00000000-0005-0000-0000-000002000000}"/>
    <cellStyle name="標準_ア　公共21" xfId="3" xr:uid="{00000000-0005-0000-0000-000003000000}"/>
    <cellStyle name="標準_公共" xfId="4" xr:uid="{00000000-0005-0000-0000-000004000000}"/>
  </cellStyles>
  <dxfs count="0"/>
  <tableStyles count="1" defaultTableStyle="TableStyleMedium2" defaultPivotStyle="PivotStyleLight16">
    <tableStyle name="Invisible" pivot="0" table="0" count="0" xr9:uid="{67433E7D-D429-4E15-A928-DAA332B1B52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9525</xdr:rowOff>
    </xdr:from>
    <xdr:to>
      <xdr:col>6</xdr:col>
      <xdr:colOff>714375</xdr:colOff>
      <xdr:row>5</xdr:row>
      <xdr:rowOff>0</xdr:rowOff>
    </xdr:to>
    <xdr:sp macro="" textlink="">
      <xdr:nvSpPr>
        <xdr:cNvPr id="28218" name="Line 4">
          <a:extLst>
            <a:ext uri="{FF2B5EF4-FFF2-40B4-BE49-F238E27FC236}">
              <a16:creationId xmlns:a16="http://schemas.microsoft.com/office/drawing/2014/main" id="{00000000-0008-0000-0000-00003A6E0000}"/>
            </a:ext>
          </a:extLst>
        </xdr:cNvPr>
        <xdr:cNvSpPr>
          <a:spLocks noChangeShapeType="1"/>
        </xdr:cNvSpPr>
      </xdr:nvSpPr>
      <xdr:spPr bwMode="auto">
        <a:xfrm>
          <a:off x="706694" y="1269283"/>
          <a:ext cx="4063487" cy="5973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9525</xdr:rowOff>
    </xdr:from>
    <xdr:to>
      <xdr:col>9</xdr:col>
      <xdr:colOff>0</xdr:colOff>
      <xdr:row>5</xdr:row>
      <xdr:rowOff>0</xdr:rowOff>
    </xdr:to>
    <xdr:sp macro="" textlink="">
      <xdr:nvSpPr>
        <xdr:cNvPr id="5574" name="Line 1">
          <a:extLst>
            <a:ext uri="{FF2B5EF4-FFF2-40B4-BE49-F238E27FC236}">
              <a16:creationId xmlns:a16="http://schemas.microsoft.com/office/drawing/2014/main" id="{00000000-0008-0000-0100-0000C6150000}"/>
            </a:ext>
          </a:extLst>
        </xdr:cNvPr>
        <xdr:cNvSpPr>
          <a:spLocks noChangeShapeType="1"/>
        </xdr:cNvSpPr>
      </xdr:nvSpPr>
      <xdr:spPr bwMode="auto">
        <a:xfrm>
          <a:off x="704850" y="1114425"/>
          <a:ext cx="403860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9525</xdr:rowOff>
    </xdr:from>
    <xdr:to>
      <xdr:col>9</xdr:col>
      <xdr:colOff>0</xdr:colOff>
      <xdr:row>5</xdr:row>
      <xdr:rowOff>0</xdr:rowOff>
    </xdr:to>
    <xdr:sp macro="" textlink="">
      <xdr:nvSpPr>
        <xdr:cNvPr id="9667" name="Line 1">
          <a:extLst>
            <a:ext uri="{FF2B5EF4-FFF2-40B4-BE49-F238E27FC236}">
              <a16:creationId xmlns:a16="http://schemas.microsoft.com/office/drawing/2014/main" id="{00000000-0008-0000-0200-0000C3250000}"/>
            </a:ext>
          </a:extLst>
        </xdr:cNvPr>
        <xdr:cNvSpPr>
          <a:spLocks noChangeShapeType="1"/>
        </xdr:cNvSpPr>
      </xdr:nvSpPr>
      <xdr:spPr bwMode="auto">
        <a:xfrm>
          <a:off x="714375" y="1228725"/>
          <a:ext cx="381000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4</xdr:row>
      <xdr:rowOff>9525</xdr:rowOff>
    </xdr:from>
    <xdr:to>
      <xdr:col>7</xdr:col>
      <xdr:colOff>0</xdr:colOff>
      <xdr:row>4</xdr:row>
      <xdr:rowOff>371475</xdr:rowOff>
    </xdr:to>
    <xdr:sp macro="" textlink="">
      <xdr:nvSpPr>
        <xdr:cNvPr id="28918" name="Line 1">
          <a:extLst>
            <a:ext uri="{FF2B5EF4-FFF2-40B4-BE49-F238E27FC236}">
              <a16:creationId xmlns:a16="http://schemas.microsoft.com/office/drawing/2014/main" id="{00000000-0008-0000-0300-0000F6700000}"/>
            </a:ext>
          </a:extLst>
        </xdr:cNvPr>
        <xdr:cNvSpPr>
          <a:spLocks noChangeShapeType="1"/>
        </xdr:cNvSpPr>
      </xdr:nvSpPr>
      <xdr:spPr bwMode="auto">
        <a:xfrm>
          <a:off x="485775" y="923925"/>
          <a:ext cx="2133600" cy="3619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xdr:row>
      <xdr:rowOff>9525</xdr:rowOff>
    </xdr:from>
    <xdr:to>
      <xdr:col>7</xdr:col>
      <xdr:colOff>0</xdr:colOff>
      <xdr:row>5</xdr:row>
      <xdr:rowOff>0</xdr:rowOff>
    </xdr:to>
    <xdr:sp macro="" textlink="">
      <xdr:nvSpPr>
        <xdr:cNvPr id="14029" name="Line 1">
          <a:extLst>
            <a:ext uri="{FF2B5EF4-FFF2-40B4-BE49-F238E27FC236}">
              <a16:creationId xmlns:a16="http://schemas.microsoft.com/office/drawing/2014/main" id="{00000000-0008-0000-0400-0000CD360000}"/>
            </a:ext>
          </a:extLst>
        </xdr:cNvPr>
        <xdr:cNvSpPr>
          <a:spLocks noChangeShapeType="1"/>
        </xdr:cNvSpPr>
      </xdr:nvSpPr>
      <xdr:spPr bwMode="auto">
        <a:xfrm>
          <a:off x="762000" y="1419225"/>
          <a:ext cx="3286125"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4</xdr:row>
      <xdr:rowOff>9525</xdr:rowOff>
    </xdr:from>
    <xdr:to>
      <xdr:col>8</xdr:col>
      <xdr:colOff>0</xdr:colOff>
      <xdr:row>5</xdr:row>
      <xdr:rowOff>0</xdr:rowOff>
    </xdr:to>
    <xdr:sp macro="" textlink="">
      <xdr:nvSpPr>
        <xdr:cNvPr id="19912" name="Line 1">
          <a:extLst>
            <a:ext uri="{FF2B5EF4-FFF2-40B4-BE49-F238E27FC236}">
              <a16:creationId xmlns:a16="http://schemas.microsoft.com/office/drawing/2014/main" id="{00000000-0008-0000-0500-0000C84D0000}"/>
            </a:ext>
          </a:extLst>
        </xdr:cNvPr>
        <xdr:cNvSpPr>
          <a:spLocks noChangeShapeType="1"/>
        </xdr:cNvSpPr>
      </xdr:nvSpPr>
      <xdr:spPr bwMode="auto">
        <a:xfrm>
          <a:off x="495300" y="942975"/>
          <a:ext cx="35052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1</xdr:row>
      <xdr:rowOff>9525</xdr:rowOff>
    </xdr:from>
    <xdr:to>
      <xdr:col>8</xdr:col>
      <xdr:colOff>0</xdr:colOff>
      <xdr:row>1</xdr:row>
      <xdr:rowOff>495300</xdr:rowOff>
    </xdr:to>
    <xdr:sp macro="" textlink="">
      <xdr:nvSpPr>
        <xdr:cNvPr id="26486" name="Line 1">
          <a:extLst>
            <a:ext uri="{FF2B5EF4-FFF2-40B4-BE49-F238E27FC236}">
              <a16:creationId xmlns:a16="http://schemas.microsoft.com/office/drawing/2014/main" id="{00000000-0008-0000-0600-000076670000}"/>
            </a:ext>
          </a:extLst>
        </xdr:cNvPr>
        <xdr:cNvSpPr>
          <a:spLocks noChangeShapeType="1"/>
        </xdr:cNvSpPr>
      </xdr:nvSpPr>
      <xdr:spPr bwMode="auto">
        <a:xfrm>
          <a:off x="1085850" y="323850"/>
          <a:ext cx="337185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422</xdr:row>
      <xdr:rowOff>0</xdr:rowOff>
    </xdr:from>
    <xdr:to>
      <xdr:col>8</xdr:col>
      <xdr:colOff>0</xdr:colOff>
      <xdr:row>422</xdr:row>
      <xdr:rowOff>0</xdr:rowOff>
    </xdr:to>
    <xdr:sp macro="" textlink="">
      <xdr:nvSpPr>
        <xdr:cNvPr id="26487" name="Line 2">
          <a:extLst>
            <a:ext uri="{FF2B5EF4-FFF2-40B4-BE49-F238E27FC236}">
              <a16:creationId xmlns:a16="http://schemas.microsoft.com/office/drawing/2014/main" id="{00000000-0008-0000-0600-000077670000}"/>
            </a:ext>
          </a:extLst>
        </xdr:cNvPr>
        <xdr:cNvSpPr>
          <a:spLocks noChangeShapeType="1"/>
        </xdr:cNvSpPr>
      </xdr:nvSpPr>
      <xdr:spPr bwMode="auto">
        <a:xfrm>
          <a:off x="1085850" y="113538000"/>
          <a:ext cx="3371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422</xdr:row>
      <xdr:rowOff>0</xdr:rowOff>
    </xdr:from>
    <xdr:to>
      <xdr:col>8</xdr:col>
      <xdr:colOff>0</xdr:colOff>
      <xdr:row>422</xdr:row>
      <xdr:rowOff>0</xdr:rowOff>
    </xdr:to>
    <xdr:sp macro="" textlink="">
      <xdr:nvSpPr>
        <xdr:cNvPr id="26488" name="Line 3">
          <a:extLst>
            <a:ext uri="{FF2B5EF4-FFF2-40B4-BE49-F238E27FC236}">
              <a16:creationId xmlns:a16="http://schemas.microsoft.com/office/drawing/2014/main" id="{00000000-0008-0000-0600-000078670000}"/>
            </a:ext>
          </a:extLst>
        </xdr:cNvPr>
        <xdr:cNvSpPr>
          <a:spLocks noChangeShapeType="1"/>
        </xdr:cNvSpPr>
      </xdr:nvSpPr>
      <xdr:spPr bwMode="auto">
        <a:xfrm>
          <a:off x="1085850" y="113538000"/>
          <a:ext cx="3371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422</xdr:row>
      <xdr:rowOff>0</xdr:rowOff>
    </xdr:from>
    <xdr:to>
      <xdr:col>8</xdr:col>
      <xdr:colOff>0</xdr:colOff>
      <xdr:row>422</xdr:row>
      <xdr:rowOff>0</xdr:rowOff>
    </xdr:to>
    <xdr:sp macro="" textlink="">
      <xdr:nvSpPr>
        <xdr:cNvPr id="26489" name="Line 4">
          <a:extLst>
            <a:ext uri="{FF2B5EF4-FFF2-40B4-BE49-F238E27FC236}">
              <a16:creationId xmlns:a16="http://schemas.microsoft.com/office/drawing/2014/main" id="{00000000-0008-0000-0600-000079670000}"/>
            </a:ext>
          </a:extLst>
        </xdr:cNvPr>
        <xdr:cNvSpPr>
          <a:spLocks noChangeShapeType="1"/>
        </xdr:cNvSpPr>
      </xdr:nvSpPr>
      <xdr:spPr bwMode="auto">
        <a:xfrm>
          <a:off x="1085850" y="113538000"/>
          <a:ext cx="3371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M78"/>
  <sheetViews>
    <sheetView showZeros="0" tabSelected="1" showOutlineSymbols="0" view="pageBreakPreview" zoomScale="70" zoomScaleNormal="70" zoomScaleSheetLayoutView="70" zoomScalePageLayoutView="55" workbookViewId="0"/>
  </sheetViews>
  <sheetFormatPr defaultRowHeight="24.95" customHeight="1" x14ac:dyDescent="0.15"/>
  <cols>
    <col min="1" max="1" width="5.28515625" style="2" customWidth="1"/>
    <col min="2" max="2" width="5.28515625" style="3" customWidth="1"/>
    <col min="3" max="3" width="4.7109375" style="2" customWidth="1"/>
    <col min="4" max="4" width="6.7109375" style="2" customWidth="1"/>
    <col min="5" max="5" width="7.7109375" style="2" customWidth="1"/>
    <col min="6" max="6" width="26.42578125" style="2" customWidth="1"/>
    <col min="7" max="7" width="12" style="2" customWidth="1"/>
    <col min="8" max="12" width="20.7109375" style="2" customWidth="1"/>
    <col min="13" max="13" width="5.28515625" style="202" customWidth="1"/>
    <col min="14" max="16384" width="9.140625" style="2"/>
  </cols>
  <sheetData>
    <row r="1" spans="1:13" s="167" customFormat="1" ht="24.95" customHeight="1" x14ac:dyDescent="0.15">
      <c r="B1" s="168"/>
      <c r="C1" s="169" t="s">
        <v>283</v>
      </c>
      <c r="D1" s="539" t="s">
        <v>0</v>
      </c>
      <c r="E1" s="540"/>
      <c r="F1" s="540"/>
      <c r="G1" s="541"/>
      <c r="L1" s="471"/>
      <c r="M1" s="402"/>
    </row>
    <row r="3" spans="1:13" s="170" customFormat="1" ht="24.95" customHeight="1" x14ac:dyDescent="0.15">
      <c r="B3" s="171"/>
      <c r="C3" s="172" t="s">
        <v>118</v>
      </c>
      <c r="D3" s="173"/>
      <c r="E3" s="174"/>
      <c r="F3" s="175"/>
      <c r="G3" s="175"/>
      <c r="H3" s="172"/>
      <c r="M3" s="403"/>
    </row>
    <row r="4" spans="1:13" ht="24.95" customHeight="1" x14ac:dyDescent="0.15">
      <c r="B4" s="6"/>
      <c r="C4" s="7"/>
      <c r="D4" s="7"/>
      <c r="E4" s="8"/>
      <c r="F4" s="9"/>
      <c r="G4" s="9"/>
      <c r="H4" s="7"/>
    </row>
    <row r="5" spans="1:13" ht="48" customHeight="1" x14ac:dyDescent="0.2">
      <c r="A5" s="10" t="s">
        <v>122</v>
      </c>
      <c r="B5" s="11" t="s">
        <v>123</v>
      </c>
      <c r="C5" s="12" t="s">
        <v>352</v>
      </c>
      <c r="D5" s="13"/>
      <c r="E5" s="13"/>
      <c r="F5" s="536" t="s">
        <v>364</v>
      </c>
      <c r="G5" s="537"/>
      <c r="H5" s="190" t="s">
        <v>1</v>
      </c>
      <c r="I5" s="190" t="s">
        <v>125</v>
      </c>
      <c r="J5" s="190" t="s">
        <v>126</v>
      </c>
      <c r="K5" s="190" t="s">
        <v>127</v>
      </c>
      <c r="L5" s="191" t="s">
        <v>351</v>
      </c>
      <c r="M5" s="10"/>
    </row>
    <row r="6" spans="1:13" ht="15.95" customHeight="1" x14ac:dyDescent="0.15">
      <c r="A6" s="404">
        <v>1</v>
      </c>
      <c r="B6" s="128">
        <v>1</v>
      </c>
      <c r="C6" s="543" t="s">
        <v>78</v>
      </c>
      <c r="D6" s="545" t="s">
        <v>423</v>
      </c>
      <c r="E6" s="546"/>
      <c r="F6" s="538" t="s">
        <v>434</v>
      </c>
      <c r="G6" s="549"/>
      <c r="H6" s="456" t="str">
        <f>IF(入力シート!I380=0,"　",IF(LEFT(入力シート!I380,1)="1","M",IF(LEFT(入力シート!I380,1)="2","T",IF(LEFT(入力シート!I380,1)="3","S",IF(LEFT(入力シート!I380,1)="4","H","#"))))&amp;" "&amp;MID(入力シート!I380,2,2)&amp;"."&amp;MID(入力シート!I380,4,2)&amp;"."&amp;RIGHT(入力シート!I380,2)&amp;" ")</f>
        <v xml:space="preserve">S 37.03.28 </v>
      </c>
      <c r="I6" s="456" t="str">
        <f>IF(入力シート!J380=0,"　",IF(LEFT(入力シート!J380,1)="1","M",IF(LEFT(入力シート!J380,1)="2","T",IF(LEFT(入力シート!J380,1)="3","S",IF(LEFT(入力シート!J380,1)="4","H","#"))))&amp;" "&amp;MID(入力シート!J380,2,2)&amp;"."&amp;MID(入力シート!J380,4,2)&amp;"."&amp;RIGHT(入力シート!J380,2)&amp;" ")</f>
        <v xml:space="preserve">S 40.10.30 </v>
      </c>
      <c r="J6" s="456" t="str">
        <f>IF(入力シート!K380=0,"　",IF(LEFT(入力シート!K380,1)="1","M",IF(LEFT(入力シート!K380,1)="2","T",IF(LEFT(入力シート!K380,1)="3","S",IF(LEFT(入力シート!K380,1)="4","H","#"))))&amp;" "&amp;MID(入力シート!K380,2,2)&amp;"."&amp;MID(入力シート!K380,4,2)&amp;"."&amp;RIGHT(入力シート!K380,2)&amp;" ")</f>
        <v xml:space="preserve">S 42.12.12 </v>
      </c>
      <c r="K6" s="456" t="str">
        <f>IF(入力シート!L380=0,"　",IF(LEFT(入力シート!L380,1)="1","M",IF(LEFT(入力シート!L380,1)="2","T",IF(LEFT(入力シート!L380,1)="3","S",IF(LEFT(入力シート!L380,1)="4","H","#"))))&amp;" "&amp;MID(入力シート!L380,2,2)&amp;"."&amp;MID(入力シート!L380,4,2)&amp;"."&amp;RIGHT(入力シート!L380,2)&amp;" ")</f>
        <v xml:space="preserve">S 43.08.29 </v>
      </c>
      <c r="L6" s="456"/>
      <c r="M6" s="404"/>
    </row>
    <row r="7" spans="1:13" ht="15.95" customHeight="1" x14ac:dyDescent="0.15">
      <c r="A7" s="404">
        <v>1</v>
      </c>
      <c r="B7" s="128">
        <v>2</v>
      </c>
      <c r="C7" s="544"/>
      <c r="D7" s="547"/>
      <c r="E7" s="548"/>
      <c r="F7" s="538" t="s">
        <v>775</v>
      </c>
      <c r="G7" s="506"/>
      <c r="H7" s="456" t="str">
        <f>IF(入力シート!I381=0,"　",IF(LEFT(入力シート!I381,1)="1","M",IF(LEFT(入力シート!I381,1)="2","T",IF(LEFT(入力シート!I381,1)="3","S",IF(LEFT(入力シート!I381,1)="4","H","#"))))&amp;" "&amp;MID(入力シート!I381,2,2)&amp;"."&amp;MID(入力シート!I381,4,2)&amp;"."&amp;RIGHT(入力シート!I381,2)&amp;" ")</f>
        <v xml:space="preserve">S 37.04.01 </v>
      </c>
      <c r="I7" s="456" t="str">
        <f>IF(入力シート!J381=0,"　",IF(LEFT(入力シート!J381,1)="1","M",IF(LEFT(入力シート!J381,1)="2","T",IF(LEFT(入力シート!J381,1)="3","S",IF(LEFT(入力シート!J381,1)="4","H","#"))))&amp;" "&amp;MID(入力シート!J381,2,2)&amp;"."&amp;MID(入力シート!J381,4,2)&amp;"."&amp;RIGHT(入力シート!J381,2)&amp;" ")</f>
        <v xml:space="preserve">S 41.07.01 </v>
      </c>
      <c r="J7" s="456" t="str">
        <f>IF(入力シート!K381=0,"　",IF(LEFT(入力シート!K381,1)="1","M",IF(LEFT(入力シート!K381,1)="2","T",IF(LEFT(入力シート!K381,1)="3","S",IF(LEFT(入力シート!K381,1)="4","H","#"))))&amp;" "&amp;MID(入力シート!K381,2,2)&amp;"."&amp;MID(入力シート!K381,4,2)&amp;"."&amp;RIGHT(入力シート!K381,2)&amp;" ")</f>
        <v xml:space="preserve">S 43.01.01 </v>
      </c>
      <c r="K7" s="456" t="str">
        <f>IF(入力シート!L381=0,"　",IF(LEFT(入力シート!L381,1)="1","M",IF(LEFT(入力シート!L381,1)="2","T",IF(LEFT(入力シート!L381,1)="3","S",IF(LEFT(入力シート!L381,1)="4","H","#"))))&amp;" "&amp;MID(入力シート!L381,2,2)&amp;"."&amp;MID(入力シート!L381,4,2)&amp;"."&amp;RIGHT(入力シート!L381,2)&amp;" ")</f>
        <v xml:space="preserve">S 44.04.01 </v>
      </c>
      <c r="L7" s="456"/>
      <c r="M7" s="404"/>
    </row>
    <row r="8" spans="1:13" ht="15.95" customHeight="1" x14ac:dyDescent="0.15">
      <c r="A8" s="404">
        <v>1</v>
      </c>
      <c r="B8" s="128">
        <v>3</v>
      </c>
      <c r="C8" s="14" t="s">
        <v>79</v>
      </c>
      <c r="D8" s="15" t="s">
        <v>435</v>
      </c>
      <c r="E8" s="505" t="s">
        <v>774</v>
      </c>
      <c r="F8" s="506"/>
      <c r="G8" s="480" t="s">
        <v>80</v>
      </c>
      <c r="H8" s="135">
        <v>50012</v>
      </c>
      <c r="I8" s="135">
        <v>2092</v>
      </c>
      <c r="J8" s="135">
        <v>2994</v>
      </c>
      <c r="K8" s="135">
        <v>2404</v>
      </c>
      <c r="L8" s="457">
        <f t="shared" ref="L8:L20" si="0">SUM(H8:K8)</f>
        <v>57502</v>
      </c>
      <c r="M8" s="404"/>
    </row>
    <row r="9" spans="1:13" ht="15.95" customHeight="1" x14ac:dyDescent="0.15">
      <c r="A9" s="404">
        <v>1</v>
      </c>
      <c r="B9" s="128">
        <v>4</v>
      </c>
      <c r="C9" s="16"/>
      <c r="D9" s="17" t="s">
        <v>81</v>
      </c>
      <c r="E9" s="505" t="s">
        <v>82</v>
      </c>
      <c r="F9" s="506"/>
      <c r="G9" s="480" t="s">
        <v>80</v>
      </c>
      <c r="H9" s="135">
        <v>2609</v>
      </c>
      <c r="I9" s="135">
        <v>2436</v>
      </c>
      <c r="J9" s="135">
        <v>3410</v>
      </c>
      <c r="K9" s="135">
        <v>3437</v>
      </c>
      <c r="L9" s="457">
        <f t="shared" si="0"/>
        <v>11892</v>
      </c>
      <c r="M9" s="404"/>
    </row>
    <row r="10" spans="1:13" ht="15.95" customHeight="1" x14ac:dyDescent="0.15">
      <c r="A10" s="404">
        <v>1</v>
      </c>
      <c r="B10" s="128">
        <v>5</v>
      </c>
      <c r="C10" s="16" t="s">
        <v>5</v>
      </c>
      <c r="D10" s="17" t="s">
        <v>83</v>
      </c>
      <c r="E10" s="505" t="s">
        <v>84</v>
      </c>
      <c r="F10" s="506"/>
      <c r="G10" s="480" t="s">
        <v>80</v>
      </c>
      <c r="H10" s="135">
        <v>1803</v>
      </c>
      <c r="I10" s="135">
        <v>2052</v>
      </c>
      <c r="J10" s="135">
        <v>2994</v>
      </c>
      <c r="K10" s="135">
        <v>2385</v>
      </c>
      <c r="L10" s="457">
        <f t="shared" si="0"/>
        <v>9234</v>
      </c>
      <c r="M10" s="404"/>
    </row>
    <row r="11" spans="1:13" ht="15.95" customHeight="1" x14ac:dyDescent="0.15">
      <c r="A11" s="404">
        <v>1</v>
      </c>
      <c r="B11" s="128">
        <v>7</v>
      </c>
      <c r="C11" s="16"/>
      <c r="D11" s="17" t="s">
        <v>85</v>
      </c>
      <c r="E11" s="505" t="s">
        <v>86</v>
      </c>
      <c r="F11" s="505"/>
      <c r="G11" s="18" t="s">
        <v>87</v>
      </c>
      <c r="H11" s="457">
        <v>685</v>
      </c>
      <c r="I11" s="457">
        <v>6588</v>
      </c>
      <c r="J11" s="457">
        <v>12398</v>
      </c>
      <c r="K11" s="457">
        <v>19665</v>
      </c>
      <c r="L11" s="457">
        <f t="shared" si="0"/>
        <v>39336</v>
      </c>
      <c r="M11" s="404"/>
    </row>
    <row r="12" spans="1:13" ht="15.95" customHeight="1" x14ac:dyDescent="0.15">
      <c r="A12" s="404">
        <v>1</v>
      </c>
      <c r="B12" s="128">
        <v>8</v>
      </c>
      <c r="C12" s="16"/>
      <c r="D12" s="17" t="s">
        <v>88</v>
      </c>
      <c r="E12" s="505" t="s">
        <v>89</v>
      </c>
      <c r="F12" s="505"/>
      <c r="G12" s="18" t="s">
        <v>87</v>
      </c>
      <c r="H12" s="457">
        <v>366</v>
      </c>
      <c r="I12" s="457">
        <v>9975</v>
      </c>
      <c r="J12" s="457">
        <v>0</v>
      </c>
      <c r="K12" s="457">
        <v>1646</v>
      </c>
      <c r="L12" s="457">
        <f t="shared" si="0"/>
        <v>11987</v>
      </c>
      <c r="M12" s="404"/>
    </row>
    <row r="13" spans="1:13" ht="15.95" customHeight="1" x14ac:dyDescent="0.15">
      <c r="A13" s="404">
        <v>1</v>
      </c>
      <c r="B13" s="128">
        <v>9</v>
      </c>
      <c r="C13" s="16"/>
      <c r="D13" s="17" t="s">
        <v>90</v>
      </c>
      <c r="E13" s="505" t="s">
        <v>91</v>
      </c>
      <c r="F13" s="505"/>
      <c r="G13" s="18" t="s">
        <v>87</v>
      </c>
      <c r="H13" s="457">
        <v>22637</v>
      </c>
      <c r="I13" s="457">
        <v>38208</v>
      </c>
      <c r="J13" s="457">
        <v>54773</v>
      </c>
      <c r="K13" s="457">
        <v>63243</v>
      </c>
      <c r="L13" s="457">
        <f t="shared" si="0"/>
        <v>178861</v>
      </c>
      <c r="M13" s="404"/>
    </row>
    <row r="14" spans="1:13" ht="15.95" customHeight="1" x14ac:dyDescent="0.15">
      <c r="A14" s="404">
        <v>1</v>
      </c>
      <c r="B14" s="128">
        <v>10</v>
      </c>
      <c r="C14" s="16"/>
      <c r="D14" s="17" t="s">
        <v>873</v>
      </c>
      <c r="E14" s="505" t="s">
        <v>876</v>
      </c>
      <c r="F14" s="505"/>
      <c r="G14" s="18" t="s">
        <v>877</v>
      </c>
      <c r="H14" s="457">
        <v>796</v>
      </c>
      <c r="I14" s="457">
        <v>1049</v>
      </c>
      <c r="J14" s="457">
        <v>1306</v>
      </c>
      <c r="K14" s="457">
        <v>922</v>
      </c>
      <c r="L14" s="457">
        <f t="shared" si="0"/>
        <v>4073</v>
      </c>
      <c r="M14" s="404"/>
    </row>
    <row r="15" spans="1:13" ht="15.95" customHeight="1" x14ac:dyDescent="0.15">
      <c r="A15" s="404">
        <v>1</v>
      </c>
      <c r="B15" s="128">
        <v>11</v>
      </c>
      <c r="C15" s="16" t="s">
        <v>6</v>
      </c>
      <c r="D15" s="17" t="s">
        <v>874</v>
      </c>
      <c r="E15" s="505" t="s">
        <v>92</v>
      </c>
      <c r="F15" s="506"/>
      <c r="G15" s="528"/>
      <c r="H15" s="457">
        <v>4</v>
      </c>
      <c r="I15" s="457">
        <v>4</v>
      </c>
      <c r="J15" s="457">
        <v>1</v>
      </c>
      <c r="K15" s="457">
        <v>3</v>
      </c>
      <c r="L15" s="457">
        <f t="shared" si="0"/>
        <v>12</v>
      </c>
      <c r="M15" s="404"/>
    </row>
    <row r="16" spans="1:13" ht="15.95" customHeight="1" x14ac:dyDescent="0.15">
      <c r="A16" s="404">
        <v>1</v>
      </c>
      <c r="B16" s="128">
        <v>12</v>
      </c>
      <c r="C16" s="19"/>
      <c r="D16" s="17" t="s">
        <v>875</v>
      </c>
      <c r="E16" s="505" t="s">
        <v>93</v>
      </c>
      <c r="F16" s="506"/>
      <c r="G16" s="528"/>
      <c r="H16" s="457">
        <v>4</v>
      </c>
      <c r="I16" s="457">
        <v>8</v>
      </c>
      <c r="J16" s="457">
        <v>3</v>
      </c>
      <c r="K16" s="457">
        <v>7</v>
      </c>
      <c r="L16" s="457">
        <f t="shared" si="0"/>
        <v>22</v>
      </c>
      <c r="M16" s="404"/>
    </row>
    <row r="17" spans="1:13" ht="15.95" customHeight="1" x14ac:dyDescent="0.15">
      <c r="A17" s="404">
        <v>1</v>
      </c>
      <c r="B17" s="128">
        <v>13</v>
      </c>
      <c r="C17" s="14" t="s">
        <v>7</v>
      </c>
      <c r="D17" s="15" t="s">
        <v>94</v>
      </c>
      <c r="E17" s="505" t="s">
        <v>95</v>
      </c>
      <c r="F17" s="505"/>
      <c r="G17" s="480" t="s">
        <v>861</v>
      </c>
      <c r="H17" s="457">
        <v>917</v>
      </c>
      <c r="I17" s="457">
        <v>1087</v>
      </c>
      <c r="J17" s="457">
        <v>2130</v>
      </c>
      <c r="K17" s="457">
        <v>1444</v>
      </c>
      <c r="L17" s="457">
        <f t="shared" si="0"/>
        <v>5578</v>
      </c>
      <c r="M17" s="404"/>
    </row>
    <row r="18" spans="1:13" ht="15.95" customHeight="1" x14ac:dyDescent="0.15">
      <c r="A18" s="404">
        <v>1</v>
      </c>
      <c r="B18" s="128">
        <v>14</v>
      </c>
      <c r="C18" s="550" t="s">
        <v>422</v>
      </c>
      <c r="D18" s="17" t="s">
        <v>81</v>
      </c>
      <c r="E18" s="505" t="s">
        <v>96</v>
      </c>
      <c r="F18" s="505"/>
      <c r="G18" s="18" t="s">
        <v>862</v>
      </c>
      <c r="H18" s="457">
        <v>225264</v>
      </c>
      <c r="I18" s="457">
        <v>314709</v>
      </c>
      <c r="J18" s="457">
        <v>528309</v>
      </c>
      <c r="K18" s="457">
        <v>255189</v>
      </c>
      <c r="L18" s="457">
        <f t="shared" si="0"/>
        <v>1323471</v>
      </c>
      <c r="M18" s="404"/>
    </row>
    <row r="19" spans="1:13" ht="15.95" customHeight="1" x14ac:dyDescent="0.15">
      <c r="A19" s="404">
        <v>1</v>
      </c>
      <c r="B19" s="128">
        <v>15</v>
      </c>
      <c r="C19" s="550"/>
      <c r="D19" s="17" t="s">
        <v>97</v>
      </c>
      <c r="E19" s="505" t="s">
        <v>98</v>
      </c>
      <c r="F19" s="505"/>
      <c r="G19" s="18" t="s">
        <v>861</v>
      </c>
      <c r="H19" s="457">
        <v>850</v>
      </c>
      <c r="I19" s="457">
        <v>862</v>
      </c>
      <c r="J19" s="457">
        <v>1881</v>
      </c>
      <c r="K19" s="457">
        <v>1020</v>
      </c>
      <c r="L19" s="457">
        <f t="shared" si="0"/>
        <v>4613</v>
      </c>
      <c r="M19" s="404"/>
    </row>
    <row r="20" spans="1:13" ht="15.95" customHeight="1" x14ac:dyDescent="0.15">
      <c r="A20" s="404">
        <v>1</v>
      </c>
      <c r="B20" s="128">
        <v>16</v>
      </c>
      <c r="C20" s="551"/>
      <c r="D20" s="20" t="s">
        <v>99</v>
      </c>
      <c r="E20" s="533" t="s">
        <v>100</v>
      </c>
      <c r="F20" s="533"/>
      <c r="G20" s="21" t="s">
        <v>862</v>
      </c>
      <c r="H20" s="457">
        <v>167696</v>
      </c>
      <c r="I20" s="457">
        <v>226517</v>
      </c>
      <c r="J20" s="457">
        <v>506840</v>
      </c>
      <c r="K20" s="457">
        <v>238494</v>
      </c>
      <c r="L20" s="457">
        <f t="shared" si="0"/>
        <v>1139547</v>
      </c>
      <c r="M20" s="404"/>
    </row>
    <row r="21" spans="1:13" ht="15.95" customHeight="1" x14ac:dyDescent="0.15">
      <c r="A21" s="404">
        <v>1</v>
      </c>
      <c r="B21" s="128">
        <v>18</v>
      </c>
      <c r="C21" s="14" t="s">
        <v>101</v>
      </c>
      <c r="D21" s="15" t="s">
        <v>102</v>
      </c>
      <c r="E21" s="505" t="s">
        <v>103</v>
      </c>
      <c r="F21" s="505"/>
      <c r="G21" s="22" t="s">
        <v>863</v>
      </c>
      <c r="H21" s="458">
        <v>24280</v>
      </c>
      <c r="I21" s="458">
        <v>42646</v>
      </c>
      <c r="J21" s="458">
        <v>16238</v>
      </c>
      <c r="K21" s="459">
        <v>74052</v>
      </c>
      <c r="L21" s="459">
        <f>('26表の1'!N16-'26表の1'!N19+'26表の1'!N52-'26表の1'!N53-'26表の1'!N54-'26表の1'!N55)/'29表'!L20*1000</f>
        <v>347.70571112907146</v>
      </c>
      <c r="M21" s="404"/>
    </row>
    <row r="22" spans="1:13" ht="15.95" customHeight="1" x14ac:dyDescent="0.15">
      <c r="A22" s="404">
        <v>1</v>
      </c>
      <c r="B22" s="128">
        <v>19</v>
      </c>
      <c r="C22" s="16"/>
      <c r="D22" s="17" t="s">
        <v>104</v>
      </c>
      <c r="E22" s="505" t="s">
        <v>105</v>
      </c>
      <c r="F22" s="505"/>
      <c r="G22" s="23" t="s">
        <v>863</v>
      </c>
      <c r="H22" s="458">
        <v>11165</v>
      </c>
      <c r="I22" s="458">
        <v>17747</v>
      </c>
      <c r="J22" s="458">
        <v>22638</v>
      </c>
      <c r="K22" s="459">
        <v>13959</v>
      </c>
      <c r="L22" s="459">
        <f>'26表の1'!N8/'29表'!L20*1000</f>
        <v>181.6098853316274</v>
      </c>
      <c r="M22" s="404"/>
    </row>
    <row r="23" spans="1:13" ht="15.95" customHeight="1" x14ac:dyDescent="0.15">
      <c r="A23" s="404">
        <v>1</v>
      </c>
      <c r="B23" s="128">
        <v>20</v>
      </c>
      <c r="C23" s="16" t="s">
        <v>8</v>
      </c>
      <c r="D23" s="24" t="s">
        <v>97</v>
      </c>
      <c r="E23" s="478" t="s">
        <v>429</v>
      </c>
      <c r="F23" s="476" t="s">
        <v>426</v>
      </c>
      <c r="G23" s="479" t="s">
        <v>862</v>
      </c>
      <c r="H23" s="457">
        <v>7</v>
      </c>
      <c r="I23" s="457">
        <v>10</v>
      </c>
      <c r="J23" s="457">
        <v>10</v>
      </c>
      <c r="K23" s="460">
        <v>10</v>
      </c>
      <c r="L23" s="460">
        <f>SUM(H23:K23)</f>
        <v>37</v>
      </c>
      <c r="M23" s="404"/>
    </row>
    <row r="24" spans="1:13" ht="15.95" customHeight="1" x14ac:dyDescent="0.15">
      <c r="A24" s="404">
        <v>1</v>
      </c>
      <c r="B24" s="128">
        <v>21</v>
      </c>
      <c r="C24" s="16" t="s">
        <v>10</v>
      </c>
      <c r="D24" s="25" t="s">
        <v>11</v>
      </c>
      <c r="E24" s="478" t="s">
        <v>430</v>
      </c>
      <c r="F24" s="476" t="s">
        <v>427</v>
      </c>
      <c r="G24" s="26" t="s">
        <v>436</v>
      </c>
      <c r="H24" s="457">
        <v>1045</v>
      </c>
      <c r="I24" s="457">
        <v>2750</v>
      </c>
      <c r="J24" s="457">
        <v>2167</v>
      </c>
      <c r="K24" s="460">
        <v>1298</v>
      </c>
      <c r="L24" s="460">
        <f>SUM(H24:K24)</f>
        <v>7260</v>
      </c>
      <c r="M24" s="404"/>
    </row>
    <row r="25" spans="1:13" ht="15.95" customHeight="1" x14ac:dyDescent="0.15">
      <c r="A25" s="404">
        <v>1</v>
      </c>
      <c r="B25" s="128">
        <v>22</v>
      </c>
      <c r="C25" s="27" t="s">
        <v>370</v>
      </c>
      <c r="D25" s="28"/>
      <c r="E25" s="478" t="s">
        <v>431</v>
      </c>
      <c r="F25" s="476" t="s">
        <v>428</v>
      </c>
      <c r="G25" s="479" t="s">
        <v>864</v>
      </c>
      <c r="H25" s="457">
        <v>55</v>
      </c>
      <c r="I25" s="457">
        <v>55</v>
      </c>
      <c r="J25" s="457">
        <v>216</v>
      </c>
      <c r="K25" s="460">
        <v>121</v>
      </c>
      <c r="L25" s="460">
        <f>SUM(H25:K25)</f>
        <v>447</v>
      </c>
      <c r="M25" s="404"/>
    </row>
    <row r="26" spans="1:13" ht="15.95" customHeight="1" x14ac:dyDescent="0.15">
      <c r="A26" s="404">
        <v>1</v>
      </c>
      <c r="B26" s="128">
        <v>23</v>
      </c>
      <c r="C26" s="16" t="s">
        <v>12</v>
      </c>
      <c r="D26" s="29" t="s">
        <v>13</v>
      </c>
      <c r="E26" s="478" t="s">
        <v>432</v>
      </c>
      <c r="F26" s="30" t="s">
        <v>424</v>
      </c>
      <c r="G26" s="26" t="s">
        <v>436</v>
      </c>
      <c r="H26" s="457">
        <v>1210</v>
      </c>
      <c r="I26" s="457">
        <v>2750</v>
      </c>
      <c r="J26" s="457">
        <v>2167</v>
      </c>
      <c r="K26" s="460">
        <v>1290</v>
      </c>
      <c r="L26" s="460">
        <f>SUM(H26:K26)</f>
        <v>7417</v>
      </c>
      <c r="M26" s="404"/>
    </row>
    <row r="27" spans="1:13" ht="15.95" customHeight="1" x14ac:dyDescent="0.15">
      <c r="A27" s="404">
        <v>1</v>
      </c>
      <c r="B27" s="128">
        <v>24</v>
      </c>
      <c r="C27" s="16" t="s">
        <v>124</v>
      </c>
      <c r="D27" s="31"/>
      <c r="E27" s="478" t="s">
        <v>433</v>
      </c>
      <c r="F27" s="30" t="s">
        <v>425</v>
      </c>
      <c r="G27" s="26" t="s">
        <v>436</v>
      </c>
      <c r="H27" s="457">
        <v>1760</v>
      </c>
      <c r="I27" s="457">
        <v>3300</v>
      </c>
      <c r="J27" s="457">
        <v>4334</v>
      </c>
      <c r="K27" s="460">
        <v>2500</v>
      </c>
      <c r="L27" s="460">
        <f>SUM(H27:K27)</f>
        <v>11894</v>
      </c>
      <c r="M27" s="404"/>
    </row>
    <row r="28" spans="1:13" ht="15.95" customHeight="1" x14ac:dyDescent="0.15">
      <c r="A28" s="404">
        <v>1</v>
      </c>
      <c r="B28" s="128">
        <v>25</v>
      </c>
      <c r="C28" s="32" t="s">
        <v>371</v>
      </c>
      <c r="D28" s="17" t="s">
        <v>106</v>
      </c>
      <c r="E28" s="505" t="s">
        <v>372</v>
      </c>
      <c r="F28" s="506"/>
      <c r="G28" s="506"/>
      <c r="H28" s="456" t="s">
        <v>936</v>
      </c>
      <c r="I28" s="456" t="s">
        <v>936</v>
      </c>
      <c r="J28" s="456" t="s">
        <v>936</v>
      </c>
      <c r="K28" s="456" t="s">
        <v>936</v>
      </c>
      <c r="L28" s="456"/>
      <c r="M28" s="404"/>
    </row>
    <row r="29" spans="1:13" ht="15.95" customHeight="1" x14ac:dyDescent="0.15">
      <c r="A29" s="404">
        <v>1</v>
      </c>
      <c r="B29" s="128">
        <v>26</v>
      </c>
      <c r="C29" s="14" t="s">
        <v>107</v>
      </c>
      <c r="D29" s="555" t="s">
        <v>14</v>
      </c>
      <c r="E29" s="556"/>
      <c r="F29" s="556"/>
      <c r="G29" s="557"/>
      <c r="H29" s="457">
        <v>1</v>
      </c>
      <c r="I29" s="457">
        <v>0</v>
      </c>
      <c r="J29" s="457">
        <v>3</v>
      </c>
      <c r="K29" s="461">
        <v>2</v>
      </c>
      <c r="L29" s="461">
        <f t="shared" ref="L29:L35" si="1">SUM(H29:K29)</f>
        <v>6</v>
      </c>
      <c r="M29" s="404"/>
    </row>
    <row r="30" spans="1:13" ht="15.95" customHeight="1" x14ac:dyDescent="0.15">
      <c r="A30" s="404">
        <v>1</v>
      </c>
      <c r="B30" s="128">
        <v>27</v>
      </c>
      <c r="C30" s="16" t="s">
        <v>15</v>
      </c>
      <c r="D30" s="15" t="s">
        <v>108</v>
      </c>
      <c r="E30" s="505" t="s">
        <v>367</v>
      </c>
      <c r="F30" s="506"/>
      <c r="G30" s="506"/>
      <c r="H30" s="457">
        <v>1</v>
      </c>
      <c r="I30" s="457">
        <v>0</v>
      </c>
      <c r="J30" s="457">
        <v>3</v>
      </c>
      <c r="K30" s="461">
        <v>1</v>
      </c>
      <c r="L30" s="461">
        <f t="shared" si="1"/>
        <v>5</v>
      </c>
      <c r="M30" s="404"/>
    </row>
    <row r="31" spans="1:13" ht="15.95" customHeight="1" x14ac:dyDescent="0.15">
      <c r="A31" s="404">
        <v>1</v>
      </c>
      <c r="B31" s="128">
        <v>28</v>
      </c>
      <c r="C31" s="16" t="s">
        <v>16</v>
      </c>
      <c r="D31" s="552" t="s">
        <v>421</v>
      </c>
      <c r="E31" s="527" t="s">
        <v>368</v>
      </c>
      <c r="F31" s="506"/>
      <c r="G31" s="506"/>
      <c r="H31" s="457">
        <v>0</v>
      </c>
      <c r="I31" s="457">
        <v>0</v>
      </c>
      <c r="J31" s="457">
        <v>0</v>
      </c>
      <c r="K31" s="461">
        <v>0</v>
      </c>
      <c r="L31" s="461">
        <f t="shared" si="1"/>
        <v>0</v>
      </c>
      <c r="M31" s="404"/>
    </row>
    <row r="32" spans="1:13" ht="15.95" customHeight="1" x14ac:dyDescent="0.15">
      <c r="A32" s="404">
        <v>1</v>
      </c>
      <c r="B32" s="128">
        <v>29</v>
      </c>
      <c r="C32" s="16" t="s">
        <v>17</v>
      </c>
      <c r="D32" s="553"/>
      <c r="E32" s="527" t="s">
        <v>369</v>
      </c>
      <c r="F32" s="506"/>
      <c r="G32" s="506"/>
      <c r="H32" s="457">
        <v>0</v>
      </c>
      <c r="I32" s="457">
        <v>0</v>
      </c>
      <c r="J32" s="457">
        <v>2</v>
      </c>
      <c r="K32" s="461">
        <v>0</v>
      </c>
      <c r="L32" s="461">
        <f t="shared" si="1"/>
        <v>2</v>
      </c>
      <c r="M32" s="404"/>
    </row>
    <row r="33" spans="1:13" ht="15.95" customHeight="1" x14ac:dyDescent="0.15">
      <c r="A33" s="404">
        <v>1</v>
      </c>
      <c r="B33" s="128">
        <v>30</v>
      </c>
      <c r="C33" s="16"/>
      <c r="D33" s="554"/>
      <c r="E33" s="527" t="s">
        <v>373</v>
      </c>
      <c r="F33" s="506"/>
      <c r="G33" s="506"/>
      <c r="H33" s="457">
        <v>1</v>
      </c>
      <c r="I33" s="457">
        <v>0</v>
      </c>
      <c r="J33" s="457">
        <v>1</v>
      </c>
      <c r="K33" s="461">
        <v>1</v>
      </c>
      <c r="L33" s="461">
        <f t="shared" si="1"/>
        <v>3</v>
      </c>
      <c r="M33" s="404"/>
    </row>
    <row r="34" spans="1:13" ht="15.95" customHeight="1" x14ac:dyDescent="0.15">
      <c r="A34" s="404">
        <v>1</v>
      </c>
      <c r="B34" s="128">
        <v>31</v>
      </c>
      <c r="C34" s="33" t="s">
        <v>18</v>
      </c>
      <c r="D34" s="17" t="s">
        <v>109</v>
      </c>
      <c r="E34" s="505" t="s">
        <v>374</v>
      </c>
      <c r="F34" s="506"/>
      <c r="G34" s="506"/>
      <c r="H34" s="457">
        <v>0</v>
      </c>
      <c r="I34" s="457">
        <v>0</v>
      </c>
      <c r="J34" s="457">
        <v>0</v>
      </c>
      <c r="K34" s="461">
        <v>1</v>
      </c>
      <c r="L34" s="461">
        <f t="shared" si="1"/>
        <v>1</v>
      </c>
      <c r="M34" s="404"/>
    </row>
    <row r="35" spans="1:13" ht="15.95" customHeight="1" x14ac:dyDescent="0.15">
      <c r="A35" s="404">
        <v>1</v>
      </c>
      <c r="B35" s="128">
        <v>32</v>
      </c>
      <c r="C35" s="34" t="s">
        <v>110</v>
      </c>
      <c r="D35" s="505" t="s">
        <v>111</v>
      </c>
      <c r="E35" s="506"/>
      <c r="F35" s="506"/>
      <c r="G35" s="506"/>
      <c r="H35" s="457">
        <v>2</v>
      </c>
      <c r="I35" s="457">
        <v>4</v>
      </c>
      <c r="J35" s="457">
        <v>1</v>
      </c>
      <c r="K35" s="461">
        <v>1</v>
      </c>
      <c r="L35" s="461">
        <f t="shared" si="1"/>
        <v>8</v>
      </c>
      <c r="M35" s="404"/>
    </row>
    <row r="36" spans="1:13" ht="15.95" customHeight="1" x14ac:dyDescent="0.15">
      <c r="A36" s="404">
        <v>1</v>
      </c>
      <c r="B36" s="128">
        <v>33</v>
      </c>
      <c r="C36" s="35" t="s">
        <v>112</v>
      </c>
      <c r="D36" s="533" t="s">
        <v>345</v>
      </c>
      <c r="E36" s="542"/>
      <c r="F36" s="542"/>
      <c r="G36" s="36" t="s">
        <v>116</v>
      </c>
      <c r="H36" s="462">
        <v>0</v>
      </c>
      <c r="I36" s="462">
        <v>0</v>
      </c>
      <c r="J36" s="462">
        <v>0</v>
      </c>
      <c r="K36" s="461">
        <v>0</v>
      </c>
      <c r="L36" s="461"/>
      <c r="M36" s="404"/>
    </row>
    <row r="37" spans="1:13" ht="15.95" customHeight="1" x14ac:dyDescent="0.15">
      <c r="A37" s="404">
        <v>1</v>
      </c>
      <c r="B37" s="128">
        <v>34</v>
      </c>
      <c r="C37" s="14" t="s">
        <v>113</v>
      </c>
      <c r="D37" s="15" t="s">
        <v>77</v>
      </c>
      <c r="E37" s="505" t="s">
        <v>739</v>
      </c>
      <c r="F37" s="505"/>
      <c r="G37" s="36" t="s">
        <v>740</v>
      </c>
      <c r="H37" s="457">
        <v>37</v>
      </c>
      <c r="I37" s="457">
        <v>120</v>
      </c>
      <c r="J37" s="457">
        <v>100</v>
      </c>
      <c r="K37" s="461">
        <v>149</v>
      </c>
      <c r="L37" s="461">
        <f t="shared" ref="L37:L43" si="2">SUM(H37:K37)</f>
        <v>406</v>
      </c>
      <c r="M37" s="404"/>
    </row>
    <row r="38" spans="1:13" ht="15.95" customHeight="1" x14ac:dyDescent="0.15">
      <c r="A38" s="404">
        <v>1</v>
      </c>
      <c r="B38" s="128">
        <v>35</v>
      </c>
      <c r="C38" s="558" t="s">
        <v>737</v>
      </c>
      <c r="D38" s="17" t="s">
        <v>81</v>
      </c>
      <c r="E38" s="505" t="s">
        <v>741</v>
      </c>
      <c r="F38" s="505"/>
      <c r="G38" s="36" t="s">
        <v>740</v>
      </c>
      <c r="H38" s="457">
        <v>0</v>
      </c>
      <c r="I38" s="457">
        <v>0</v>
      </c>
      <c r="J38" s="457">
        <v>0</v>
      </c>
      <c r="K38" s="461">
        <v>16</v>
      </c>
      <c r="L38" s="461">
        <f t="shared" si="2"/>
        <v>16</v>
      </c>
      <c r="M38" s="404"/>
    </row>
    <row r="39" spans="1:13" ht="15.95" customHeight="1" x14ac:dyDescent="0.15">
      <c r="A39" s="404">
        <v>1</v>
      </c>
      <c r="B39" s="128">
        <v>36</v>
      </c>
      <c r="C39" s="558"/>
      <c r="D39" s="17" t="s">
        <v>83</v>
      </c>
      <c r="E39" s="505" t="s">
        <v>742</v>
      </c>
      <c r="F39" s="505"/>
      <c r="G39" s="36" t="s">
        <v>743</v>
      </c>
      <c r="H39" s="457">
        <v>0</v>
      </c>
      <c r="I39" s="457">
        <v>0</v>
      </c>
      <c r="J39" s="457">
        <v>0</v>
      </c>
      <c r="K39" s="461">
        <v>26926</v>
      </c>
      <c r="L39" s="461">
        <f t="shared" si="2"/>
        <v>26926</v>
      </c>
      <c r="M39" s="404"/>
    </row>
    <row r="40" spans="1:13" ht="15.95" customHeight="1" x14ac:dyDescent="0.15">
      <c r="A40" s="404">
        <v>1</v>
      </c>
      <c r="B40" s="128">
        <v>37</v>
      </c>
      <c r="C40" s="558"/>
      <c r="D40" s="15" t="s">
        <v>85</v>
      </c>
      <c r="E40" s="505" t="s">
        <v>744</v>
      </c>
      <c r="F40" s="505"/>
      <c r="G40" s="36" t="s">
        <v>743</v>
      </c>
      <c r="H40" s="457">
        <v>0</v>
      </c>
      <c r="I40" s="457">
        <v>0</v>
      </c>
      <c r="J40" s="457">
        <v>0</v>
      </c>
      <c r="K40" s="461">
        <v>0</v>
      </c>
      <c r="L40" s="461">
        <f t="shared" si="2"/>
        <v>0</v>
      </c>
      <c r="M40" s="404"/>
    </row>
    <row r="41" spans="1:13" ht="15.95" customHeight="1" x14ac:dyDescent="0.15">
      <c r="A41" s="404">
        <v>1</v>
      </c>
      <c r="B41" s="128">
        <v>38</v>
      </c>
      <c r="C41" s="559"/>
      <c r="D41" s="17" t="s">
        <v>88</v>
      </c>
      <c r="E41" s="505" t="s">
        <v>745</v>
      </c>
      <c r="F41" s="505"/>
      <c r="G41" s="36" t="s">
        <v>740</v>
      </c>
      <c r="H41" s="457">
        <v>37</v>
      </c>
      <c r="I41" s="457">
        <v>120</v>
      </c>
      <c r="J41" s="457">
        <v>100</v>
      </c>
      <c r="K41" s="461">
        <v>158</v>
      </c>
      <c r="L41" s="461">
        <f t="shared" si="2"/>
        <v>415</v>
      </c>
      <c r="M41" s="404"/>
    </row>
    <row r="42" spans="1:13" ht="15.95" customHeight="1" x14ac:dyDescent="0.15">
      <c r="A42" s="404">
        <v>1</v>
      </c>
      <c r="B42" s="128">
        <v>40</v>
      </c>
      <c r="C42" s="37" t="s">
        <v>114</v>
      </c>
      <c r="D42" s="505" t="s">
        <v>275</v>
      </c>
      <c r="E42" s="505"/>
      <c r="F42" s="505"/>
      <c r="G42" s="36" t="s">
        <v>121</v>
      </c>
      <c r="H42" s="463">
        <v>243</v>
      </c>
      <c r="I42" s="463">
        <v>998</v>
      </c>
      <c r="J42" s="463">
        <v>1039</v>
      </c>
      <c r="K42" s="461">
        <v>583</v>
      </c>
      <c r="L42" s="461">
        <f t="shared" si="2"/>
        <v>2863</v>
      </c>
      <c r="M42" s="404"/>
    </row>
    <row r="43" spans="1:13" ht="15.95" customHeight="1" x14ac:dyDescent="0.15">
      <c r="A43" s="404">
        <v>1</v>
      </c>
      <c r="B43" s="128">
        <v>41</v>
      </c>
      <c r="C43" s="34" t="s">
        <v>115</v>
      </c>
      <c r="D43" s="505" t="s">
        <v>365</v>
      </c>
      <c r="E43" s="506"/>
      <c r="F43" s="506"/>
      <c r="G43" s="38" t="s">
        <v>862</v>
      </c>
      <c r="H43" s="461">
        <v>278130</v>
      </c>
      <c r="I43" s="461">
        <v>396755</v>
      </c>
      <c r="J43" s="461">
        <v>486545</v>
      </c>
      <c r="K43" s="461">
        <v>255500</v>
      </c>
      <c r="L43" s="461">
        <f t="shared" si="2"/>
        <v>1416930</v>
      </c>
      <c r="M43" s="404"/>
    </row>
    <row r="44" spans="1:13" ht="15.95" customHeight="1" x14ac:dyDescent="0.15">
      <c r="A44" s="404">
        <v>1</v>
      </c>
      <c r="B44" s="128">
        <v>43</v>
      </c>
      <c r="C44" s="39" t="s">
        <v>738</v>
      </c>
      <c r="D44" s="507" t="s">
        <v>366</v>
      </c>
      <c r="E44" s="508"/>
      <c r="F44" s="508"/>
      <c r="G44" s="508"/>
      <c r="H44" s="464">
        <v>506</v>
      </c>
      <c r="I44" s="464">
        <v>506</v>
      </c>
      <c r="J44" s="464">
        <v>506</v>
      </c>
      <c r="K44" s="465">
        <v>411</v>
      </c>
      <c r="L44" s="465"/>
      <c r="M44" s="404"/>
    </row>
    <row r="45" spans="1:13" ht="15.95" customHeight="1" x14ac:dyDescent="0.15">
      <c r="A45" s="404">
        <v>1</v>
      </c>
      <c r="B45" s="128">
        <v>45</v>
      </c>
      <c r="C45" s="509" t="s">
        <v>895</v>
      </c>
      <c r="D45" s="510"/>
      <c r="E45" s="511"/>
      <c r="F45" s="488" t="s">
        <v>794</v>
      </c>
      <c r="G45" s="41" t="s">
        <v>87</v>
      </c>
      <c r="H45" s="461">
        <v>0</v>
      </c>
      <c r="I45" s="461">
        <v>0</v>
      </c>
      <c r="J45" s="461">
        <v>0</v>
      </c>
      <c r="K45" s="461">
        <v>8</v>
      </c>
      <c r="L45" s="461">
        <f>SUM(H45:K45)</f>
        <v>8</v>
      </c>
      <c r="M45" s="404"/>
    </row>
    <row r="46" spans="1:13" ht="15.95" customHeight="1" x14ac:dyDescent="0.15">
      <c r="A46" s="404">
        <v>1</v>
      </c>
      <c r="B46" s="128">
        <v>46</v>
      </c>
      <c r="C46" s="512"/>
      <c r="D46" s="513"/>
      <c r="E46" s="514"/>
      <c r="F46" s="488" t="s">
        <v>795</v>
      </c>
      <c r="G46" s="41" t="s">
        <v>87</v>
      </c>
      <c r="H46" s="461">
        <v>0</v>
      </c>
      <c r="I46" s="461">
        <v>0</v>
      </c>
      <c r="J46" s="461">
        <v>0</v>
      </c>
      <c r="K46" s="461">
        <v>0</v>
      </c>
      <c r="L46" s="461">
        <f>SUM(H46:K46)</f>
        <v>0</v>
      </c>
      <c r="M46" s="404"/>
    </row>
    <row r="47" spans="1:13" ht="15.95" customHeight="1" x14ac:dyDescent="0.15">
      <c r="A47" s="404">
        <v>1</v>
      </c>
      <c r="B47" s="128">
        <v>47</v>
      </c>
      <c r="C47" s="515"/>
      <c r="D47" s="516"/>
      <c r="E47" s="517"/>
      <c r="F47" s="488" t="s">
        <v>796</v>
      </c>
      <c r="G47" s="41" t="s">
        <v>87</v>
      </c>
      <c r="H47" s="461">
        <v>0</v>
      </c>
      <c r="I47" s="461">
        <v>0</v>
      </c>
      <c r="J47" s="461">
        <v>0</v>
      </c>
      <c r="K47" s="461">
        <v>3063</v>
      </c>
      <c r="L47" s="461">
        <f>SUM(H47:K47)</f>
        <v>3063</v>
      </c>
      <c r="M47" s="404"/>
    </row>
    <row r="48" spans="1:13" ht="15.95" customHeight="1" x14ac:dyDescent="0.15">
      <c r="A48" s="404">
        <v>1</v>
      </c>
      <c r="B48" s="128">
        <v>48</v>
      </c>
      <c r="C48" s="518" t="s">
        <v>905</v>
      </c>
      <c r="D48" s="519"/>
      <c r="E48" s="524" t="s">
        <v>906</v>
      </c>
      <c r="F48" s="525"/>
      <c r="G48" s="526"/>
      <c r="H48" s="463">
        <v>1</v>
      </c>
      <c r="I48" s="463">
        <v>0</v>
      </c>
      <c r="J48" s="463">
        <v>1</v>
      </c>
      <c r="K48" s="463">
        <v>1</v>
      </c>
      <c r="L48" s="466">
        <f>SUM(H48:K48)</f>
        <v>3</v>
      </c>
      <c r="M48" s="404"/>
    </row>
    <row r="49" spans="1:13" ht="15.95" customHeight="1" x14ac:dyDescent="0.15">
      <c r="A49" s="404">
        <v>1</v>
      </c>
      <c r="B49" s="128">
        <v>49</v>
      </c>
      <c r="C49" s="520"/>
      <c r="D49" s="521"/>
      <c r="E49" s="524" t="s">
        <v>907</v>
      </c>
      <c r="F49" s="525"/>
      <c r="G49" s="526"/>
      <c r="H49" s="463">
        <v>0</v>
      </c>
      <c r="I49" s="463">
        <v>0</v>
      </c>
      <c r="J49" s="463">
        <v>2</v>
      </c>
      <c r="K49" s="463">
        <v>0</v>
      </c>
      <c r="L49" s="466">
        <f t="shared" ref="L49:L53" si="3">SUM(H49:K49)</f>
        <v>2</v>
      </c>
      <c r="M49" s="404"/>
    </row>
    <row r="50" spans="1:13" ht="15.95" customHeight="1" x14ac:dyDescent="0.15">
      <c r="A50" s="404">
        <v>1</v>
      </c>
      <c r="B50" s="128">
        <v>50</v>
      </c>
      <c r="C50" s="522"/>
      <c r="D50" s="523"/>
      <c r="E50" s="524" t="s">
        <v>908</v>
      </c>
      <c r="F50" s="525"/>
      <c r="G50" s="526"/>
      <c r="H50" s="463">
        <v>0</v>
      </c>
      <c r="I50" s="463">
        <v>0</v>
      </c>
      <c r="J50" s="463">
        <v>0</v>
      </c>
      <c r="K50" s="463">
        <v>0</v>
      </c>
      <c r="L50" s="466">
        <f t="shared" si="3"/>
        <v>0</v>
      </c>
      <c r="M50" s="404"/>
    </row>
    <row r="51" spans="1:13" ht="15.95" customHeight="1" x14ac:dyDescent="0.15">
      <c r="A51" s="404">
        <v>1</v>
      </c>
      <c r="B51" s="128">
        <v>51</v>
      </c>
      <c r="C51" s="518" t="s">
        <v>909</v>
      </c>
      <c r="D51" s="519"/>
      <c r="E51" s="524" t="s">
        <v>906</v>
      </c>
      <c r="F51" s="525"/>
      <c r="G51" s="526"/>
      <c r="H51" s="463">
        <v>0</v>
      </c>
      <c r="I51" s="463">
        <v>0</v>
      </c>
      <c r="J51" s="463">
        <v>0</v>
      </c>
      <c r="K51" s="463">
        <v>1</v>
      </c>
      <c r="L51" s="466">
        <f t="shared" si="3"/>
        <v>1</v>
      </c>
      <c r="M51" s="404"/>
    </row>
    <row r="52" spans="1:13" ht="15.95" customHeight="1" x14ac:dyDescent="0.15">
      <c r="A52" s="404">
        <v>1</v>
      </c>
      <c r="B52" s="128">
        <v>52</v>
      </c>
      <c r="C52" s="520"/>
      <c r="D52" s="521"/>
      <c r="E52" s="524" t="s">
        <v>907</v>
      </c>
      <c r="F52" s="525"/>
      <c r="G52" s="526"/>
      <c r="H52" s="463">
        <v>0</v>
      </c>
      <c r="I52" s="463">
        <v>0</v>
      </c>
      <c r="J52" s="463">
        <v>0</v>
      </c>
      <c r="K52" s="463">
        <v>0</v>
      </c>
      <c r="L52" s="466">
        <f t="shared" si="3"/>
        <v>0</v>
      </c>
      <c r="M52" s="404"/>
    </row>
    <row r="53" spans="1:13" ht="15.95" customHeight="1" x14ac:dyDescent="0.15">
      <c r="A53" s="404">
        <v>1</v>
      </c>
      <c r="B53" s="128">
        <v>53</v>
      </c>
      <c r="C53" s="522"/>
      <c r="D53" s="523"/>
      <c r="E53" s="524" t="s">
        <v>908</v>
      </c>
      <c r="F53" s="525"/>
      <c r="G53" s="526"/>
      <c r="H53" s="461">
        <v>0</v>
      </c>
      <c r="I53" s="461">
        <v>0</v>
      </c>
      <c r="J53" s="461">
        <v>0</v>
      </c>
      <c r="K53" s="461">
        <v>0</v>
      </c>
      <c r="L53" s="461">
        <f t="shared" si="3"/>
        <v>0</v>
      </c>
      <c r="M53" s="404"/>
    </row>
    <row r="54" spans="1:13" s="4" customFormat="1" ht="15.95" customHeight="1" x14ac:dyDescent="0.15">
      <c r="A54" s="405"/>
      <c r="B54" s="164"/>
      <c r="C54" s="42"/>
      <c r="D54" s="477"/>
      <c r="E54" s="43"/>
      <c r="F54" s="43"/>
      <c r="G54" s="43"/>
      <c r="H54" s="467"/>
      <c r="I54" s="467"/>
      <c r="J54" s="467"/>
      <c r="K54" s="467"/>
      <c r="M54" s="405"/>
    </row>
    <row r="55" spans="1:13" ht="15.95" customHeight="1" x14ac:dyDescent="0.15">
      <c r="A55" s="404"/>
      <c r="B55" s="128">
        <v>101</v>
      </c>
      <c r="C55" s="529" t="s">
        <v>783</v>
      </c>
      <c r="D55" s="505" t="s">
        <v>180</v>
      </c>
      <c r="E55" s="506"/>
      <c r="F55" s="506"/>
      <c r="G55" s="41" t="s">
        <v>871</v>
      </c>
      <c r="H55" s="468">
        <f>ROUND(H19/H10,3)</f>
        <v>0.47099999999999997</v>
      </c>
      <c r="I55" s="468">
        <f>ROUND(I19/I10,3)</f>
        <v>0.42</v>
      </c>
      <c r="J55" s="468">
        <f>ROUND(J19/J10,3)</f>
        <v>0.628</v>
      </c>
      <c r="K55" s="468">
        <f>ROUND(K19/K10,3)</f>
        <v>0.42799999999999999</v>
      </c>
      <c r="L55" s="468">
        <f>ROUND(L19/L10,3)</f>
        <v>0.5</v>
      </c>
      <c r="M55" s="404"/>
    </row>
    <row r="56" spans="1:13" ht="15.95" customHeight="1" x14ac:dyDescent="0.15">
      <c r="A56" s="404"/>
      <c r="B56" s="128">
        <v>102</v>
      </c>
      <c r="C56" s="529"/>
      <c r="D56" s="505" t="s">
        <v>181</v>
      </c>
      <c r="E56" s="506"/>
      <c r="F56" s="506"/>
      <c r="G56" s="41" t="s">
        <v>871</v>
      </c>
      <c r="H56" s="468">
        <f>ROUND(H18/365/H10,3)</f>
        <v>0.34200000000000003</v>
      </c>
      <c r="I56" s="468">
        <f>ROUND(I18/365/I10,3)</f>
        <v>0.42</v>
      </c>
      <c r="J56" s="468">
        <f t="shared" ref="J56:L56" si="4">ROUND(J18/365/J10,3)</f>
        <v>0.48299999999999998</v>
      </c>
      <c r="K56" s="468">
        <f t="shared" si="4"/>
        <v>0.29299999999999998</v>
      </c>
      <c r="L56" s="468">
        <f t="shared" si="4"/>
        <v>0.39300000000000002</v>
      </c>
      <c r="M56" s="404"/>
    </row>
    <row r="57" spans="1:13" ht="15.95" customHeight="1" x14ac:dyDescent="0.15">
      <c r="A57" s="404"/>
      <c r="B57" s="128">
        <v>103</v>
      </c>
      <c r="C57" s="529"/>
      <c r="D57" s="505" t="s">
        <v>182</v>
      </c>
      <c r="E57" s="506"/>
      <c r="F57" s="506"/>
      <c r="G57" s="41" t="s">
        <v>183</v>
      </c>
      <c r="H57" s="469">
        <f>ROUND(H10/H9*100,2)</f>
        <v>69.11</v>
      </c>
      <c r="I57" s="469">
        <f>ROUND(I10/I9*100,2)</f>
        <v>84.24</v>
      </c>
      <c r="J57" s="469">
        <f>ROUND(J10/J9*100,2)</f>
        <v>87.8</v>
      </c>
      <c r="K57" s="469">
        <f>ROUND(K10/K9*100,2)</f>
        <v>69.39</v>
      </c>
      <c r="L57" s="469">
        <f>ROUND(L10/L9*100,2)</f>
        <v>77.650000000000006</v>
      </c>
      <c r="M57" s="404"/>
    </row>
    <row r="58" spans="1:13" ht="15.95" customHeight="1" x14ac:dyDescent="0.15">
      <c r="A58" s="404"/>
      <c r="B58" s="128">
        <v>104</v>
      </c>
      <c r="C58" s="529"/>
      <c r="D58" s="505" t="s">
        <v>184</v>
      </c>
      <c r="E58" s="506"/>
      <c r="F58" s="506"/>
      <c r="G58" s="41" t="s">
        <v>185</v>
      </c>
      <c r="H58" s="469">
        <f>ROUND((H11+H14+H12)/H10,1)</f>
        <v>1</v>
      </c>
      <c r="I58" s="469">
        <f>ROUND((I11+I14+I12)/I10,1)</f>
        <v>8.6</v>
      </c>
      <c r="J58" s="469">
        <f>ROUND((J11+J14+J12)/J10,1)</f>
        <v>4.5999999999999996</v>
      </c>
      <c r="K58" s="469">
        <f>ROUND((K11+K12+K14)/K10,1)</f>
        <v>9.3000000000000007</v>
      </c>
      <c r="L58" s="469">
        <f>ROUND((L11+L12+L14)/L10,2)</f>
        <v>6</v>
      </c>
      <c r="M58" s="404"/>
    </row>
    <row r="59" spans="1:13" ht="15.95" customHeight="1" x14ac:dyDescent="0.15">
      <c r="A59" s="404"/>
      <c r="B59" s="128">
        <v>105</v>
      </c>
      <c r="C59" s="529"/>
      <c r="D59" s="44" t="s">
        <v>19</v>
      </c>
      <c r="E59" s="527" t="s">
        <v>375</v>
      </c>
      <c r="F59" s="506"/>
      <c r="G59" s="528"/>
      <c r="H59" s="458">
        <f>ROUND('26表の1'!J8/H20*1000,2)</f>
        <v>111.65</v>
      </c>
      <c r="I59" s="458">
        <f>ROUND('26表の1'!K8/I20*1000,2)</f>
        <v>177.47</v>
      </c>
      <c r="J59" s="458">
        <f>ROUND('26表の1'!L8/J20*1000,2)</f>
        <v>226.38</v>
      </c>
      <c r="K59" s="458">
        <f>ROUND('26表の1'!M8/K20*1000,2)</f>
        <v>139.59</v>
      </c>
      <c r="L59" s="458">
        <f>ROUND('26表の1'!N8/L20*1000,2)</f>
        <v>181.61</v>
      </c>
      <c r="M59" s="404"/>
    </row>
    <row r="60" spans="1:13" ht="15.95" customHeight="1" x14ac:dyDescent="0.15">
      <c r="A60" s="404"/>
      <c r="B60" s="128">
        <v>106</v>
      </c>
      <c r="C60" s="529"/>
      <c r="D60" s="45" t="s">
        <v>20</v>
      </c>
      <c r="E60" s="527" t="s">
        <v>21</v>
      </c>
      <c r="F60" s="506"/>
      <c r="G60" s="528"/>
      <c r="H60" s="458">
        <f>ROUND('26表の1'!J14/H20*1000,2)</f>
        <v>55.58</v>
      </c>
      <c r="I60" s="458">
        <f>ROUND('26表の1'!K14/I20*1000,2)</f>
        <v>10.61</v>
      </c>
      <c r="J60" s="458">
        <f>ROUND('26表の1'!L14/J20*1000,2)</f>
        <v>2.02</v>
      </c>
      <c r="K60" s="458">
        <f>ROUND('26表の1'!M14/K20*1000,2)</f>
        <v>33.700000000000003</v>
      </c>
      <c r="L60" s="458">
        <f>ROUND('26表の1'!N14/L20*1000,2)</f>
        <v>18.239999999999998</v>
      </c>
      <c r="M60" s="404"/>
    </row>
    <row r="61" spans="1:13" ht="15.95" customHeight="1" x14ac:dyDescent="0.15">
      <c r="A61" s="404"/>
      <c r="B61" s="128">
        <v>107</v>
      </c>
      <c r="C61" s="529"/>
      <c r="D61" s="45" t="s">
        <v>872</v>
      </c>
      <c r="E61" s="527" t="s">
        <v>22</v>
      </c>
      <c r="F61" s="506"/>
      <c r="G61" s="528"/>
      <c r="H61" s="458">
        <f>ROUND('26表の1'!J18/H20*1000,2)</f>
        <v>17.12</v>
      </c>
      <c r="I61" s="458">
        <f>ROUND('26表の1'!K18/I20*1000,2)</f>
        <v>0</v>
      </c>
      <c r="J61" s="458">
        <f>ROUND('26表の1'!L18/J20*1000,2)</f>
        <v>19.79</v>
      </c>
      <c r="K61" s="458">
        <f>ROUND('26表の1'!M18/K20*1000,2)</f>
        <v>23.46</v>
      </c>
      <c r="L61" s="458">
        <f>ROUND('26表の1'!N18/L20*1000,2)</f>
        <v>16.23</v>
      </c>
      <c r="M61" s="404"/>
    </row>
    <row r="62" spans="1:13" ht="15.95" customHeight="1" x14ac:dyDescent="0.15">
      <c r="A62" s="404"/>
      <c r="B62" s="128">
        <v>108</v>
      </c>
      <c r="C62" s="529"/>
      <c r="D62" s="45" t="s">
        <v>23</v>
      </c>
      <c r="E62" s="527" t="s">
        <v>376</v>
      </c>
      <c r="F62" s="506"/>
      <c r="G62" s="528"/>
      <c r="H62" s="458">
        <f>ROUND(('26表の1'!J23+'26表の1'!J52-SUM('26表の1'!J53:J55)+'26表の2'!J20)/H20*1000,2)</f>
        <v>67.55</v>
      </c>
      <c r="I62" s="458">
        <f>ROUND(('26表の1'!K23+'26表の1'!K52-SUM('26表の1'!K53:K55)+'26表の2'!K20)/I20*1000,2)</f>
        <v>258.55</v>
      </c>
      <c r="J62" s="458">
        <f>ROUND(('26表の1'!L23+'26表の1'!L52-SUM('26表の1'!L53:L55)+'26表の2'!L20)/J20*1000,2)</f>
        <v>43.96</v>
      </c>
      <c r="K62" s="458">
        <f>ROUND(('26表の1'!M23+'26表の1'!M52-SUM('26表の1'!M53:M55)+'26表の2'!M20)/K20*1000,2)</f>
        <v>655.47</v>
      </c>
      <c r="L62" s="458">
        <f>ROUND(('26表の1'!N23+'26表の1'!N52-SUM('26表の1'!N53:N55)+'26表の2'!N20)/L20*1000,2)</f>
        <v>218.07</v>
      </c>
      <c r="M62" s="404"/>
    </row>
    <row r="63" spans="1:13" ht="15.95" customHeight="1" x14ac:dyDescent="0.15">
      <c r="A63" s="404"/>
      <c r="B63" s="128">
        <v>109</v>
      </c>
      <c r="C63" s="529"/>
      <c r="D63" s="45" t="s">
        <v>24</v>
      </c>
      <c r="E63" s="46" t="s">
        <v>25</v>
      </c>
      <c r="F63" s="527" t="s">
        <v>377</v>
      </c>
      <c r="G63" s="534"/>
      <c r="H63" s="458">
        <f>ROUND('26表の1'!J23/H20*1000,2)</f>
        <v>19.23</v>
      </c>
      <c r="I63" s="458">
        <f>ROUND('26表の1'!K23/I20*1000,2)</f>
        <v>29.57</v>
      </c>
      <c r="J63" s="458">
        <f>ROUND('26表の1'!L23/J20*1000,2)</f>
        <v>4.01</v>
      </c>
      <c r="K63" s="458">
        <f>ROUND('26表の1'!M23/K20*1000,2)</f>
        <v>65.88</v>
      </c>
      <c r="L63" s="458">
        <f>ROUND('26表の1'!N23/L20*1000,2)</f>
        <v>24.28</v>
      </c>
      <c r="M63" s="404"/>
    </row>
    <row r="64" spans="1:13" ht="15.95" customHeight="1" x14ac:dyDescent="0.15">
      <c r="A64" s="404"/>
      <c r="B64" s="128">
        <v>110</v>
      </c>
      <c r="C64" s="529"/>
      <c r="D64" s="45" t="s">
        <v>26</v>
      </c>
      <c r="E64" s="16" t="s">
        <v>27</v>
      </c>
      <c r="F64" s="535" t="s">
        <v>378</v>
      </c>
      <c r="G64" s="534"/>
      <c r="H64" s="458">
        <f>ROUND(('26表の1'!J52-SUM('26表の1'!J53:J55))/H20*1000,2)</f>
        <v>48.33</v>
      </c>
      <c r="I64" s="458">
        <f>ROUND(('26表の1'!K52-SUM('26表の1'!K53:K55))/I20*1000,2)</f>
        <v>228.98</v>
      </c>
      <c r="J64" s="458">
        <f>ROUND(('26表の1'!L52-SUM('26表の1'!L53:L55))/J20*1000,2)</f>
        <v>39.96</v>
      </c>
      <c r="K64" s="458">
        <f>ROUND(('26表の1'!M52-SUM('26表の1'!M53:M55))/K20*1000,2)</f>
        <v>589.6</v>
      </c>
      <c r="L64" s="458">
        <f>ROUND(('26表の1'!N52-SUM('26表の1'!N53:N55))/L20*1000,2)</f>
        <v>193.79</v>
      </c>
      <c r="M64" s="404"/>
    </row>
    <row r="65" spans="1:13" ht="15.95" customHeight="1" x14ac:dyDescent="0.15">
      <c r="A65" s="404"/>
      <c r="B65" s="128">
        <v>111</v>
      </c>
      <c r="C65" s="529"/>
      <c r="D65" s="505" t="s">
        <v>784</v>
      </c>
      <c r="E65" s="505"/>
      <c r="F65" s="505"/>
      <c r="G65" s="41" t="s">
        <v>785</v>
      </c>
      <c r="H65" s="458">
        <f>ROUND(H10*100/H8,2)</f>
        <v>3.61</v>
      </c>
      <c r="I65" s="458">
        <f>ROUND(I10*100/I8,2)</f>
        <v>98.09</v>
      </c>
      <c r="J65" s="458">
        <f>ROUND(J10*100/J8,2)</f>
        <v>100</v>
      </c>
      <c r="K65" s="458">
        <f>ROUND(K10*100/K8,2)</f>
        <v>99.21</v>
      </c>
      <c r="L65" s="458">
        <f>ROUND(L10*100/L8,2)</f>
        <v>16.059999999999999</v>
      </c>
      <c r="M65" s="404"/>
    </row>
    <row r="66" spans="1:13" ht="15.95" customHeight="1" x14ac:dyDescent="0.15">
      <c r="A66" s="404"/>
      <c r="B66" s="128">
        <v>112</v>
      </c>
      <c r="C66" s="529"/>
      <c r="D66" s="530" t="s">
        <v>786</v>
      </c>
      <c r="E66" s="530"/>
      <c r="F66" s="530"/>
      <c r="G66" s="41" t="s">
        <v>787</v>
      </c>
      <c r="H66" s="458">
        <f>ROUND(H10*100/H42,2)</f>
        <v>741.98</v>
      </c>
      <c r="I66" s="458">
        <f>ROUND(I10*100/I42,2)</f>
        <v>205.61</v>
      </c>
      <c r="J66" s="458">
        <f>ROUND(J10*100/J42,2)</f>
        <v>288.16000000000003</v>
      </c>
      <c r="K66" s="458">
        <f>ROUND(K10*100/K42,2)</f>
        <v>409.09</v>
      </c>
      <c r="L66" s="458">
        <f>ROUND(L10*100/L42,2)</f>
        <v>322.52999999999997</v>
      </c>
      <c r="M66" s="404"/>
    </row>
    <row r="67" spans="1:13" ht="15.95" customHeight="1" x14ac:dyDescent="0.15">
      <c r="A67" s="404"/>
      <c r="B67" s="128">
        <v>113</v>
      </c>
      <c r="C67" s="529"/>
      <c r="D67" s="533" t="s">
        <v>788</v>
      </c>
      <c r="E67" s="533"/>
      <c r="F67" s="533"/>
      <c r="G67" s="41" t="s">
        <v>789</v>
      </c>
      <c r="H67" s="458">
        <f>ROUND(H22*100/H21,2)</f>
        <v>45.98</v>
      </c>
      <c r="I67" s="458">
        <f>ROUND(I22*100/I21,2)</f>
        <v>41.61</v>
      </c>
      <c r="J67" s="458">
        <f>ROUND(J22*100/J21,2)</f>
        <v>139.41</v>
      </c>
      <c r="K67" s="458">
        <f>ROUND(K22*100/K21,2)</f>
        <v>18.850000000000001</v>
      </c>
      <c r="L67" s="458">
        <f>ROUND(L22*100/L21,2)</f>
        <v>52.23</v>
      </c>
      <c r="M67" s="404"/>
    </row>
    <row r="68" spans="1:13" ht="15.95" customHeight="1" x14ac:dyDescent="0.15">
      <c r="A68" s="404"/>
      <c r="B68" s="128">
        <v>114</v>
      </c>
      <c r="C68" s="529"/>
      <c r="D68" s="533" t="s">
        <v>790</v>
      </c>
      <c r="E68" s="533"/>
      <c r="F68" s="533"/>
      <c r="G68" s="41" t="s">
        <v>789</v>
      </c>
      <c r="H68" s="458">
        <f>ROUND(H18/365*100/H17,2)</f>
        <v>67.3</v>
      </c>
      <c r="I68" s="458">
        <f>ROUND(I18/365*100/I17,2)</f>
        <v>79.319999999999993</v>
      </c>
      <c r="J68" s="458">
        <f>ROUND(J18/365*100/J17,2)</f>
        <v>67.95</v>
      </c>
      <c r="K68" s="458">
        <f>ROUND(K18/365*100/K17,2)</f>
        <v>48.42</v>
      </c>
      <c r="L68" s="458">
        <f>ROUND(L18/365*100/L17,2)</f>
        <v>65</v>
      </c>
      <c r="M68" s="404"/>
    </row>
    <row r="69" spans="1:13" ht="15.95" customHeight="1" x14ac:dyDescent="0.15">
      <c r="A69" s="404"/>
      <c r="B69" s="128">
        <v>115</v>
      </c>
      <c r="C69" s="529"/>
      <c r="D69" s="505" t="s">
        <v>791</v>
      </c>
      <c r="E69" s="505"/>
      <c r="F69" s="505"/>
      <c r="G69" s="480" t="s">
        <v>789</v>
      </c>
      <c r="H69" s="458">
        <f>ROUND(H20*100/H18,2)</f>
        <v>74.44</v>
      </c>
      <c r="I69" s="458">
        <f>ROUND(I20*100/I18,2)</f>
        <v>71.98</v>
      </c>
      <c r="J69" s="458">
        <f>ROUND(J20*100/J18,2)</f>
        <v>95.94</v>
      </c>
      <c r="K69" s="458">
        <f>ROUND(K20*100/K18,2)</f>
        <v>93.46</v>
      </c>
      <c r="L69" s="458">
        <f>ROUND(L20*100/L18,2)</f>
        <v>86.1</v>
      </c>
      <c r="M69" s="404"/>
    </row>
    <row r="70" spans="1:13" ht="15.95" customHeight="1" x14ac:dyDescent="0.15">
      <c r="A70" s="406"/>
      <c r="B70" s="407">
        <v>116</v>
      </c>
      <c r="C70" s="529"/>
      <c r="D70" s="531" t="s">
        <v>799</v>
      </c>
      <c r="E70" s="532"/>
      <c r="F70" s="532"/>
      <c r="G70" s="47" t="s">
        <v>798</v>
      </c>
      <c r="H70" s="470">
        <f>(H45+H46+H47)*100/(H11+H12+H13)</f>
        <v>0</v>
      </c>
      <c r="I70" s="470">
        <f>(I45+I46+I47)*100/(I11+I12+I13)</f>
        <v>0</v>
      </c>
      <c r="J70" s="470">
        <f>(J45+J46+J47)*100/(J11+J12+J13)</f>
        <v>0</v>
      </c>
      <c r="K70" s="470">
        <f>(K45+K46+K47)*100/(K11+K12+K13)</f>
        <v>3.6319984861745156</v>
      </c>
      <c r="L70" s="470">
        <f>(L45+L46+L47)*100/(L11+L12+L13)</f>
        <v>1.33415007124735</v>
      </c>
      <c r="M70" s="406"/>
    </row>
    <row r="71" spans="1:13" ht="29.1" customHeight="1" x14ac:dyDescent="0.15"/>
    <row r="78" spans="1:13" ht="24.95" customHeight="1" x14ac:dyDescent="0.15">
      <c r="M78" s="2"/>
    </row>
  </sheetData>
  <mergeCells count="67">
    <mergeCell ref="E40:F40"/>
    <mergeCell ref="C18:C20"/>
    <mergeCell ref="D31:D33"/>
    <mergeCell ref="D29:G29"/>
    <mergeCell ref="E31:G31"/>
    <mergeCell ref="E32:G32"/>
    <mergeCell ref="E33:G33"/>
    <mergeCell ref="E28:G28"/>
    <mergeCell ref="E30:G30"/>
    <mergeCell ref="E21:F21"/>
    <mergeCell ref="E22:F22"/>
    <mergeCell ref="C38:C41"/>
    <mergeCell ref="E39:F39"/>
    <mergeCell ref="C6:C7"/>
    <mergeCell ref="D6:E7"/>
    <mergeCell ref="F6:G6"/>
    <mergeCell ref="E17:F17"/>
    <mergeCell ref="E18:F18"/>
    <mergeCell ref="E12:F12"/>
    <mergeCell ref="E14:F14"/>
    <mergeCell ref="E15:G15"/>
    <mergeCell ref="E16:G16"/>
    <mergeCell ref="E13:F13"/>
    <mergeCell ref="F5:G5"/>
    <mergeCell ref="F7:G7"/>
    <mergeCell ref="D1:G1"/>
    <mergeCell ref="E37:F37"/>
    <mergeCell ref="E38:F38"/>
    <mergeCell ref="E8:F8"/>
    <mergeCell ref="E9:F9"/>
    <mergeCell ref="E10:F10"/>
    <mergeCell ref="E11:F11"/>
    <mergeCell ref="E19:F19"/>
    <mergeCell ref="E20:F20"/>
    <mergeCell ref="D35:G35"/>
    <mergeCell ref="D36:F36"/>
    <mergeCell ref="E34:G34"/>
    <mergeCell ref="D57:F57"/>
    <mergeCell ref="E62:G62"/>
    <mergeCell ref="C55:C70"/>
    <mergeCell ref="D66:F66"/>
    <mergeCell ref="D65:F65"/>
    <mergeCell ref="D69:F69"/>
    <mergeCell ref="D70:F70"/>
    <mergeCell ref="D68:F68"/>
    <mergeCell ref="D67:F67"/>
    <mergeCell ref="F63:G63"/>
    <mergeCell ref="F64:G64"/>
    <mergeCell ref="E59:G59"/>
    <mergeCell ref="E60:G60"/>
    <mergeCell ref="E61:G61"/>
    <mergeCell ref="D58:F58"/>
    <mergeCell ref="D43:F43"/>
    <mergeCell ref="D44:G44"/>
    <mergeCell ref="D42:F42"/>
    <mergeCell ref="E41:F41"/>
    <mergeCell ref="D56:F56"/>
    <mergeCell ref="C45:E47"/>
    <mergeCell ref="D55:F55"/>
    <mergeCell ref="C48:D50"/>
    <mergeCell ref="E48:G48"/>
    <mergeCell ref="E49:G49"/>
    <mergeCell ref="E50:G50"/>
    <mergeCell ref="C51:D53"/>
    <mergeCell ref="E51:G51"/>
    <mergeCell ref="E52:G52"/>
    <mergeCell ref="E53:G53"/>
  </mergeCells>
  <phoneticPr fontId="3"/>
  <pageMargins left="0.78740157480314965" right="0.78740157480314965" top="0.78740157480314965" bottom="0.39370078740157483" header="0.19685039370078741" footer="0.19685039370078741"/>
  <pageSetup paperSize="9" scale="54" fitToHeight="0" pageOrder="overThenDown"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84"/>
  <sheetViews>
    <sheetView showZeros="0" showOutlineSymbols="0" view="pageBreakPreview" zoomScale="60" zoomScaleNormal="60" zoomScalePageLayoutView="70" workbookViewId="0">
      <pane xSplit="9" ySplit="5" topLeftCell="J6" activePane="bottomRight" state="frozen"/>
      <selection activeCell="I3" sqref="I3"/>
      <selection pane="topRight" activeCell="I3" sqref="I3"/>
      <selection pane="bottomLeft" activeCell="I3" sqref="I3"/>
      <selection pane="bottomRight" activeCell="B1" sqref="B1"/>
    </sheetView>
  </sheetViews>
  <sheetFormatPr defaultRowHeight="21" customHeight="1" x14ac:dyDescent="0.15"/>
  <cols>
    <col min="1" max="2" width="5.28515625" style="122" customWidth="1"/>
    <col min="3" max="3" width="5.5703125" style="92" customWidth="1"/>
    <col min="4" max="4" width="6.5703125" style="92" customWidth="1"/>
    <col min="5" max="5" width="5.85546875" style="92" customWidth="1"/>
    <col min="6" max="6" width="6" style="92" customWidth="1"/>
    <col min="7" max="7" width="5.5703125" style="92" customWidth="1"/>
    <col min="8" max="8" width="23.28515625" style="92" customWidth="1"/>
    <col min="9" max="9" width="7.7109375" style="92" customWidth="1"/>
    <col min="10" max="14" width="26.28515625" style="92" customWidth="1"/>
    <col min="15" max="16384" width="9.140625" style="92"/>
  </cols>
  <sheetData>
    <row r="1" spans="1:14" ht="24" customHeight="1" x14ac:dyDescent="0.15">
      <c r="A1" s="120"/>
      <c r="B1" s="120"/>
      <c r="C1" s="1" t="s">
        <v>284</v>
      </c>
      <c r="D1" s="585" t="s">
        <v>0</v>
      </c>
      <c r="E1" s="586"/>
      <c r="F1" s="586"/>
      <c r="G1" s="586"/>
      <c r="H1" s="587"/>
      <c r="I1" s="121"/>
      <c r="J1" s="124"/>
      <c r="N1" s="472"/>
    </row>
    <row r="3" spans="1:14" ht="21" customHeight="1" x14ac:dyDescent="0.15">
      <c r="C3" s="123" t="s">
        <v>768</v>
      </c>
      <c r="D3" s="124"/>
      <c r="F3" s="124"/>
      <c r="J3" s="124"/>
    </row>
    <row r="4" spans="1:14" ht="21" customHeight="1" x14ac:dyDescent="0.15">
      <c r="H4" s="95"/>
      <c r="I4" s="95"/>
      <c r="J4" s="125"/>
    </row>
    <row r="5" spans="1:14" ht="39.950000000000003" customHeight="1" x14ac:dyDescent="0.2">
      <c r="A5" s="408" t="s">
        <v>122</v>
      </c>
      <c r="B5" s="408" t="s">
        <v>123</v>
      </c>
      <c r="C5" s="157" t="s">
        <v>348</v>
      </c>
      <c r="D5" s="158"/>
      <c r="E5" s="158"/>
      <c r="F5" s="158"/>
      <c r="G5" s="158"/>
      <c r="H5" s="158"/>
      <c r="I5" s="159" t="s">
        <v>347</v>
      </c>
      <c r="J5" s="186" t="s">
        <v>1</v>
      </c>
      <c r="K5" s="166" t="s">
        <v>125</v>
      </c>
      <c r="L5" s="166" t="s">
        <v>126</v>
      </c>
      <c r="M5" s="166" t="s">
        <v>127</v>
      </c>
      <c r="N5" s="187" t="s">
        <v>351</v>
      </c>
    </row>
    <row r="6" spans="1:14" ht="20.25" customHeight="1" x14ac:dyDescent="0.15">
      <c r="A6" s="154">
        <v>1</v>
      </c>
      <c r="B6" s="128">
        <v>1</v>
      </c>
      <c r="C6" s="130"/>
      <c r="D6" s="484" t="s">
        <v>186</v>
      </c>
      <c r="E6" s="583" t="s">
        <v>187</v>
      </c>
      <c r="F6" s="583"/>
      <c r="G6" s="583"/>
      <c r="H6" s="583"/>
      <c r="I6" s="139" t="s">
        <v>28</v>
      </c>
      <c r="J6" s="398">
        <v>28044</v>
      </c>
      <c r="K6" s="398">
        <v>46404</v>
      </c>
      <c r="L6" s="398">
        <v>116447</v>
      </c>
      <c r="M6" s="398">
        <v>66381</v>
      </c>
      <c r="N6" s="399">
        <f>SUM(J6:M6)</f>
        <v>257276</v>
      </c>
    </row>
    <row r="7" spans="1:14" ht="20.25" customHeight="1" x14ac:dyDescent="0.15">
      <c r="A7" s="154">
        <v>1</v>
      </c>
      <c r="B7" s="154">
        <v>2</v>
      </c>
      <c r="C7" s="130"/>
      <c r="D7" s="130"/>
      <c r="E7" s="498" t="s">
        <v>188</v>
      </c>
      <c r="F7" s="562" t="s">
        <v>379</v>
      </c>
      <c r="G7" s="562"/>
      <c r="H7" s="562"/>
      <c r="I7" s="137" t="s">
        <v>29</v>
      </c>
      <c r="J7" s="398">
        <v>18723</v>
      </c>
      <c r="K7" s="398">
        <v>40201</v>
      </c>
      <c r="L7" s="398">
        <v>114845</v>
      </c>
      <c r="M7" s="398">
        <v>33652</v>
      </c>
      <c r="N7" s="399">
        <f t="shared" ref="N7:N37" si="0">SUM(J7:M7)</f>
        <v>207421</v>
      </c>
    </row>
    <row r="8" spans="1:14" ht="20.25" customHeight="1" x14ac:dyDescent="0.15">
      <c r="A8" s="154">
        <v>1</v>
      </c>
      <c r="B8" s="154">
        <v>3</v>
      </c>
      <c r="C8" s="484" t="s">
        <v>189</v>
      </c>
      <c r="D8" s="130"/>
      <c r="E8" s="485"/>
      <c r="F8" s="160" t="s">
        <v>190</v>
      </c>
      <c r="G8" s="562" t="s">
        <v>380</v>
      </c>
      <c r="H8" s="562"/>
      <c r="I8" s="137"/>
      <c r="J8" s="398">
        <v>18723</v>
      </c>
      <c r="K8" s="398">
        <v>40201</v>
      </c>
      <c r="L8" s="398">
        <v>114737</v>
      </c>
      <c r="M8" s="398">
        <v>33292</v>
      </c>
      <c r="N8" s="399">
        <f t="shared" si="0"/>
        <v>206953</v>
      </c>
    </row>
    <row r="9" spans="1:14" ht="20.25" customHeight="1" x14ac:dyDescent="0.15">
      <c r="A9" s="154">
        <v>1</v>
      </c>
      <c r="B9" s="154">
        <v>5</v>
      </c>
      <c r="C9" s="485"/>
      <c r="D9" s="130"/>
      <c r="E9" s="485"/>
      <c r="F9" s="160" t="s">
        <v>191</v>
      </c>
      <c r="G9" s="562" t="s">
        <v>192</v>
      </c>
      <c r="H9" s="562"/>
      <c r="I9" s="137"/>
      <c r="J9" s="398">
        <v>0</v>
      </c>
      <c r="K9" s="398">
        <v>0</v>
      </c>
      <c r="L9" s="398">
        <v>0</v>
      </c>
      <c r="M9" s="398">
        <v>0</v>
      </c>
      <c r="N9" s="399">
        <f t="shared" si="0"/>
        <v>0</v>
      </c>
    </row>
    <row r="10" spans="1:14" ht="20.25" customHeight="1" x14ac:dyDescent="0.15">
      <c r="A10" s="154">
        <v>1</v>
      </c>
      <c r="B10" s="154">
        <v>6</v>
      </c>
      <c r="C10" s="485"/>
      <c r="D10" s="130"/>
      <c r="E10" s="499"/>
      <c r="F10" s="160" t="s">
        <v>193</v>
      </c>
      <c r="G10" s="562" t="s">
        <v>381</v>
      </c>
      <c r="H10" s="562"/>
      <c r="I10" s="137"/>
      <c r="J10" s="398">
        <v>0</v>
      </c>
      <c r="K10" s="398">
        <v>0</v>
      </c>
      <c r="L10" s="398">
        <v>108</v>
      </c>
      <c r="M10" s="398">
        <v>360</v>
      </c>
      <c r="N10" s="399">
        <f t="shared" si="0"/>
        <v>468</v>
      </c>
    </row>
    <row r="11" spans="1:14" ht="20.25" customHeight="1" x14ac:dyDescent="0.15">
      <c r="A11" s="154">
        <v>1</v>
      </c>
      <c r="B11" s="154">
        <v>7</v>
      </c>
      <c r="C11" s="485" t="s">
        <v>194</v>
      </c>
      <c r="D11" s="130"/>
      <c r="E11" s="485" t="s">
        <v>195</v>
      </c>
      <c r="F11" s="579" t="s">
        <v>145</v>
      </c>
      <c r="G11" s="579"/>
      <c r="H11" s="579"/>
      <c r="I11" s="161" t="s">
        <v>30</v>
      </c>
      <c r="J11" s="398">
        <v>9321</v>
      </c>
      <c r="K11" s="398">
        <v>6203</v>
      </c>
      <c r="L11" s="398">
        <v>1602</v>
      </c>
      <c r="M11" s="398">
        <v>32729</v>
      </c>
      <c r="N11" s="399">
        <f t="shared" si="0"/>
        <v>49855</v>
      </c>
    </row>
    <row r="12" spans="1:14" ht="20.25" customHeight="1" x14ac:dyDescent="0.15">
      <c r="A12" s="154">
        <v>1</v>
      </c>
      <c r="B12" s="154">
        <v>8</v>
      </c>
      <c r="C12" s="485"/>
      <c r="D12" s="130"/>
      <c r="E12" s="130"/>
      <c r="F12" s="160" t="s">
        <v>190</v>
      </c>
      <c r="G12" s="562" t="s">
        <v>196</v>
      </c>
      <c r="H12" s="562"/>
      <c r="I12" s="137"/>
      <c r="J12" s="398">
        <v>0</v>
      </c>
      <c r="K12" s="398">
        <v>0</v>
      </c>
      <c r="L12" s="398">
        <v>0</v>
      </c>
      <c r="M12" s="398">
        <v>0</v>
      </c>
      <c r="N12" s="399">
        <f t="shared" si="0"/>
        <v>0</v>
      </c>
    </row>
    <row r="13" spans="1:14" ht="20.25" customHeight="1" x14ac:dyDescent="0.15">
      <c r="A13" s="154">
        <v>1</v>
      </c>
      <c r="B13" s="154">
        <v>9</v>
      </c>
      <c r="C13" s="485"/>
      <c r="D13" s="130"/>
      <c r="E13" s="130"/>
      <c r="F13" s="160" t="s">
        <v>191</v>
      </c>
      <c r="G13" s="562" t="s">
        <v>197</v>
      </c>
      <c r="H13" s="562"/>
      <c r="I13" s="137"/>
      <c r="J13" s="398">
        <v>0</v>
      </c>
      <c r="K13" s="398">
        <v>0</v>
      </c>
      <c r="L13" s="398">
        <v>0</v>
      </c>
      <c r="M13" s="398">
        <v>0</v>
      </c>
      <c r="N13" s="399">
        <f t="shared" si="0"/>
        <v>0</v>
      </c>
    </row>
    <row r="14" spans="1:14" ht="20.25" customHeight="1" x14ac:dyDescent="0.15">
      <c r="A14" s="154">
        <v>1</v>
      </c>
      <c r="B14" s="154">
        <v>10</v>
      </c>
      <c r="C14" s="485" t="s">
        <v>198</v>
      </c>
      <c r="D14" s="130"/>
      <c r="E14" s="130"/>
      <c r="F14" s="160" t="s">
        <v>193</v>
      </c>
      <c r="G14" s="562" t="s">
        <v>199</v>
      </c>
      <c r="H14" s="562"/>
      <c r="I14" s="137"/>
      <c r="J14" s="398">
        <v>9320</v>
      </c>
      <c r="K14" s="398">
        <v>2404</v>
      </c>
      <c r="L14" s="398">
        <v>1022</v>
      </c>
      <c r="M14" s="398">
        <v>8037</v>
      </c>
      <c r="N14" s="399">
        <f t="shared" si="0"/>
        <v>20783</v>
      </c>
    </row>
    <row r="15" spans="1:14" ht="20.25" customHeight="1" x14ac:dyDescent="0.15">
      <c r="A15" s="154">
        <v>1</v>
      </c>
      <c r="B15" s="154">
        <v>11</v>
      </c>
      <c r="C15" s="485"/>
      <c r="D15" s="490"/>
      <c r="E15" s="490"/>
      <c r="F15" s="160" t="s">
        <v>200</v>
      </c>
      <c r="G15" s="562" t="s">
        <v>381</v>
      </c>
      <c r="H15" s="562"/>
      <c r="I15" s="137"/>
      <c r="J15" s="398">
        <v>1</v>
      </c>
      <c r="K15" s="398">
        <v>3799</v>
      </c>
      <c r="L15" s="398">
        <v>580</v>
      </c>
      <c r="M15" s="398">
        <v>24692</v>
      </c>
      <c r="N15" s="399">
        <f t="shared" si="0"/>
        <v>29072</v>
      </c>
    </row>
    <row r="16" spans="1:14" ht="20.25" customHeight="1" x14ac:dyDescent="0.15">
      <c r="A16" s="154">
        <v>1</v>
      </c>
      <c r="B16" s="154">
        <v>12</v>
      </c>
      <c r="C16" s="485"/>
      <c r="D16" s="484" t="s">
        <v>201</v>
      </c>
      <c r="E16" s="562" t="s">
        <v>202</v>
      </c>
      <c r="F16" s="579"/>
      <c r="G16" s="579"/>
      <c r="H16" s="579"/>
      <c r="I16" s="161" t="s">
        <v>31</v>
      </c>
      <c r="J16" s="398">
        <v>32613</v>
      </c>
      <c r="K16" s="398">
        <v>44733</v>
      </c>
      <c r="L16" s="398">
        <v>62049</v>
      </c>
      <c r="M16" s="398">
        <v>35994</v>
      </c>
      <c r="N16" s="399">
        <f t="shared" si="0"/>
        <v>175389</v>
      </c>
    </row>
    <row r="17" spans="1:14" ht="20.25" customHeight="1" x14ac:dyDescent="0.15">
      <c r="A17" s="154">
        <v>1</v>
      </c>
      <c r="B17" s="154">
        <v>13</v>
      </c>
      <c r="C17" s="485" t="s">
        <v>203</v>
      </c>
      <c r="D17" s="130"/>
      <c r="E17" s="498" t="s">
        <v>204</v>
      </c>
      <c r="F17" s="562" t="s">
        <v>382</v>
      </c>
      <c r="G17" s="562"/>
      <c r="H17" s="562"/>
      <c r="I17" s="137" t="s">
        <v>32</v>
      </c>
      <c r="J17" s="398">
        <v>29389</v>
      </c>
      <c r="K17" s="398">
        <v>38035</v>
      </c>
      <c r="L17" s="398">
        <v>60018</v>
      </c>
      <c r="M17" s="398">
        <v>20102</v>
      </c>
      <c r="N17" s="399">
        <f t="shared" si="0"/>
        <v>147544</v>
      </c>
    </row>
    <row r="18" spans="1:14" ht="20.25" customHeight="1" x14ac:dyDescent="0.15">
      <c r="A18" s="154">
        <v>1</v>
      </c>
      <c r="B18" s="154">
        <v>14</v>
      </c>
      <c r="C18" s="485"/>
      <c r="D18" s="130"/>
      <c r="E18" s="485"/>
      <c r="F18" s="160" t="s">
        <v>190</v>
      </c>
      <c r="G18" s="562" t="s">
        <v>383</v>
      </c>
      <c r="H18" s="562"/>
      <c r="I18" s="137"/>
      <c r="J18" s="398">
        <v>2871</v>
      </c>
      <c r="K18" s="398">
        <v>0</v>
      </c>
      <c r="L18" s="398">
        <v>10031</v>
      </c>
      <c r="M18" s="398">
        <v>5595</v>
      </c>
      <c r="N18" s="399">
        <f t="shared" si="0"/>
        <v>18497</v>
      </c>
    </row>
    <row r="19" spans="1:14" ht="20.25" customHeight="1" x14ac:dyDescent="0.15">
      <c r="A19" s="154">
        <v>1</v>
      </c>
      <c r="B19" s="154">
        <v>15</v>
      </c>
      <c r="C19" s="485"/>
      <c r="D19" s="130"/>
      <c r="E19" s="485"/>
      <c r="F19" s="160" t="s">
        <v>191</v>
      </c>
      <c r="G19" s="562" t="s">
        <v>330</v>
      </c>
      <c r="H19" s="562"/>
      <c r="I19" s="137"/>
      <c r="J19" s="398">
        <v>0</v>
      </c>
      <c r="K19" s="398">
        <v>0</v>
      </c>
      <c r="L19" s="398">
        <v>0</v>
      </c>
      <c r="M19" s="398">
        <v>0</v>
      </c>
      <c r="N19" s="399">
        <f t="shared" si="0"/>
        <v>0</v>
      </c>
    </row>
    <row r="20" spans="1:14" ht="20.25" customHeight="1" x14ac:dyDescent="0.15">
      <c r="A20" s="154">
        <v>1</v>
      </c>
      <c r="B20" s="154">
        <v>16</v>
      </c>
      <c r="C20" s="485" t="s">
        <v>205</v>
      </c>
      <c r="D20" s="130"/>
      <c r="E20" s="499"/>
      <c r="F20" s="160" t="s">
        <v>193</v>
      </c>
      <c r="G20" s="562" t="s">
        <v>381</v>
      </c>
      <c r="H20" s="562"/>
      <c r="I20" s="137"/>
      <c r="J20" s="398">
        <v>26518</v>
      </c>
      <c r="K20" s="398">
        <v>38035</v>
      </c>
      <c r="L20" s="398">
        <v>49987</v>
      </c>
      <c r="M20" s="398">
        <v>14507</v>
      </c>
      <c r="N20" s="399">
        <f t="shared" si="0"/>
        <v>129047</v>
      </c>
    </row>
    <row r="21" spans="1:14" ht="20.25" customHeight="1" x14ac:dyDescent="0.15">
      <c r="A21" s="154">
        <v>1</v>
      </c>
      <c r="B21" s="154">
        <v>17</v>
      </c>
      <c r="C21" s="485"/>
      <c r="D21" s="130"/>
      <c r="E21" s="485" t="s">
        <v>206</v>
      </c>
      <c r="F21" s="583" t="s">
        <v>384</v>
      </c>
      <c r="G21" s="584"/>
      <c r="H21" s="584"/>
      <c r="I21" s="161" t="s">
        <v>33</v>
      </c>
      <c r="J21" s="398">
        <v>3224</v>
      </c>
      <c r="K21" s="398">
        <v>6698</v>
      </c>
      <c r="L21" s="398">
        <v>2031</v>
      </c>
      <c r="M21" s="398">
        <v>15892</v>
      </c>
      <c r="N21" s="399">
        <f t="shared" si="0"/>
        <v>27845</v>
      </c>
    </row>
    <row r="22" spans="1:14" ht="20.25" customHeight="1" x14ac:dyDescent="0.15">
      <c r="A22" s="154">
        <v>1</v>
      </c>
      <c r="B22" s="154">
        <v>18</v>
      </c>
      <c r="C22" s="485"/>
      <c r="D22" s="130"/>
      <c r="E22" s="130"/>
      <c r="F22" s="112" t="s">
        <v>190</v>
      </c>
      <c r="G22" s="562" t="s">
        <v>306</v>
      </c>
      <c r="H22" s="562"/>
      <c r="I22" s="137"/>
      <c r="J22" s="398">
        <v>3224</v>
      </c>
      <c r="K22" s="398">
        <v>6698</v>
      </c>
      <c r="L22" s="398">
        <v>2031</v>
      </c>
      <c r="M22" s="398">
        <v>15892</v>
      </c>
      <c r="N22" s="399">
        <f t="shared" si="0"/>
        <v>27845</v>
      </c>
    </row>
    <row r="23" spans="1:14" ht="20.25" customHeight="1" x14ac:dyDescent="0.15">
      <c r="A23" s="154">
        <v>1</v>
      </c>
      <c r="B23" s="154">
        <v>19</v>
      </c>
      <c r="C23" s="485" t="s">
        <v>207</v>
      </c>
      <c r="D23" s="130"/>
      <c r="E23" s="130"/>
      <c r="F23" s="130"/>
      <c r="G23" s="491" t="s">
        <v>770</v>
      </c>
      <c r="H23" s="481" t="s">
        <v>771</v>
      </c>
      <c r="I23" s="137"/>
      <c r="J23" s="398">
        <v>3224</v>
      </c>
      <c r="K23" s="398">
        <v>6698</v>
      </c>
      <c r="L23" s="398">
        <v>2031</v>
      </c>
      <c r="M23" s="398">
        <v>15711</v>
      </c>
      <c r="N23" s="399">
        <f t="shared" si="0"/>
        <v>27664</v>
      </c>
    </row>
    <row r="24" spans="1:14" ht="20.25" customHeight="1" x14ac:dyDescent="0.15">
      <c r="A24" s="154">
        <v>1</v>
      </c>
      <c r="B24" s="154">
        <v>20</v>
      </c>
      <c r="C24" s="130"/>
      <c r="D24" s="130"/>
      <c r="E24" s="130"/>
      <c r="F24" s="490"/>
      <c r="G24" s="491" t="s">
        <v>772</v>
      </c>
      <c r="H24" s="481" t="s">
        <v>773</v>
      </c>
      <c r="I24" s="137"/>
      <c r="J24" s="398">
        <v>0</v>
      </c>
      <c r="K24" s="398">
        <v>0</v>
      </c>
      <c r="L24" s="398">
        <v>0</v>
      </c>
      <c r="M24" s="398">
        <v>181</v>
      </c>
      <c r="N24" s="399">
        <f t="shared" si="0"/>
        <v>181</v>
      </c>
    </row>
    <row r="25" spans="1:14" ht="20.25" customHeight="1" x14ac:dyDescent="0.15">
      <c r="A25" s="154">
        <v>1</v>
      </c>
      <c r="B25" s="154">
        <v>21</v>
      </c>
      <c r="C25" s="130"/>
      <c r="D25" s="490"/>
      <c r="E25" s="490"/>
      <c r="F25" s="490" t="s">
        <v>191</v>
      </c>
      <c r="G25" s="562" t="s">
        <v>381</v>
      </c>
      <c r="H25" s="562"/>
      <c r="I25" s="137"/>
      <c r="J25" s="398">
        <v>0</v>
      </c>
      <c r="K25" s="398">
        <v>0</v>
      </c>
      <c r="L25" s="398">
        <v>0</v>
      </c>
      <c r="M25" s="398">
        <v>0</v>
      </c>
      <c r="N25" s="399">
        <f t="shared" si="0"/>
        <v>0</v>
      </c>
    </row>
    <row r="26" spans="1:14" ht="20.25" customHeight="1" x14ac:dyDescent="0.15">
      <c r="A26" s="154">
        <v>1</v>
      </c>
      <c r="B26" s="154">
        <v>22</v>
      </c>
      <c r="C26" s="490"/>
      <c r="D26" s="162" t="s">
        <v>208</v>
      </c>
      <c r="E26" s="562" t="s">
        <v>209</v>
      </c>
      <c r="F26" s="562"/>
      <c r="G26" s="562"/>
      <c r="H26" s="562"/>
      <c r="I26" s="139" t="s">
        <v>34</v>
      </c>
      <c r="J26" s="398">
        <v>-4569</v>
      </c>
      <c r="K26" s="398">
        <v>1671</v>
      </c>
      <c r="L26" s="398">
        <v>54398</v>
      </c>
      <c r="M26" s="398">
        <v>30387</v>
      </c>
      <c r="N26" s="399">
        <f t="shared" si="0"/>
        <v>81887</v>
      </c>
    </row>
    <row r="27" spans="1:14" ht="20.25" customHeight="1" x14ac:dyDescent="0.15">
      <c r="A27" s="154">
        <v>1</v>
      </c>
      <c r="B27" s="154">
        <v>23</v>
      </c>
      <c r="C27" s="130"/>
      <c r="D27" s="484" t="s">
        <v>186</v>
      </c>
      <c r="E27" s="562" t="s">
        <v>210</v>
      </c>
      <c r="F27" s="579"/>
      <c r="G27" s="579"/>
      <c r="H27" s="579"/>
      <c r="I27" s="139" t="s">
        <v>35</v>
      </c>
      <c r="J27" s="398">
        <v>13105</v>
      </c>
      <c r="K27" s="398">
        <v>96094</v>
      </c>
      <c r="L27" s="398">
        <v>26826</v>
      </c>
      <c r="M27" s="398">
        <v>392054</v>
      </c>
      <c r="N27" s="399">
        <f t="shared" si="0"/>
        <v>528079</v>
      </c>
    </row>
    <row r="28" spans="1:14" ht="20.25" customHeight="1" x14ac:dyDescent="0.15">
      <c r="A28" s="154">
        <v>1</v>
      </c>
      <c r="B28" s="154">
        <v>24</v>
      </c>
      <c r="C28" s="130"/>
      <c r="D28" s="130"/>
      <c r="E28" s="160" t="s">
        <v>211</v>
      </c>
      <c r="F28" s="562" t="s">
        <v>212</v>
      </c>
      <c r="G28" s="562"/>
      <c r="H28" s="562"/>
      <c r="I28" s="137"/>
      <c r="J28" s="398">
        <v>4900</v>
      </c>
      <c r="K28" s="398">
        <v>44000</v>
      </c>
      <c r="L28" s="398">
        <v>16700</v>
      </c>
      <c r="M28" s="398">
        <v>182400</v>
      </c>
      <c r="N28" s="399">
        <f t="shared" si="0"/>
        <v>248000</v>
      </c>
    </row>
    <row r="29" spans="1:14" ht="20.25" customHeight="1" x14ac:dyDescent="0.15">
      <c r="A29" s="154">
        <v>1</v>
      </c>
      <c r="B29" s="154">
        <v>26</v>
      </c>
      <c r="C29" s="130"/>
      <c r="D29" s="130"/>
      <c r="E29" s="160" t="s">
        <v>213</v>
      </c>
      <c r="F29" s="562" t="s">
        <v>214</v>
      </c>
      <c r="G29" s="562"/>
      <c r="H29" s="562"/>
      <c r="I29" s="137"/>
      <c r="J29" s="398">
        <v>8205</v>
      </c>
      <c r="K29" s="398">
        <v>52094</v>
      </c>
      <c r="L29" s="398">
        <v>10126</v>
      </c>
      <c r="M29" s="398">
        <v>113780</v>
      </c>
      <c r="N29" s="399">
        <f t="shared" si="0"/>
        <v>184205</v>
      </c>
    </row>
    <row r="30" spans="1:14" ht="20.25" customHeight="1" x14ac:dyDescent="0.15">
      <c r="A30" s="154">
        <v>1</v>
      </c>
      <c r="B30" s="154">
        <v>27</v>
      </c>
      <c r="C30" s="485" t="s">
        <v>215</v>
      </c>
      <c r="D30" s="130"/>
      <c r="E30" s="160" t="s">
        <v>216</v>
      </c>
      <c r="F30" s="562" t="s">
        <v>217</v>
      </c>
      <c r="G30" s="562"/>
      <c r="H30" s="562"/>
      <c r="I30" s="137"/>
      <c r="J30" s="398">
        <v>0</v>
      </c>
      <c r="K30" s="398">
        <v>0</v>
      </c>
      <c r="L30" s="398">
        <v>0</v>
      </c>
      <c r="M30" s="398">
        <v>0</v>
      </c>
      <c r="N30" s="399">
        <f t="shared" si="0"/>
        <v>0</v>
      </c>
    </row>
    <row r="31" spans="1:14" ht="20.25" customHeight="1" x14ac:dyDescent="0.15">
      <c r="A31" s="154">
        <v>1</v>
      </c>
      <c r="B31" s="154">
        <v>28</v>
      </c>
      <c r="C31" s="485"/>
      <c r="D31" s="130"/>
      <c r="E31" s="160" t="s">
        <v>218</v>
      </c>
      <c r="F31" s="562" t="s">
        <v>219</v>
      </c>
      <c r="G31" s="562"/>
      <c r="H31" s="562"/>
      <c r="I31" s="137"/>
      <c r="J31" s="398">
        <v>0</v>
      </c>
      <c r="K31" s="398">
        <v>0</v>
      </c>
      <c r="L31" s="398">
        <v>0</v>
      </c>
      <c r="M31" s="398">
        <v>0</v>
      </c>
      <c r="N31" s="399">
        <f t="shared" si="0"/>
        <v>0</v>
      </c>
    </row>
    <row r="32" spans="1:14" ht="20.25" customHeight="1" x14ac:dyDescent="0.15">
      <c r="A32" s="154">
        <v>1</v>
      </c>
      <c r="B32" s="154">
        <v>29</v>
      </c>
      <c r="C32" s="485"/>
      <c r="D32" s="130"/>
      <c r="E32" s="160" t="s">
        <v>220</v>
      </c>
      <c r="F32" s="562" t="s">
        <v>196</v>
      </c>
      <c r="G32" s="562"/>
      <c r="H32" s="562"/>
      <c r="I32" s="137"/>
      <c r="J32" s="398">
        <v>0</v>
      </c>
      <c r="K32" s="398">
        <v>0</v>
      </c>
      <c r="L32" s="398">
        <v>0</v>
      </c>
      <c r="M32" s="398">
        <v>95874</v>
      </c>
      <c r="N32" s="399">
        <f t="shared" si="0"/>
        <v>95874</v>
      </c>
    </row>
    <row r="33" spans="1:14" ht="20.25" customHeight="1" x14ac:dyDescent="0.15">
      <c r="A33" s="154">
        <v>1</v>
      </c>
      <c r="B33" s="154">
        <v>30</v>
      </c>
      <c r="C33" s="485" t="s">
        <v>221</v>
      </c>
      <c r="D33" s="130"/>
      <c r="E33" s="160" t="s">
        <v>222</v>
      </c>
      <c r="F33" s="562" t="s">
        <v>197</v>
      </c>
      <c r="G33" s="562"/>
      <c r="H33" s="562"/>
      <c r="I33" s="137"/>
      <c r="J33" s="398">
        <v>0</v>
      </c>
      <c r="K33" s="398">
        <v>0</v>
      </c>
      <c r="L33" s="398">
        <v>0</v>
      </c>
      <c r="M33" s="398">
        <v>0</v>
      </c>
      <c r="N33" s="399">
        <f t="shared" si="0"/>
        <v>0</v>
      </c>
    </row>
    <row r="34" spans="1:14" ht="20.25" customHeight="1" x14ac:dyDescent="0.15">
      <c r="A34" s="154">
        <v>1</v>
      </c>
      <c r="B34" s="154">
        <v>31</v>
      </c>
      <c r="C34" s="485"/>
      <c r="D34" s="130"/>
      <c r="E34" s="160" t="s">
        <v>223</v>
      </c>
      <c r="F34" s="562" t="s">
        <v>224</v>
      </c>
      <c r="G34" s="562"/>
      <c r="H34" s="562"/>
      <c r="I34" s="137"/>
      <c r="J34" s="398">
        <v>0</v>
      </c>
      <c r="K34" s="398">
        <v>0</v>
      </c>
      <c r="L34" s="398">
        <v>0</v>
      </c>
      <c r="M34" s="398">
        <v>0</v>
      </c>
      <c r="N34" s="399">
        <f t="shared" si="0"/>
        <v>0</v>
      </c>
    </row>
    <row r="35" spans="1:14" ht="20.25" customHeight="1" x14ac:dyDescent="0.15">
      <c r="A35" s="154">
        <v>1</v>
      </c>
      <c r="B35" s="154">
        <v>32</v>
      </c>
      <c r="C35" s="485"/>
      <c r="D35" s="490"/>
      <c r="E35" s="499" t="s">
        <v>225</v>
      </c>
      <c r="F35" s="562" t="s">
        <v>226</v>
      </c>
      <c r="G35" s="562"/>
      <c r="H35" s="562"/>
      <c r="I35" s="137"/>
      <c r="J35" s="398">
        <v>0</v>
      </c>
      <c r="K35" s="398">
        <v>0</v>
      </c>
      <c r="L35" s="398">
        <v>0</v>
      </c>
      <c r="M35" s="398">
        <v>0</v>
      </c>
      <c r="N35" s="399">
        <f t="shared" si="0"/>
        <v>0</v>
      </c>
    </row>
    <row r="36" spans="1:14" ht="20.25" customHeight="1" x14ac:dyDescent="0.15">
      <c r="A36" s="154">
        <v>1</v>
      </c>
      <c r="B36" s="154">
        <v>33</v>
      </c>
      <c r="C36" s="485" t="s">
        <v>227</v>
      </c>
      <c r="D36" s="484" t="s">
        <v>201</v>
      </c>
      <c r="E36" s="562" t="s">
        <v>228</v>
      </c>
      <c r="F36" s="579"/>
      <c r="G36" s="579"/>
      <c r="H36" s="579"/>
      <c r="I36" s="139" t="s">
        <v>36</v>
      </c>
      <c r="J36" s="398">
        <v>8104</v>
      </c>
      <c r="K36" s="398">
        <v>96094</v>
      </c>
      <c r="L36" s="398">
        <v>26168</v>
      </c>
      <c r="M36" s="398">
        <v>423530</v>
      </c>
      <c r="N36" s="399">
        <f t="shared" si="0"/>
        <v>553896</v>
      </c>
    </row>
    <row r="37" spans="1:14" ht="20.25" customHeight="1" x14ac:dyDescent="0.15">
      <c r="A37" s="154">
        <v>1</v>
      </c>
      <c r="B37" s="154">
        <v>34</v>
      </c>
      <c r="C37" s="485"/>
      <c r="D37" s="130"/>
      <c r="E37" s="160" t="s">
        <v>229</v>
      </c>
      <c r="F37" s="562" t="s">
        <v>230</v>
      </c>
      <c r="G37" s="562"/>
      <c r="H37" s="562"/>
      <c r="I37" s="137"/>
      <c r="J37" s="398">
        <v>0</v>
      </c>
      <c r="K37" s="398">
        <v>44227</v>
      </c>
      <c r="L37" s="398">
        <v>5916</v>
      </c>
      <c r="M37" s="398">
        <v>282915</v>
      </c>
      <c r="N37" s="399">
        <f t="shared" si="0"/>
        <v>333058</v>
      </c>
    </row>
    <row r="38" spans="1:14" ht="20.25" customHeight="1" x14ac:dyDescent="0.15">
      <c r="A38" s="154">
        <v>1</v>
      </c>
      <c r="B38" s="154">
        <v>35</v>
      </c>
      <c r="C38" s="485"/>
      <c r="D38" s="130"/>
      <c r="E38" s="130"/>
      <c r="F38" s="138" t="s">
        <v>231</v>
      </c>
      <c r="G38" s="578" t="s">
        <v>383</v>
      </c>
      <c r="H38" s="562"/>
      <c r="I38" s="137"/>
      <c r="J38" s="398">
        <v>0</v>
      </c>
      <c r="K38" s="398">
        <v>0</v>
      </c>
      <c r="L38" s="398">
        <v>0</v>
      </c>
      <c r="M38" s="398">
        <v>0</v>
      </c>
      <c r="N38" s="399">
        <f t="shared" ref="N38:N69" si="1">SUM(J38:M38)</f>
        <v>0</v>
      </c>
    </row>
    <row r="39" spans="1:14" ht="20.25" customHeight="1" x14ac:dyDescent="0.15">
      <c r="A39" s="154">
        <v>1</v>
      </c>
      <c r="B39" s="154">
        <v>36</v>
      </c>
      <c r="C39" s="485" t="s">
        <v>203</v>
      </c>
      <c r="D39" s="130"/>
      <c r="E39" s="490"/>
      <c r="F39" s="141" t="s">
        <v>232</v>
      </c>
      <c r="G39" s="578" t="s">
        <v>385</v>
      </c>
      <c r="H39" s="562"/>
      <c r="I39" s="137"/>
      <c r="J39" s="398">
        <v>0</v>
      </c>
      <c r="K39" s="398">
        <v>0</v>
      </c>
      <c r="L39" s="398">
        <v>0</v>
      </c>
      <c r="M39" s="398">
        <v>0</v>
      </c>
      <c r="N39" s="399">
        <f t="shared" si="1"/>
        <v>0</v>
      </c>
    </row>
    <row r="40" spans="1:14" ht="20.25" customHeight="1" x14ac:dyDescent="0.15">
      <c r="A40" s="154">
        <v>1</v>
      </c>
      <c r="B40" s="154">
        <v>37</v>
      </c>
      <c r="C40" s="485"/>
      <c r="D40" s="130"/>
      <c r="E40" s="485" t="s">
        <v>233</v>
      </c>
      <c r="F40" s="578" t="s">
        <v>386</v>
      </c>
      <c r="G40" s="580"/>
      <c r="H40" s="580"/>
      <c r="I40" s="137"/>
      <c r="J40" s="398">
        <v>0</v>
      </c>
      <c r="K40" s="398">
        <v>44000</v>
      </c>
      <c r="L40" s="398">
        <v>0</v>
      </c>
      <c r="M40" s="398">
        <v>239685</v>
      </c>
      <c r="N40" s="399">
        <f t="shared" si="1"/>
        <v>283685</v>
      </c>
    </row>
    <row r="41" spans="1:14" ht="20.25" customHeight="1" x14ac:dyDescent="0.15">
      <c r="A41" s="154">
        <v>1</v>
      </c>
      <c r="B41" s="154">
        <v>38</v>
      </c>
      <c r="C41" s="485"/>
      <c r="D41" s="130"/>
      <c r="E41" s="485" t="s">
        <v>234</v>
      </c>
      <c r="F41" s="581" t="s">
        <v>841</v>
      </c>
      <c r="G41" s="582"/>
      <c r="H41" s="582"/>
      <c r="I41" s="137"/>
      <c r="J41" s="398">
        <v>0</v>
      </c>
      <c r="K41" s="398">
        <v>44000</v>
      </c>
      <c r="L41" s="398">
        <v>0</v>
      </c>
      <c r="M41" s="398">
        <v>143800</v>
      </c>
      <c r="N41" s="399">
        <f t="shared" si="1"/>
        <v>187800</v>
      </c>
    </row>
    <row r="42" spans="1:14" ht="20.25" customHeight="1" x14ac:dyDescent="0.15">
      <c r="A42" s="154">
        <v>1</v>
      </c>
      <c r="B42" s="154">
        <v>39</v>
      </c>
      <c r="C42" s="485" t="s">
        <v>205</v>
      </c>
      <c r="D42" s="130"/>
      <c r="E42" s="485" t="s">
        <v>235</v>
      </c>
      <c r="F42" s="578" t="s">
        <v>387</v>
      </c>
      <c r="G42" s="562"/>
      <c r="H42" s="562"/>
      <c r="I42" s="137"/>
      <c r="J42" s="398">
        <v>0</v>
      </c>
      <c r="K42" s="398">
        <v>227</v>
      </c>
      <c r="L42" s="398">
        <v>5916</v>
      </c>
      <c r="M42" s="398">
        <v>43230</v>
      </c>
      <c r="N42" s="399">
        <f t="shared" si="1"/>
        <v>49373</v>
      </c>
    </row>
    <row r="43" spans="1:14" ht="20.25" customHeight="1" x14ac:dyDescent="0.15">
      <c r="A43" s="154">
        <v>1</v>
      </c>
      <c r="B43" s="154">
        <v>40</v>
      </c>
      <c r="C43" s="485"/>
      <c r="D43" s="130"/>
      <c r="E43" s="499" t="s">
        <v>236</v>
      </c>
      <c r="F43" s="581" t="s">
        <v>841</v>
      </c>
      <c r="G43" s="582"/>
      <c r="H43" s="582"/>
      <c r="I43" s="137"/>
      <c r="J43" s="398">
        <v>0</v>
      </c>
      <c r="K43" s="398">
        <v>0</v>
      </c>
      <c r="L43" s="398">
        <v>0</v>
      </c>
      <c r="M43" s="398">
        <v>38600</v>
      </c>
      <c r="N43" s="399">
        <f t="shared" si="1"/>
        <v>38600</v>
      </c>
    </row>
    <row r="44" spans="1:14" ht="20.25" customHeight="1" x14ac:dyDescent="0.15">
      <c r="A44" s="154">
        <v>1</v>
      </c>
      <c r="B44" s="154">
        <v>41</v>
      </c>
      <c r="C44" s="485"/>
      <c r="D44" s="130"/>
      <c r="E44" s="130"/>
      <c r="F44" s="575" t="s">
        <v>212</v>
      </c>
      <c r="G44" s="575" t="s">
        <v>362</v>
      </c>
      <c r="H44" s="486" t="s">
        <v>749</v>
      </c>
      <c r="I44" s="137"/>
      <c r="J44" s="398">
        <v>0</v>
      </c>
      <c r="K44" s="398">
        <v>44000</v>
      </c>
      <c r="L44" s="398">
        <v>0</v>
      </c>
      <c r="M44" s="398">
        <v>182400</v>
      </c>
      <c r="N44" s="399">
        <f t="shared" si="1"/>
        <v>226400</v>
      </c>
    </row>
    <row r="45" spans="1:14" ht="20.25" customHeight="1" x14ac:dyDescent="0.15">
      <c r="A45" s="154">
        <v>1</v>
      </c>
      <c r="B45" s="154">
        <v>42</v>
      </c>
      <c r="C45" s="485" t="s">
        <v>207</v>
      </c>
      <c r="D45" s="130"/>
      <c r="E45" s="485" t="s">
        <v>229</v>
      </c>
      <c r="F45" s="576"/>
      <c r="G45" s="576"/>
      <c r="H45" s="486" t="s">
        <v>282</v>
      </c>
      <c r="I45" s="137"/>
      <c r="J45" s="398">
        <v>0</v>
      </c>
      <c r="K45" s="398">
        <v>0</v>
      </c>
      <c r="L45" s="398">
        <v>0</v>
      </c>
      <c r="M45" s="398">
        <v>0</v>
      </c>
      <c r="N45" s="399">
        <f t="shared" si="1"/>
        <v>0</v>
      </c>
    </row>
    <row r="46" spans="1:14" ht="20.25" customHeight="1" x14ac:dyDescent="0.15">
      <c r="A46" s="154">
        <v>1</v>
      </c>
      <c r="B46" s="154">
        <v>43</v>
      </c>
      <c r="C46" s="485"/>
      <c r="D46" s="130"/>
      <c r="E46" s="485" t="s">
        <v>237</v>
      </c>
      <c r="F46" s="577"/>
      <c r="G46" s="577"/>
      <c r="H46" s="486" t="s">
        <v>238</v>
      </c>
      <c r="I46" s="137"/>
      <c r="J46" s="398">
        <v>0</v>
      </c>
      <c r="K46" s="398">
        <v>0</v>
      </c>
      <c r="L46" s="398">
        <v>0</v>
      </c>
      <c r="M46" s="398">
        <v>0</v>
      </c>
      <c r="N46" s="399">
        <f t="shared" si="1"/>
        <v>0</v>
      </c>
    </row>
    <row r="47" spans="1:14" ht="20.25" customHeight="1" x14ac:dyDescent="0.15">
      <c r="A47" s="154">
        <v>1</v>
      </c>
      <c r="B47" s="154">
        <v>44</v>
      </c>
      <c r="C47" s="130"/>
      <c r="D47" s="130"/>
      <c r="E47" s="485" t="s">
        <v>239</v>
      </c>
      <c r="F47" s="578" t="s">
        <v>196</v>
      </c>
      <c r="G47" s="562"/>
      <c r="H47" s="562"/>
      <c r="I47" s="137"/>
      <c r="J47" s="398">
        <v>0</v>
      </c>
      <c r="K47" s="398">
        <v>0</v>
      </c>
      <c r="L47" s="398">
        <v>0</v>
      </c>
      <c r="M47" s="398">
        <v>95874</v>
      </c>
      <c r="N47" s="399">
        <f t="shared" si="1"/>
        <v>95874</v>
      </c>
    </row>
    <row r="48" spans="1:14" ht="20.25" customHeight="1" x14ac:dyDescent="0.15">
      <c r="A48" s="154">
        <v>1</v>
      </c>
      <c r="B48" s="154">
        <v>45</v>
      </c>
      <c r="C48" s="130"/>
      <c r="D48" s="130"/>
      <c r="E48" s="485" t="s">
        <v>240</v>
      </c>
      <c r="F48" s="578" t="s">
        <v>197</v>
      </c>
      <c r="G48" s="562"/>
      <c r="H48" s="562"/>
      <c r="I48" s="137"/>
      <c r="J48" s="398">
        <v>0</v>
      </c>
      <c r="K48" s="398">
        <v>0</v>
      </c>
      <c r="L48" s="398">
        <v>0</v>
      </c>
      <c r="M48" s="398">
        <v>0</v>
      </c>
      <c r="N48" s="399">
        <f t="shared" si="1"/>
        <v>0</v>
      </c>
    </row>
    <row r="49" spans="1:14" ht="20.25" customHeight="1" x14ac:dyDescent="0.15">
      <c r="A49" s="154">
        <v>1</v>
      </c>
      <c r="B49" s="154">
        <v>46</v>
      </c>
      <c r="C49" s="130"/>
      <c r="D49" s="130"/>
      <c r="E49" s="485" t="s">
        <v>235</v>
      </c>
      <c r="F49" s="578" t="s">
        <v>224</v>
      </c>
      <c r="G49" s="562"/>
      <c r="H49" s="562"/>
      <c r="I49" s="137"/>
      <c r="J49" s="398">
        <v>0</v>
      </c>
      <c r="K49" s="398">
        <v>0</v>
      </c>
      <c r="L49" s="398">
        <v>0</v>
      </c>
      <c r="M49" s="398">
        <v>0</v>
      </c>
      <c r="N49" s="399">
        <f t="shared" si="1"/>
        <v>0</v>
      </c>
    </row>
    <row r="50" spans="1:14" ht="20.25" customHeight="1" x14ac:dyDescent="0.15">
      <c r="A50" s="154">
        <v>1</v>
      </c>
      <c r="B50" s="154">
        <v>47</v>
      </c>
      <c r="C50" s="130"/>
      <c r="D50" s="130"/>
      <c r="E50" s="485" t="s">
        <v>236</v>
      </c>
      <c r="F50" s="578" t="s">
        <v>388</v>
      </c>
      <c r="G50" s="562"/>
      <c r="H50" s="562"/>
      <c r="I50" s="137"/>
      <c r="J50" s="398">
        <v>0</v>
      </c>
      <c r="K50" s="398">
        <v>227</v>
      </c>
      <c r="L50" s="398">
        <v>0</v>
      </c>
      <c r="M50" s="398">
        <v>0</v>
      </c>
      <c r="N50" s="399">
        <f t="shared" si="1"/>
        <v>227</v>
      </c>
    </row>
    <row r="51" spans="1:14" ht="20.25" customHeight="1" x14ac:dyDescent="0.15">
      <c r="A51" s="154">
        <v>1</v>
      </c>
      <c r="B51" s="154">
        <v>48</v>
      </c>
      <c r="C51" s="130"/>
      <c r="D51" s="130"/>
      <c r="E51" s="490"/>
      <c r="F51" s="578" t="s">
        <v>226</v>
      </c>
      <c r="G51" s="562"/>
      <c r="H51" s="562"/>
      <c r="I51" s="137"/>
      <c r="J51" s="398">
        <v>0</v>
      </c>
      <c r="K51" s="398">
        <v>0</v>
      </c>
      <c r="L51" s="398">
        <v>5916</v>
      </c>
      <c r="M51" s="398">
        <v>4641</v>
      </c>
      <c r="N51" s="399">
        <f t="shared" si="1"/>
        <v>10557</v>
      </c>
    </row>
    <row r="52" spans="1:14" ht="20.25" customHeight="1" x14ac:dyDescent="0.15">
      <c r="A52" s="154">
        <v>1</v>
      </c>
      <c r="B52" s="154">
        <v>49</v>
      </c>
      <c r="C52" s="130"/>
      <c r="D52" s="130"/>
      <c r="E52" s="160" t="s">
        <v>206</v>
      </c>
      <c r="F52" s="562" t="s">
        <v>241</v>
      </c>
      <c r="G52" s="562"/>
      <c r="H52" s="562"/>
      <c r="I52" s="137" t="s">
        <v>38</v>
      </c>
      <c r="J52" s="398">
        <v>8104</v>
      </c>
      <c r="K52" s="398">
        <v>51867</v>
      </c>
      <c r="L52" s="398">
        <v>20252</v>
      </c>
      <c r="M52" s="398">
        <v>140615</v>
      </c>
      <c r="N52" s="399">
        <f t="shared" si="1"/>
        <v>220838</v>
      </c>
    </row>
    <row r="53" spans="1:14" ht="20.25" customHeight="1" x14ac:dyDescent="0.15">
      <c r="A53" s="154">
        <v>1</v>
      </c>
      <c r="B53" s="154">
        <v>50</v>
      </c>
      <c r="C53" s="130"/>
      <c r="D53" s="130"/>
      <c r="E53" s="575" t="s">
        <v>363</v>
      </c>
      <c r="F53" s="573" t="s">
        <v>242</v>
      </c>
      <c r="G53" s="574"/>
      <c r="H53" s="574"/>
      <c r="I53" s="137"/>
      <c r="J53" s="398">
        <v>0</v>
      </c>
      <c r="K53" s="398">
        <v>0</v>
      </c>
      <c r="L53" s="398">
        <v>0</v>
      </c>
      <c r="M53" s="398">
        <v>0</v>
      </c>
      <c r="N53" s="399">
        <f t="shared" si="1"/>
        <v>0</v>
      </c>
    </row>
    <row r="54" spans="1:14" ht="20.25" customHeight="1" x14ac:dyDescent="0.15">
      <c r="A54" s="154">
        <v>1</v>
      </c>
      <c r="B54" s="154">
        <v>51</v>
      </c>
      <c r="C54" s="130"/>
      <c r="D54" s="130"/>
      <c r="E54" s="576"/>
      <c r="F54" s="573" t="s">
        <v>281</v>
      </c>
      <c r="G54" s="574"/>
      <c r="H54" s="574"/>
      <c r="I54" s="137"/>
      <c r="J54" s="398">
        <v>0</v>
      </c>
      <c r="K54" s="398">
        <v>0</v>
      </c>
      <c r="L54" s="398">
        <v>0</v>
      </c>
      <c r="M54" s="398">
        <v>0</v>
      </c>
      <c r="N54" s="399">
        <f t="shared" si="1"/>
        <v>0</v>
      </c>
    </row>
    <row r="55" spans="1:14" ht="20.25" customHeight="1" x14ac:dyDescent="0.15">
      <c r="A55" s="154">
        <v>1</v>
      </c>
      <c r="B55" s="154">
        <v>52</v>
      </c>
      <c r="C55" s="130"/>
      <c r="D55" s="130"/>
      <c r="E55" s="577"/>
      <c r="F55" s="573" t="s">
        <v>243</v>
      </c>
      <c r="G55" s="574"/>
      <c r="H55" s="574"/>
      <c r="I55" s="137"/>
      <c r="J55" s="398">
        <v>0</v>
      </c>
      <c r="K55" s="398">
        <v>0</v>
      </c>
      <c r="L55" s="398">
        <v>0</v>
      </c>
      <c r="M55" s="398">
        <v>0</v>
      </c>
      <c r="N55" s="399">
        <f t="shared" si="1"/>
        <v>0</v>
      </c>
    </row>
    <row r="56" spans="1:14" ht="20.25" customHeight="1" x14ac:dyDescent="0.15">
      <c r="A56" s="154">
        <v>1</v>
      </c>
      <c r="B56" s="154">
        <v>53</v>
      </c>
      <c r="C56" s="130"/>
      <c r="D56" s="130"/>
      <c r="E56" s="160" t="s">
        <v>244</v>
      </c>
      <c r="F56" s="562" t="s">
        <v>245</v>
      </c>
      <c r="G56" s="562"/>
      <c r="H56" s="562"/>
      <c r="I56" s="137"/>
      <c r="J56" s="398">
        <v>0</v>
      </c>
      <c r="K56" s="398">
        <v>0</v>
      </c>
      <c r="L56" s="398">
        <v>0</v>
      </c>
      <c r="M56" s="398">
        <v>0</v>
      </c>
      <c r="N56" s="399">
        <f t="shared" si="1"/>
        <v>0</v>
      </c>
    </row>
    <row r="57" spans="1:14" ht="20.25" customHeight="1" x14ac:dyDescent="0.15">
      <c r="A57" s="154">
        <v>1</v>
      </c>
      <c r="B57" s="154">
        <v>54</v>
      </c>
      <c r="C57" s="130"/>
      <c r="D57" s="130"/>
      <c r="E57" s="160" t="s">
        <v>246</v>
      </c>
      <c r="F57" s="562" t="s">
        <v>247</v>
      </c>
      <c r="G57" s="562"/>
      <c r="H57" s="562"/>
      <c r="I57" s="137"/>
      <c r="J57" s="398">
        <v>0</v>
      </c>
      <c r="K57" s="398">
        <v>0</v>
      </c>
      <c r="L57" s="398">
        <v>0</v>
      </c>
      <c r="M57" s="398">
        <v>0</v>
      </c>
      <c r="N57" s="399">
        <f t="shared" si="1"/>
        <v>0</v>
      </c>
    </row>
    <row r="58" spans="1:14" ht="20.25" customHeight="1" x14ac:dyDescent="0.15">
      <c r="A58" s="154">
        <v>1</v>
      </c>
      <c r="B58" s="154">
        <v>55</v>
      </c>
      <c r="C58" s="130"/>
      <c r="D58" s="490"/>
      <c r="E58" s="499" t="s">
        <v>218</v>
      </c>
      <c r="F58" s="562" t="s">
        <v>381</v>
      </c>
      <c r="G58" s="562"/>
      <c r="H58" s="562"/>
      <c r="I58" s="137"/>
      <c r="J58" s="398">
        <v>0</v>
      </c>
      <c r="K58" s="398">
        <v>0</v>
      </c>
      <c r="L58" s="398">
        <v>0</v>
      </c>
      <c r="M58" s="398">
        <v>0</v>
      </c>
      <c r="N58" s="399">
        <f t="shared" si="1"/>
        <v>0</v>
      </c>
    </row>
    <row r="59" spans="1:14" ht="20.25" customHeight="1" x14ac:dyDescent="0.15">
      <c r="A59" s="154">
        <v>1</v>
      </c>
      <c r="B59" s="154">
        <v>56</v>
      </c>
      <c r="C59" s="490"/>
      <c r="D59" s="162" t="s">
        <v>248</v>
      </c>
      <c r="E59" s="562" t="s">
        <v>249</v>
      </c>
      <c r="F59" s="562"/>
      <c r="G59" s="562"/>
      <c r="H59" s="562"/>
      <c r="I59" s="137" t="s">
        <v>39</v>
      </c>
      <c r="J59" s="398">
        <v>5001</v>
      </c>
      <c r="K59" s="398">
        <v>0</v>
      </c>
      <c r="L59" s="398">
        <v>658</v>
      </c>
      <c r="M59" s="398">
        <v>-31476</v>
      </c>
      <c r="N59" s="399">
        <f t="shared" si="1"/>
        <v>-25817</v>
      </c>
    </row>
    <row r="60" spans="1:14" ht="20.25" customHeight="1" x14ac:dyDescent="0.15">
      <c r="A60" s="154">
        <v>1</v>
      </c>
      <c r="B60" s="154">
        <v>57</v>
      </c>
      <c r="C60" s="160" t="s">
        <v>250</v>
      </c>
      <c r="D60" s="562" t="s">
        <v>251</v>
      </c>
      <c r="E60" s="562"/>
      <c r="F60" s="562"/>
      <c r="G60" s="562"/>
      <c r="H60" s="562"/>
      <c r="I60" s="161" t="s">
        <v>40</v>
      </c>
      <c r="J60" s="398">
        <v>432</v>
      </c>
      <c r="K60" s="398">
        <v>1671</v>
      </c>
      <c r="L60" s="398">
        <v>55056</v>
      </c>
      <c r="M60" s="398">
        <v>-1089</v>
      </c>
      <c r="N60" s="399">
        <f t="shared" si="1"/>
        <v>56070</v>
      </c>
    </row>
    <row r="61" spans="1:14" ht="20.25" customHeight="1" x14ac:dyDescent="0.15">
      <c r="A61" s="154">
        <v>1</v>
      </c>
      <c r="B61" s="154">
        <v>58</v>
      </c>
      <c r="C61" s="160" t="s">
        <v>252</v>
      </c>
      <c r="D61" s="562" t="s">
        <v>253</v>
      </c>
      <c r="E61" s="562"/>
      <c r="F61" s="562"/>
      <c r="G61" s="562"/>
      <c r="H61" s="562"/>
      <c r="I61" s="137" t="s">
        <v>41</v>
      </c>
      <c r="J61" s="398">
        <v>750</v>
      </c>
      <c r="K61" s="398">
        <v>2180</v>
      </c>
      <c r="L61" s="398">
        <v>37716</v>
      </c>
      <c r="M61" s="398">
        <v>0</v>
      </c>
      <c r="N61" s="399">
        <f t="shared" si="1"/>
        <v>40646</v>
      </c>
    </row>
    <row r="62" spans="1:14" ht="20.25" customHeight="1" x14ac:dyDescent="0.15">
      <c r="A62" s="154">
        <v>1</v>
      </c>
      <c r="B62" s="154">
        <v>59</v>
      </c>
      <c r="C62" s="485" t="s">
        <v>254</v>
      </c>
      <c r="D62" s="562" t="s">
        <v>389</v>
      </c>
      <c r="E62" s="562"/>
      <c r="F62" s="562"/>
      <c r="G62" s="562"/>
      <c r="H62" s="562"/>
      <c r="I62" s="137" t="s">
        <v>42</v>
      </c>
      <c r="J62" s="398">
        <v>360</v>
      </c>
      <c r="K62" s="398">
        <v>1269</v>
      </c>
      <c r="L62" s="398">
        <v>8657</v>
      </c>
      <c r="M62" s="398">
        <v>1322</v>
      </c>
      <c r="N62" s="399">
        <f t="shared" si="1"/>
        <v>11608</v>
      </c>
    </row>
    <row r="63" spans="1:14" ht="20.25" customHeight="1" x14ac:dyDescent="0.15">
      <c r="A63" s="154">
        <v>1</v>
      </c>
      <c r="B63" s="154">
        <v>60</v>
      </c>
      <c r="C63" s="490"/>
      <c r="D63" s="490"/>
      <c r="E63" s="562" t="s">
        <v>390</v>
      </c>
      <c r="F63" s="562"/>
      <c r="G63" s="562"/>
      <c r="H63" s="562"/>
      <c r="I63" s="144"/>
      <c r="J63" s="398">
        <v>0</v>
      </c>
      <c r="K63" s="398">
        <v>0</v>
      </c>
      <c r="L63" s="398">
        <v>0</v>
      </c>
      <c r="M63" s="398">
        <v>0</v>
      </c>
      <c r="N63" s="399">
        <f t="shared" si="1"/>
        <v>0</v>
      </c>
    </row>
    <row r="64" spans="1:14" ht="20.25" customHeight="1" x14ac:dyDescent="0.15">
      <c r="A64" s="154">
        <v>1</v>
      </c>
      <c r="B64" s="154">
        <v>61</v>
      </c>
      <c r="C64" s="571"/>
      <c r="D64" s="572"/>
      <c r="E64" s="560" t="s">
        <v>722</v>
      </c>
      <c r="F64" s="561"/>
      <c r="G64" s="561"/>
      <c r="H64" s="561"/>
      <c r="I64" s="144"/>
      <c r="J64" s="398">
        <v>0</v>
      </c>
      <c r="K64" s="398">
        <v>0</v>
      </c>
      <c r="L64" s="398">
        <v>0</v>
      </c>
      <c r="M64" s="398">
        <v>0</v>
      </c>
      <c r="N64" s="399">
        <f t="shared" si="1"/>
        <v>0</v>
      </c>
    </row>
    <row r="65" spans="1:14" ht="20.25" customHeight="1" x14ac:dyDescent="0.15">
      <c r="A65" s="154">
        <v>1</v>
      </c>
      <c r="B65" s="154">
        <v>62</v>
      </c>
      <c r="C65" s="567" t="s">
        <v>733</v>
      </c>
      <c r="D65" s="568"/>
      <c r="E65" s="560" t="s">
        <v>723</v>
      </c>
      <c r="F65" s="561"/>
      <c r="G65" s="561"/>
      <c r="H65" s="561"/>
      <c r="I65" s="144"/>
      <c r="J65" s="398">
        <v>0</v>
      </c>
      <c r="K65" s="398">
        <v>108</v>
      </c>
      <c r="L65" s="398">
        <v>0</v>
      </c>
      <c r="M65" s="398">
        <v>2552</v>
      </c>
      <c r="N65" s="399">
        <f t="shared" si="1"/>
        <v>2660</v>
      </c>
    </row>
    <row r="66" spans="1:14" ht="20.25" customHeight="1" x14ac:dyDescent="0.15">
      <c r="A66" s="154">
        <v>1</v>
      </c>
      <c r="B66" s="154">
        <v>63</v>
      </c>
      <c r="C66" s="567" t="s">
        <v>734</v>
      </c>
      <c r="D66" s="569"/>
      <c r="E66" s="560" t="s">
        <v>759</v>
      </c>
      <c r="F66" s="561"/>
      <c r="G66" s="561"/>
      <c r="H66" s="561"/>
      <c r="I66" s="144"/>
      <c r="J66" s="398">
        <v>0</v>
      </c>
      <c r="K66" s="398">
        <v>0</v>
      </c>
      <c r="L66" s="398">
        <v>0</v>
      </c>
      <c r="M66" s="398">
        <v>0</v>
      </c>
      <c r="N66" s="399">
        <f t="shared" si="1"/>
        <v>0</v>
      </c>
    </row>
    <row r="67" spans="1:14" ht="20.25" customHeight="1" x14ac:dyDescent="0.15">
      <c r="A67" s="154">
        <v>1</v>
      </c>
      <c r="B67" s="154">
        <v>64</v>
      </c>
      <c r="C67" s="570" t="s">
        <v>735</v>
      </c>
      <c r="D67" s="568"/>
      <c r="E67" s="560" t="s">
        <v>777</v>
      </c>
      <c r="F67" s="561"/>
      <c r="G67" s="561"/>
      <c r="H67" s="561"/>
      <c r="I67" s="144"/>
      <c r="J67" s="398">
        <v>0</v>
      </c>
      <c r="K67" s="398">
        <v>0</v>
      </c>
      <c r="L67" s="398">
        <v>0</v>
      </c>
      <c r="M67" s="398">
        <v>0</v>
      </c>
      <c r="N67" s="399">
        <f t="shared" si="1"/>
        <v>0</v>
      </c>
    </row>
    <row r="68" spans="1:14" ht="20.25" customHeight="1" x14ac:dyDescent="0.15">
      <c r="A68" s="154">
        <v>1</v>
      </c>
      <c r="B68" s="154">
        <v>65</v>
      </c>
      <c r="C68" s="565"/>
      <c r="D68" s="566"/>
      <c r="E68" s="560" t="s">
        <v>725</v>
      </c>
      <c r="F68" s="561"/>
      <c r="G68" s="561"/>
      <c r="H68" s="561"/>
      <c r="I68" s="144"/>
      <c r="J68" s="398">
        <v>0</v>
      </c>
      <c r="K68" s="398">
        <v>0</v>
      </c>
      <c r="L68" s="398">
        <v>0</v>
      </c>
      <c r="M68" s="398">
        <v>0</v>
      </c>
      <c r="N68" s="399">
        <f t="shared" si="1"/>
        <v>0</v>
      </c>
    </row>
    <row r="69" spans="1:14" ht="20.25" customHeight="1" x14ac:dyDescent="0.15">
      <c r="A69" s="154">
        <v>1</v>
      </c>
      <c r="B69" s="154">
        <v>66</v>
      </c>
      <c r="C69" s="482"/>
      <c r="D69" s="483"/>
      <c r="E69" s="563" t="s">
        <v>802</v>
      </c>
      <c r="F69" s="564"/>
      <c r="G69" s="564"/>
      <c r="H69" s="564"/>
      <c r="I69" s="144"/>
      <c r="J69" s="398">
        <v>0</v>
      </c>
      <c r="K69" s="398">
        <v>0</v>
      </c>
      <c r="L69" s="398">
        <v>0</v>
      </c>
      <c r="M69" s="398">
        <v>0</v>
      </c>
      <c r="N69" s="399">
        <f t="shared" si="1"/>
        <v>0</v>
      </c>
    </row>
    <row r="70" spans="1:14" ht="20.25" customHeight="1" x14ac:dyDescent="0.15">
      <c r="A70" s="154">
        <v>1</v>
      </c>
      <c r="B70" s="154">
        <v>67</v>
      </c>
      <c r="C70" s="571"/>
      <c r="D70" s="572"/>
      <c r="E70" s="560" t="s">
        <v>722</v>
      </c>
      <c r="F70" s="561"/>
      <c r="G70" s="561"/>
      <c r="H70" s="561"/>
      <c r="I70" s="144"/>
      <c r="J70" s="398">
        <v>0</v>
      </c>
      <c r="K70" s="398">
        <v>0</v>
      </c>
      <c r="L70" s="398">
        <v>0</v>
      </c>
      <c r="M70" s="398">
        <v>0</v>
      </c>
      <c r="N70" s="399">
        <f t="shared" ref="N70" si="2">SUM(J70:M70)</f>
        <v>0</v>
      </c>
    </row>
    <row r="71" spans="1:14" ht="20.25" customHeight="1" x14ac:dyDescent="0.15">
      <c r="A71" s="154">
        <v>1</v>
      </c>
      <c r="B71" s="154">
        <v>68</v>
      </c>
      <c r="C71" s="567" t="s">
        <v>726</v>
      </c>
      <c r="D71" s="568"/>
      <c r="E71" s="560" t="s">
        <v>723</v>
      </c>
      <c r="F71" s="561"/>
      <c r="G71" s="561"/>
      <c r="H71" s="561"/>
      <c r="I71" s="144"/>
      <c r="J71" s="398">
        <v>0</v>
      </c>
      <c r="K71" s="398">
        <v>13648</v>
      </c>
      <c r="L71" s="398">
        <v>0</v>
      </c>
      <c r="M71" s="398">
        <v>107675</v>
      </c>
      <c r="N71" s="399">
        <f t="shared" ref="N71:N84" si="3">SUM(J71:M71)</f>
        <v>121323</v>
      </c>
    </row>
    <row r="72" spans="1:14" ht="20.25" customHeight="1" x14ac:dyDescent="0.15">
      <c r="A72" s="154">
        <v>1</v>
      </c>
      <c r="B72" s="154">
        <v>69</v>
      </c>
      <c r="C72" s="567" t="s">
        <v>736</v>
      </c>
      <c r="D72" s="569"/>
      <c r="E72" s="560" t="s">
        <v>759</v>
      </c>
      <c r="F72" s="561"/>
      <c r="G72" s="561"/>
      <c r="H72" s="561"/>
      <c r="I72" s="144"/>
      <c r="J72" s="398">
        <v>0</v>
      </c>
      <c r="K72" s="398">
        <v>0</v>
      </c>
      <c r="L72" s="398">
        <v>0</v>
      </c>
      <c r="M72" s="398">
        <v>0</v>
      </c>
      <c r="N72" s="399">
        <f t="shared" si="3"/>
        <v>0</v>
      </c>
    </row>
    <row r="73" spans="1:14" ht="20.25" customHeight="1" x14ac:dyDescent="0.15">
      <c r="A73" s="154">
        <v>1</v>
      </c>
      <c r="B73" s="154">
        <v>70</v>
      </c>
      <c r="C73" s="570" t="s">
        <v>735</v>
      </c>
      <c r="D73" s="568"/>
      <c r="E73" s="560" t="s">
        <v>777</v>
      </c>
      <c r="F73" s="561"/>
      <c r="G73" s="561"/>
      <c r="H73" s="561"/>
      <c r="I73" s="144"/>
      <c r="J73" s="398">
        <v>0</v>
      </c>
      <c r="K73" s="398">
        <v>0</v>
      </c>
      <c r="L73" s="398">
        <v>0</v>
      </c>
      <c r="M73" s="398">
        <v>0</v>
      </c>
      <c r="N73" s="399">
        <f t="shared" si="3"/>
        <v>0</v>
      </c>
    </row>
    <row r="74" spans="1:14" ht="20.25" customHeight="1" x14ac:dyDescent="0.15">
      <c r="A74" s="154">
        <v>1</v>
      </c>
      <c r="B74" s="154">
        <v>71</v>
      </c>
      <c r="C74" s="565"/>
      <c r="D74" s="566"/>
      <c r="E74" s="560" t="s">
        <v>725</v>
      </c>
      <c r="F74" s="561"/>
      <c r="G74" s="561"/>
      <c r="H74" s="561"/>
      <c r="I74" s="163"/>
      <c r="J74" s="398">
        <v>0</v>
      </c>
      <c r="K74" s="398">
        <v>0</v>
      </c>
      <c r="L74" s="398">
        <v>0</v>
      </c>
      <c r="M74" s="398">
        <v>0</v>
      </c>
      <c r="N74" s="399">
        <f t="shared" si="3"/>
        <v>0</v>
      </c>
    </row>
    <row r="75" spans="1:14" ht="20.25" customHeight="1" x14ac:dyDescent="0.15">
      <c r="A75" s="154">
        <v>1</v>
      </c>
      <c r="B75" s="154">
        <v>72</v>
      </c>
      <c r="C75" s="593"/>
      <c r="D75" s="594"/>
      <c r="E75" s="591" t="s">
        <v>803</v>
      </c>
      <c r="F75" s="592"/>
      <c r="G75" s="592"/>
      <c r="H75" s="592"/>
      <c r="I75" s="163"/>
      <c r="J75" s="398">
        <v>0</v>
      </c>
      <c r="K75" s="398">
        <v>0</v>
      </c>
      <c r="L75" s="398">
        <v>0</v>
      </c>
      <c r="M75" s="398">
        <v>0</v>
      </c>
      <c r="N75" s="399">
        <f t="shared" si="3"/>
        <v>0</v>
      </c>
    </row>
    <row r="76" spans="1:14" ht="20.25" customHeight="1" x14ac:dyDescent="0.15">
      <c r="A76" s="128">
        <v>2</v>
      </c>
      <c r="B76" s="128">
        <v>1</v>
      </c>
      <c r="C76" s="160" t="s">
        <v>255</v>
      </c>
      <c r="D76" s="562" t="s">
        <v>391</v>
      </c>
      <c r="E76" s="562"/>
      <c r="F76" s="562"/>
      <c r="G76" s="562"/>
      <c r="H76" s="562"/>
      <c r="I76" s="137" t="s">
        <v>43</v>
      </c>
      <c r="J76" s="398">
        <v>0</v>
      </c>
      <c r="K76" s="398">
        <v>0</v>
      </c>
      <c r="L76" s="398">
        <v>0</v>
      </c>
      <c r="M76" s="398">
        <v>0</v>
      </c>
      <c r="N76" s="399">
        <f t="shared" si="3"/>
        <v>0</v>
      </c>
    </row>
    <row r="77" spans="1:14" ht="20.25" customHeight="1" x14ac:dyDescent="0.15">
      <c r="A77" s="128">
        <v>2</v>
      </c>
      <c r="B77" s="128">
        <v>2</v>
      </c>
      <c r="C77" s="160" t="s">
        <v>256</v>
      </c>
      <c r="D77" s="595" t="s">
        <v>257</v>
      </c>
      <c r="E77" s="595"/>
      <c r="F77" s="595"/>
      <c r="G77" s="595"/>
      <c r="H77" s="595"/>
      <c r="I77" s="161" t="s">
        <v>44</v>
      </c>
      <c r="J77" s="398">
        <v>42</v>
      </c>
      <c r="K77" s="398">
        <v>760</v>
      </c>
      <c r="L77" s="398">
        <v>25997</v>
      </c>
      <c r="M77" s="398">
        <v>1233</v>
      </c>
      <c r="N77" s="399">
        <f t="shared" si="3"/>
        <v>28032</v>
      </c>
    </row>
    <row r="78" spans="1:14" ht="20.25" customHeight="1" x14ac:dyDescent="0.15">
      <c r="A78" s="128">
        <v>2</v>
      </c>
      <c r="B78" s="128">
        <v>3</v>
      </c>
      <c r="C78" s="485" t="s">
        <v>258</v>
      </c>
      <c r="D78" s="562" t="s">
        <v>392</v>
      </c>
      <c r="E78" s="562"/>
      <c r="F78" s="562"/>
      <c r="G78" s="562"/>
      <c r="H78" s="562"/>
      <c r="I78" s="137"/>
      <c r="J78" s="398">
        <v>0</v>
      </c>
      <c r="K78" s="398">
        <v>0</v>
      </c>
      <c r="L78" s="398">
        <v>0</v>
      </c>
      <c r="M78" s="398">
        <v>0</v>
      </c>
      <c r="N78" s="398">
        <f>入力シート!M304</f>
        <v>0</v>
      </c>
    </row>
    <row r="79" spans="1:14" ht="20.25" customHeight="1" x14ac:dyDescent="0.15">
      <c r="A79" s="128">
        <v>2</v>
      </c>
      <c r="B79" s="128">
        <v>4</v>
      </c>
      <c r="C79" s="130"/>
      <c r="D79" s="575" t="s">
        <v>362</v>
      </c>
      <c r="E79" s="578" t="s">
        <v>259</v>
      </c>
      <c r="F79" s="562"/>
      <c r="G79" s="562"/>
      <c r="H79" s="562"/>
      <c r="I79" s="137"/>
      <c r="J79" s="398">
        <v>0</v>
      </c>
      <c r="K79" s="398">
        <v>0</v>
      </c>
      <c r="L79" s="398">
        <v>0</v>
      </c>
      <c r="M79" s="398">
        <v>0</v>
      </c>
      <c r="N79" s="399">
        <f t="shared" si="3"/>
        <v>0</v>
      </c>
    </row>
    <row r="80" spans="1:14" ht="20.25" customHeight="1" x14ac:dyDescent="0.15">
      <c r="A80" s="128">
        <v>2</v>
      </c>
      <c r="B80" s="128">
        <v>5</v>
      </c>
      <c r="C80" s="130"/>
      <c r="D80" s="576"/>
      <c r="E80" s="578" t="s">
        <v>212</v>
      </c>
      <c r="F80" s="562"/>
      <c r="G80" s="562"/>
      <c r="H80" s="562"/>
      <c r="I80" s="156"/>
      <c r="J80" s="398">
        <v>0</v>
      </c>
      <c r="K80" s="398">
        <v>0</v>
      </c>
      <c r="L80" s="398">
        <v>0</v>
      </c>
      <c r="M80" s="398">
        <v>0</v>
      </c>
      <c r="N80" s="399">
        <f t="shared" si="3"/>
        <v>0</v>
      </c>
    </row>
    <row r="81" spans="1:14" ht="20.25" customHeight="1" x14ac:dyDescent="0.15">
      <c r="A81" s="128">
        <v>2</v>
      </c>
      <c r="B81" s="128">
        <v>6</v>
      </c>
      <c r="C81" s="490"/>
      <c r="D81" s="577"/>
      <c r="E81" s="578" t="s">
        <v>148</v>
      </c>
      <c r="F81" s="562"/>
      <c r="G81" s="562"/>
      <c r="H81" s="562"/>
      <c r="I81" s="141"/>
      <c r="J81" s="398">
        <v>0</v>
      </c>
      <c r="K81" s="398">
        <v>0</v>
      </c>
      <c r="L81" s="398">
        <v>0</v>
      </c>
      <c r="M81" s="398">
        <v>0</v>
      </c>
      <c r="N81" s="399">
        <f t="shared" si="3"/>
        <v>0</v>
      </c>
    </row>
    <row r="82" spans="1:14" ht="20.25" customHeight="1" x14ac:dyDescent="0.15">
      <c r="A82" s="128">
        <v>2</v>
      </c>
      <c r="B82" s="128">
        <v>7</v>
      </c>
      <c r="C82" s="160" t="s">
        <v>260</v>
      </c>
      <c r="D82" s="562" t="s">
        <v>261</v>
      </c>
      <c r="E82" s="562"/>
      <c r="F82" s="562"/>
      <c r="G82" s="562"/>
      <c r="H82" s="562"/>
      <c r="I82" s="137" t="s">
        <v>45</v>
      </c>
      <c r="J82" s="398">
        <v>40</v>
      </c>
      <c r="K82" s="398">
        <v>0</v>
      </c>
      <c r="L82" s="398">
        <v>5300</v>
      </c>
      <c r="M82" s="398">
        <v>0</v>
      </c>
      <c r="N82" s="399">
        <f t="shared" si="3"/>
        <v>5340</v>
      </c>
    </row>
    <row r="83" spans="1:14" ht="20.25" customHeight="1" x14ac:dyDescent="0.15">
      <c r="A83" s="164">
        <v>2</v>
      </c>
      <c r="B83" s="164">
        <v>8</v>
      </c>
      <c r="C83" s="498" t="s">
        <v>262</v>
      </c>
      <c r="D83" s="579" t="s">
        <v>263</v>
      </c>
      <c r="E83" s="579"/>
      <c r="F83" s="579"/>
      <c r="G83" s="588"/>
      <c r="H83" s="486" t="s">
        <v>760</v>
      </c>
      <c r="I83" s="137"/>
      <c r="J83" s="398">
        <v>2</v>
      </c>
      <c r="K83" s="398">
        <v>760</v>
      </c>
      <c r="L83" s="398">
        <v>20697</v>
      </c>
      <c r="M83" s="398">
        <v>1233</v>
      </c>
      <c r="N83" s="399">
        <f t="shared" si="3"/>
        <v>22692</v>
      </c>
    </row>
    <row r="84" spans="1:14" ht="20.25" customHeight="1" x14ac:dyDescent="0.15">
      <c r="A84" s="164">
        <v>2</v>
      </c>
      <c r="B84" s="164">
        <v>9</v>
      </c>
      <c r="C84" s="499"/>
      <c r="D84" s="589" t="s">
        <v>264</v>
      </c>
      <c r="E84" s="589"/>
      <c r="F84" s="589"/>
      <c r="G84" s="590"/>
      <c r="H84" s="165" t="s">
        <v>761</v>
      </c>
      <c r="I84" s="141" t="s">
        <v>762</v>
      </c>
      <c r="J84" s="398">
        <v>0</v>
      </c>
      <c r="K84" s="398">
        <v>0</v>
      </c>
      <c r="L84" s="398">
        <v>0</v>
      </c>
      <c r="M84" s="398">
        <v>0</v>
      </c>
      <c r="N84" s="399">
        <f t="shared" si="3"/>
        <v>0</v>
      </c>
    </row>
  </sheetData>
  <mergeCells count="90">
    <mergeCell ref="D83:G83"/>
    <mergeCell ref="G10:H10"/>
    <mergeCell ref="D84:G84"/>
    <mergeCell ref="E70:H70"/>
    <mergeCell ref="E71:H71"/>
    <mergeCell ref="E72:H72"/>
    <mergeCell ref="D76:H76"/>
    <mergeCell ref="D78:H78"/>
    <mergeCell ref="D79:D81"/>
    <mergeCell ref="E75:H75"/>
    <mergeCell ref="C75:D75"/>
    <mergeCell ref="C73:D73"/>
    <mergeCell ref="D77:H77"/>
    <mergeCell ref="E79:H79"/>
    <mergeCell ref="D82:H82"/>
    <mergeCell ref="E80:H80"/>
    <mergeCell ref="E81:H81"/>
    <mergeCell ref="D1:H1"/>
    <mergeCell ref="E6:H6"/>
    <mergeCell ref="F7:H7"/>
    <mergeCell ref="G8:H8"/>
    <mergeCell ref="G9:H9"/>
    <mergeCell ref="E16:H16"/>
    <mergeCell ref="F56:H56"/>
    <mergeCell ref="F57:H57"/>
    <mergeCell ref="F58:H58"/>
    <mergeCell ref="E59:H59"/>
    <mergeCell ref="F11:H11"/>
    <mergeCell ref="G12:H12"/>
    <mergeCell ref="G13:H13"/>
    <mergeCell ref="G14:H14"/>
    <mergeCell ref="G15:H15"/>
    <mergeCell ref="F17:H17"/>
    <mergeCell ref="G18:H18"/>
    <mergeCell ref="G19:H19"/>
    <mergeCell ref="G20:H20"/>
    <mergeCell ref="F21:H21"/>
    <mergeCell ref="F29:H29"/>
    <mergeCell ref="F30:H30"/>
    <mergeCell ref="F31:H31"/>
    <mergeCell ref="G22:H22"/>
    <mergeCell ref="G25:H25"/>
    <mergeCell ref="E26:H26"/>
    <mergeCell ref="E27:H27"/>
    <mergeCell ref="F28:H28"/>
    <mergeCell ref="F47:H47"/>
    <mergeCell ref="F44:F46"/>
    <mergeCell ref="G44:G46"/>
    <mergeCell ref="F33:H33"/>
    <mergeCell ref="F34:H34"/>
    <mergeCell ref="F35:H35"/>
    <mergeCell ref="E36:H36"/>
    <mergeCell ref="F37:H37"/>
    <mergeCell ref="G38:H38"/>
    <mergeCell ref="G39:H39"/>
    <mergeCell ref="F40:H40"/>
    <mergeCell ref="F41:H41"/>
    <mergeCell ref="F42:H42"/>
    <mergeCell ref="F43:H43"/>
    <mergeCell ref="F48:H48"/>
    <mergeCell ref="F49:H49"/>
    <mergeCell ref="F50:H50"/>
    <mergeCell ref="F51:H51"/>
    <mergeCell ref="F52:H52"/>
    <mergeCell ref="C65:D65"/>
    <mergeCell ref="C66:D66"/>
    <mergeCell ref="F54:H54"/>
    <mergeCell ref="F55:H55"/>
    <mergeCell ref="D60:H60"/>
    <mergeCell ref="D61:H61"/>
    <mergeCell ref="D62:H62"/>
    <mergeCell ref="E63:H63"/>
    <mergeCell ref="E53:E55"/>
    <mergeCell ref="F53:H53"/>
    <mergeCell ref="E73:H73"/>
    <mergeCell ref="F32:H32"/>
    <mergeCell ref="E69:H69"/>
    <mergeCell ref="C74:D74"/>
    <mergeCell ref="E74:H74"/>
    <mergeCell ref="E64:H64"/>
    <mergeCell ref="E65:H65"/>
    <mergeCell ref="E66:H66"/>
    <mergeCell ref="E67:H67"/>
    <mergeCell ref="E68:H68"/>
    <mergeCell ref="C71:D71"/>
    <mergeCell ref="C72:D72"/>
    <mergeCell ref="C67:D67"/>
    <mergeCell ref="C68:D68"/>
    <mergeCell ref="C70:D70"/>
    <mergeCell ref="C64:D64"/>
  </mergeCells>
  <phoneticPr fontId="3"/>
  <pageMargins left="0.78740157480314965" right="0.78740157480314965" top="0.78740157480314965" bottom="0.39370078740157483" header="0.19685039370078741" footer="0.19685039370078741"/>
  <pageSetup paperSize="9" scale="47" fitToWidth="0" pageOrder="overThenDown"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N78"/>
  <sheetViews>
    <sheetView showZeros="0" showOutlineSymbols="0" view="pageBreakPreview" zoomScale="60" zoomScaleNormal="60" zoomScalePageLayoutView="70" workbookViewId="0">
      <pane xSplit="9" ySplit="5" topLeftCell="J6" activePane="bottomRight" state="frozen"/>
      <selection activeCell="I3" sqref="I3"/>
      <selection pane="topRight" activeCell="I3" sqref="I3"/>
      <selection pane="bottomLeft" activeCell="I3" sqref="I3"/>
      <selection pane="bottomRight"/>
    </sheetView>
  </sheetViews>
  <sheetFormatPr defaultRowHeight="24" customHeight="1" x14ac:dyDescent="0.15"/>
  <cols>
    <col min="1" max="1" width="5.28515625" style="92" customWidth="1"/>
    <col min="2" max="2" width="5.28515625" style="122" customWidth="1"/>
    <col min="3" max="3" width="5.7109375" style="92" customWidth="1"/>
    <col min="4" max="4" width="8.140625" style="92" customWidth="1"/>
    <col min="5" max="5" width="3.7109375" style="92" customWidth="1"/>
    <col min="6" max="6" width="10.5703125" style="92" customWidth="1"/>
    <col min="7" max="7" width="7.7109375" style="92" customWidth="1"/>
    <col min="8" max="8" width="20" style="92" customWidth="1"/>
    <col min="9" max="9" width="8" style="92" customWidth="1"/>
    <col min="10" max="14" width="24.5703125" style="92" customWidth="1"/>
    <col min="15" max="16384" width="9.140625" style="92"/>
  </cols>
  <sheetData>
    <row r="1" spans="1:14" ht="24" customHeight="1" x14ac:dyDescent="0.15">
      <c r="A1" s="472"/>
      <c r="B1" s="120"/>
      <c r="C1" s="1" t="s">
        <v>77</v>
      </c>
      <c r="D1" s="585" t="s">
        <v>0</v>
      </c>
      <c r="E1" s="661"/>
      <c r="F1" s="661"/>
      <c r="G1" s="662"/>
      <c r="H1" s="473"/>
      <c r="I1" s="121"/>
      <c r="J1" s="95"/>
      <c r="N1" s="120"/>
    </row>
    <row r="3" spans="1:14" ht="24.75" customHeight="1" x14ac:dyDescent="0.15">
      <c r="C3" s="123" t="s">
        <v>769</v>
      </c>
      <c r="F3" s="118"/>
      <c r="J3" s="124"/>
    </row>
    <row r="4" spans="1:14" ht="24" customHeight="1" x14ac:dyDescent="0.15">
      <c r="H4" s="95"/>
      <c r="I4" s="95"/>
      <c r="J4" s="125"/>
    </row>
    <row r="5" spans="1:14" ht="39.950000000000003" customHeight="1" x14ac:dyDescent="0.2">
      <c r="A5" s="99" t="s">
        <v>122</v>
      </c>
      <c r="B5" s="11" t="s">
        <v>123</v>
      </c>
      <c r="C5" s="100" t="s">
        <v>352</v>
      </c>
      <c r="D5" s="101"/>
      <c r="E5" s="101"/>
      <c r="F5" s="101"/>
      <c r="G5" s="101"/>
      <c r="H5" s="101"/>
      <c r="I5" s="126" t="s">
        <v>347</v>
      </c>
      <c r="J5" s="166" t="s">
        <v>1</v>
      </c>
      <c r="K5" s="166" t="s">
        <v>125</v>
      </c>
      <c r="L5" s="166" t="s">
        <v>126</v>
      </c>
      <c r="M5" s="188" t="s">
        <v>127</v>
      </c>
      <c r="N5" s="189" t="s">
        <v>351</v>
      </c>
    </row>
    <row r="6" spans="1:14" ht="24" customHeight="1" x14ac:dyDescent="0.15">
      <c r="A6" s="127">
        <v>2</v>
      </c>
      <c r="B6" s="128">
        <v>10</v>
      </c>
      <c r="C6" s="112" t="s">
        <v>357</v>
      </c>
      <c r="D6" s="614" t="s">
        <v>393</v>
      </c>
      <c r="E6" s="615"/>
      <c r="F6" s="615"/>
      <c r="G6" s="615"/>
      <c r="H6" s="615"/>
      <c r="I6" s="129"/>
      <c r="J6" s="398">
        <v>0</v>
      </c>
      <c r="K6" s="398">
        <v>157992</v>
      </c>
      <c r="L6" s="398">
        <v>0</v>
      </c>
      <c r="M6" s="398">
        <v>284596</v>
      </c>
      <c r="N6" s="399">
        <f>SUM(J6:M6)</f>
        <v>442588</v>
      </c>
    </row>
    <row r="7" spans="1:14" ht="24" customHeight="1" x14ac:dyDescent="0.15">
      <c r="A7" s="127">
        <v>2</v>
      </c>
      <c r="B7" s="128">
        <v>11</v>
      </c>
      <c r="C7" s="130" t="s">
        <v>356</v>
      </c>
      <c r="D7" s="616" t="s">
        <v>437</v>
      </c>
      <c r="E7" s="617"/>
      <c r="F7" s="578" t="s">
        <v>394</v>
      </c>
      <c r="G7" s="562"/>
      <c r="H7" s="562"/>
      <c r="I7" s="129"/>
      <c r="J7" s="398">
        <v>0</v>
      </c>
      <c r="K7" s="398">
        <v>0</v>
      </c>
      <c r="L7" s="398">
        <v>0</v>
      </c>
      <c r="M7" s="398">
        <v>95874</v>
      </c>
      <c r="N7" s="399">
        <f t="shared" ref="N7:N60" si="0">SUM(J7:M7)</f>
        <v>95874</v>
      </c>
    </row>
    <row r="8" spans="1:14" ht="24" customHeight="1" x14ac:dyDescent="0.15">
      <c r="A8" s="127">
        <v>2</v>
      </c>
      <c r="B8" s="128">
        <v>12</v>
      </c>
      <c r="C8" s="130" t="s">
        <v>355</v>
      </c>
      <c r="D8" s="618"/>
      <c r="E8" s="619"/>
      <c r="F8" s="578" t="s">
        <v>395</v>
      </c>
      <c r="G8" s="562"/>
      <c r="H8" s="562"/>
      <c r="I8" s="129"/>
      <c r="J8" s="398">
        <v>0</v>
      </c>
      <c r="K8" s="398">
        <v>0</v>
      </c>
      <c r="L8" s="398">
        <v>0</v>
      </c>
      <c r="M8" s="398">
        <v>0</v>
      </c>
      <c r="N8" s="399">
        <f t="shared" si="0"/>
        <v>0</v>
      </c>
    </row>
    <row r="9" spans="1:14" ht="24" customHeight="1" x14ac:dyDescent="0.15">
      <c r="A9" s="127">
        <v>2</v>
      </c>
      <c r="B9" s="128">
        <v>13</v>
      </c>
      <c r="C9" s="490" t="s">
        <v>354</v>
      </c>
      <c r="D9" s="620"/>
      <c r="E9" s="621"/>
      <c r="F9" s="578" t="s">
        <v>396</v>
      </c>
      <c r="G9" s="562"/>
      <c r="H9" s="562"/>
      <c r="I9" s="129"/>
      <c r="J9" s="398">
        <v>0</v>
      </c>
      <c r="K9" s="398">
        <v>157992</v>
      </c>
      <c r="L9" s="398">
        <v>0</v>
      </c>
      <c r="M9" s="398">
        <v>188722</v>
      </c>
      <c r="N9" s="399">
        <f t="shared" si="0"/>
        <v>346714</v>
      </c>
    </row>
    <row r="10" spans="1:14" ht="24" customHeight="1" x14ac:dyDescent="0.15">
      <c r="A10" s="127">
        <v>2</v>
      </c>
      <c r="B10" s="128">
        <v>14</v>
      </c>
      <c r="C10" s="131" t="s">
        <v>46</v>
      </c>
      <c r="D10" s="578" t="s">
        <v>397</v>
      </c>
      <c r="E10" s="562"/>
      <c r="F10" s="562"/>
      <c r="G10" s="562"/>
      <c r="H10" s="562"/>
      <c r="I10" s="129"/>
      <c r="J10" s="398">
        <v>0</v>
      </c>
      <c r="K10" s="398">
        <v>0</v>
      </c>
      <c r="L10" s="398">
        <v>0</v>
      </c>
      <c r="M10" s="398">
        <v>0</v>
      </c>
      <c r="N10" s="399">
        <f t="shared" si="0"/>
        <v>0</v>
      </c>
    </row>
    <row r="11" spans="1:14" ht="24" customHeight="1" x14ac:dyDescent="0.15">
      <c r="A11" s="127">
        <v>2</v>
      </c>
      <c r="B11" s="128">
        <v>15</v>
      </c>
      <c r="C11" s="132" t="s">
        <v>361</v>
      </c>
      <c r="D11" s="133" t="s">
        <v>25</v>
      </c>
      <c r="E11" s="578" t="s">
        <v>398</v>
      </c>
      <c r="F11" s="562"/>
      <c r="G11" s="562"/>
      <c r="H11" s="562"/>
      <c r="I11" s="129"/>
      <c r="J11" s="398">
        <v>0</v>
      </c>
      <c r="K11" s="398">
        <v>0</v>
      </c>
      <c r="L11" s="398">
        <v>0</v>
      </c>
      <c r="M11" s="398">
        <v>0</v>
      </c>
      <c r="N11" s="399">
        <f t="shared" si="0"/>
        <v>0</v>
      </c>
    </row>
    <row r="12" spans="1:14" ht="24" customHeight="1" x14ac:dyDescent="0.15">
      <c r="A12" s="127">
        <v>2</v>
      </c>
      <c r="B12" s="128">
        <v>16</v>
      </c>
      <c r="C12" s="132" t="s">
        <v>360</v>
      </c>
      <c r="D12" s="134" t="s">
        <v>27</v>
      </c>
      <c r="E12" s="578" t="s">
        <v>399</v>
      </c>
      <c r="F12" s="562"/>
      <c r="G12" s="562"/>
      <c r="H12" s="562"/>
      <c r="I12" s="129"/>
      <c r="J12" s="398">
        <v>0</v>
      </c>
      <c r="K12" s="398">
        <v>0</v>
      </c>
      <c r="L12" s="398">
        <v>0</v>
      </c>
      <c r="M12" s="398">
        <v>0</v>
      </c>
      <c r="N12" s="399">
        <f t="shared" si="0"/>
        <v>0</v>
      </c>
    </row>
    <row r="13" spans="1:14" ht="24" customHeight="1" x14ac:dyDescent="0.15">
      <c r="A13" s="127">
        <v>2</v>
      </c>
      <c r="B13" s="128">
        <v>17</v>
      </c>
      <c r="C13" s="132" t="s">
        <v>47</v>
      </c>
      <c r="D13" s="614" t="s">
        <v>438</v>
      </c>
      <c r="E13" s="615"/>
      <c r="F13" s="615"/>
      <c r="G13" s="615"/>
      <c r="H13" s="615"/>
      <c r="I13" s="41" t="s">
        <v>439</v>
      </c>
      <c r="J13" s="398">
        <v>0</v>
      </c>
      <c r="K13" s="398">
        <v>0</v>
      </c>
      <c r="L13" s="398">
        <v>0</v>
      </c>
      <c r="M13" s="398">
        <v>0</v>
      </c>
      <c r="N13" s="399">
        <f t="shared" si="0"/>
        <v>0</v>
      </c>
    </row>
    <row r="14" spans="1:14" ht="24" customHeight="1" x14ac:dyDescent="0.15">
      <c r="A14" s="127">
        <v>2</v>
      </c>
      <c r="B14" s="128">
        <v>18</v>
      </c>
      <c r="C14" s="132" t="s">
        <v>359</v>
      </c>
      <c r="D14" s="578" t="s">
        <v>442</v>
      </c>
      <c r="E14" s="562"/>
      <c r="F14" s="562"/>
      <c r="G14" s="562"/>
      <c r="H14" s="562"/>
      <c r="I14" s="41" t="s">
        <v>440</v>
      </c>
      <c r="J14" s="398">
        <v>0</v>
      </c>
      <c r="K14" s="398">
        <v>0</v>
      </c>
      <c r="L14" s="398">
        <v>0</v>
      </c>
      <c r="M14" s="398">
        <v>0</v>
      </c>
      <c r="N14" s="399">
        <f t="shared" si="0"/>
        <v>0</v>
      </c>
    </row>
    <row r="15" spans="1:14" ht="24" customHeight="1" x14ac:dyDescent="0.15">
      <c r="A15" s="127">
        <v>2</v>
      </c>
      <c r="B15" s="128">
        <v>19</v>
      </c>
      <c r="C15" s="135" t="s">
        <v>358</v>
      </c>
      <c r="D15" s="578" t="s">
        <v>443</v>
      </c>
      <c r="E15" s="562"/>
      <c r="F15" s="562"/>
      <c r="G15" s="562"/>
      <c r="H15" s="562"/>
      <c r="I15" s="41" t="s">
        <v>441</v>
      </c>
      <c r="J15" s="398">
        <v>0</v>
      </c>
      <c r="K15" s="398">
        <v>0</v>
      </c>
      <c r="L15" s="398">
        <v>0</v>
      </c>
      <c r="M15" s="398">
        <v>0</v>
      </c>
      <c r="N15" s="399">
        <f t="shared" si="0"/>
        <v>0</v>
      </c>
    </row>
    <row r="16" spans="1:14" ht="24" customHeight="1" x14ac:dyDescent="0.15">
      <c r="A16" s="127">
        <v>2</v>
      </c>
      <c r="B16" s="128">
        <v>20</v>
      </c>
      <c r="C16" s="136" t="s">
        <v>48</v>
      </c>
      <c r="D16" s="562" t="s">
        <v>400</v>
      </c>
      <c r="E16" s="562"/>
      <c r="F16" s="562"/>
      <c r="G16" s="562"/>
      <c r="H16" s="562"/>
      <c r="I16" s="129"/>
      <c r="J16" s="398">
        <v>1471</v>
      </c>
      <c r="K16" s="398">
        <v>0</v>
      </c>
      <c r="L16" s="398">
        <v>10031</v>
      </c>
      <c r="M16" s="398">
        <v>3068</v>
      </c>
      <c r="N16" s="399">
        <f t="shared" si="0"/>
        <v>14570</v>
      </c>
    </row>
    <row r="17" spans="1:14" ht="24" customHeight="1" x14ac:dyDescent="0.15">
      <c r="A17" s="127">
        <v>2</v>
      </c>
      <c r="B17" s="128">
        <v>21</v>
      </c>
      <c r="C17" s="578" t="s">
        <v>401</v>
      </c>
      <c r="D17" s="613"/>
      <c r="E17" s="613"/>
      <c r="F17" s="613"/>
      <c r="G17" s="613"/>
      <c r="H17" s="613"/>
      <c r="I17" s="137" t="s">
        <v>49</v>
      </c>
      <c r="J17" s="398">
        <v>0</v>
      </c>
      <c r="K17" s="398">
        <v>0</v>
      </c>
      <c r="L17" s="398">
        <v>0</v>
      </c>
      <c r="M17" s="398">
        <v>1000</v>
      </c>
      <c r="N17" s="399">
        <f t="shared" si="0"/>
        <v>1000</v>
      </c>
    </row>
    <row r="18" spans="1:14" ht="24" customHeight="1" x14ac:dyDescent="0.15">
      <c r="A18" s="127">
        <v>2</v>
      </c>
      <c r="B18" s="128">
        <v>22</v>
      </c>
      <c r="C18" s="578" t="s">
        <v>50</v>
      </c>
      <c r="D18" s="613"/>
      <c r="E18" s="613"/>
      <c r="F18" s="613"/>
      <c r="G18" s="613"/>
      <c r="H18" s="613"/>
      <c r="I18" s="137" t="s">
        <v>51</v>
      </c>
      <c r="J18" s="398">
        <v>0</v>
      </c>
      <c r="K18" s="398">
        <v>0</v>
      </c>
      <c r="L18" s="398">
        <v>0</v>
      </c>
      <c r="M18" s="398">
        <v>0</v>
      </c>
      <c r="N18" s="399">
        <f t="shared" si="0"/>
        <v>0</v>
      </c>
    </row>
    <row r="19" spans="1:14" ht="24" customHeight="1" x14ac:dyDescent="0.15">
      <c r="A19" s="127">
        <v>2</v>
      </c>
      <c r="B19" s="128">
        <v>23</v>
      </c>
      <c r="C19" s="112" t="s">
        <v>52</v>
      </c>
      <c r="D19" s="138"/>
      <c r="E19" s="139"/>
      <c r="F19" s="578" t="s">
        <v>402</v>
      </c>
      <c r="G19" s="562"/>
      <c r="H19" s="562"/>
      <c r="I19" s="129"/>
      <c r="J19" s="398">
        <v>0</v>
      </c>
      <c r="K19" s="398">
        <v>0</v>
      </c>
      <c r="L19" s="398">
        <v>0</v>
      </c>
      <c r="M19" s="398">
        <v>0</v>
      </c>
      <c r="N19" s="399">
        <f t="shared" si="0"/>
        <v>0</v>
      </c>
    </row>
    <row r="20" spans="1:14" ht="24" customHeight="1" x14ac:dyDescent="0.15">
      <c r="A20" s="127">
        <v>2</v>
      </c>
      <c r="B20" s="128">
        <v>24</v>
      </c>
      <c r="C20" s="490" t="s">
        <v>53</v>
      </c>
      <c r="D20" s="140"/>
      <c r="E20" s="141"/>
      <c r="F20" s="578" t="s">
        <v>403</v>
      </c>
      <c r="G20" s="562"/>
      <c r="H20" s="562"/>
      <c r="I20" s="129"/>
      <c r="J20" s="398">
        <v>0</v>
      </c>
      <c r="K20" s="398">
        <v>0</v>
      </c>
      <c r="L20" s="398">
        <v>0</v>
      </c>
      <c r="M20" s="398">
        <v>0</v>
      </c>
      <c r="N20" s="399">
        <f t="shared" si="0"/>
        <v>0</v>
      </c>
    </row>
    <row r="21" spans="1:14" ht="24" customHeight="1" x14ac:dyDescent="0.15">
      <c r="A21" s="127">
        <v>2</v>
      </c>
      <c r="B21" s="128">
        <v>29</v>
      </c>
      <c r="C21" s="578" t="s">
        <v>404</v>
      </c>
      <c r="D21" s="562"/>
      <c r="E21" s="562"/>
      <c r="F21" s="562"/>
      <c r="G21" s="562"/>
      <c r="H21" s="562"/>
      <c r="I21" s="129"/>
      <c r="J21" s="398">
        <v>0</v>
      </c>
      <c r="K21" s="398">
        <v>0</v>
      </c>
      <c r="L21" s="398">
        <v>0</v>
      </c>
      <c r="M21" s="398">
        <v>29</v>
      </c>
      <c r="N21" s="399">
        <f t="shared" si="0"/>
        <v>29</v>
      </c>
    </row>
    <row r="22" spans="1:14" ht="24" customHeight="1" x14ac:dyDescent="0.15">
      <c r="A22" s="127">
        <v>2</v>
      </c>
      <c r="B22" s="128">
        <v>30</v>
      </c>
      <c r="C22" s="142" t="s">
        <v>54</v>
      </c>
      <c r="D22" s="143"/>
      <c r="E22" s="144"/>
      <c r="F22" s="578" t="s">
        <v>405</v>
      </c>
      <c r="G22" s="562"/>
      <c r="H22" s="562"/>
      <c r="I22" s="129"/>
      <c r="J22" s="398">
        <v>0</v>
      </c>
      <c r="K22" s="398">
        <v>0</v>
      </c>
      <c r="L22" s="398">
        <v>0</v>
      </c>
      <c r="M22" s="398">
        <v>0</v>
      </c>
      <c r="N22" s="399">
        <f t="shared" si="0"/>
        <v>0</v>
      </c>
    </row>
    <row r="23" spans="1:14" ht="24" customHeight="1" x14ac:dyDescent="0.15">
      <c r="A23" s="127">
        <v>2</v>
      </c>
      <c r="B23" s="128">
        <v>31</v>
      </c>
      <c r="C23" s="145" t="s">
        <v>55</v>
      </c>
      <c r="D23" s="146"/>
      <c r="E23" s="147"/>
      <c r="F23" s="578" t="s">
        <v>406</v>
      </c>
      <c r="G23" s="562"/>
      <c r="H23" s="562"/>
      <c r="I23" s="129"/>
      <c r="J23" s="398">
        <v>0</v>
      </c>
      <c r="K23" s="398">
        <v>0</v>
      </c>
      <c r="L23" s="398">
        <v>0</v>
      </c>
      <c r="M23" s="398">
        <v>29</v>
      </c>
      <c r="N23" s="399">
        <f t="shared" si="0"/>
        <v>29</v>
      </c>
    </row>
    <row r="24" spans="1:14" ht="24" customHeight="1" x14ac:dyDescent="0.15">
      <c r="A24" s="127">
        <v>2</v>
      </c>
      <c r="B24" s="128">
        <v>32</v>
      </c>
      <c r="C24" s="578" t="s">
        <v>407</v>
      </c>
      <c r="D24" s="562"/>
      <c r="E24" s="562"/>
      <c r="F24" s="562"/>
      <c r="G24" s="562"/>
      <c r="H24" s="562"/>
      <c r="I24" s="129"/>
      <c r="J24" s="398">
        <v>0</v>
      </c>
      <c r="K24" s="398">
        <v>0</v>
      </c>
      <c r="L24" s="398">
        <v>0</v>
      </c>
      <c r="M24" s="398">
        <v>0</v>
      </c>
      <c r="N24" s="399">
        <f t="shared" si="0"/>
        <v>0</v>
      </c>
    </row>
    <row r="25" spans="1:14" ht="24" customHeight="1" x14ac:dyDescent="0.15">
      <c r="A25" s="127">
        <v>2</v>
      </c>
      <c r="B25" s="128">
        <v>33</v>
      </c>
      <c r="C25" s="578" t="s">
        <v>408</v>
      </c>
      <c r="D25" s="613"/>
      <c r="E25" s="613"/>
      <c r="F25" s="613"/>
      <c r="G25" s="613"/>
      <c r="H25" s="613"/>
      <c r="I25" s="148" t="s">
        <v>56</v>
      </c>
      <c r="J25" s="398">
        <v>0</v>
      </c>
      <c r="K25" s="398">
        <v>0</v>
      </c>
      <c r="L25" s="398">
        <v>0</v>
      </c>
      <c r="M25" s="398">
        <v>48</v>
      </c>
      <c r="N25" s="399">
        <f t="shared" si="0"/>
        <v>48</v>
      </c>
    </row>
    <row r="26" spans="1:14" ht="24" customHeight="1" x14ac:dyDescent="0.15">
      <c r="A26" s="127">
        <v>2</v>
      </c>
      <c r="B26" s="128">
        <v>34</v>
      </c>
      <c r="C26" s="142" t="s">
        <v>54</v>
      </c>
      <c r="D26" s="143"/>
      <c r="E26" s="144"/>
      <c r="F26" s="578" t="s">
        <v>405</v>
      </c>
      <c r="G26" s="613"/>
      <c r="H26" s="613"/>
      <c r="I26" s="148" t="s">
        <v>56</v>
      </c>
      <c r="J26" s="398">
        <v>0</v>
      </c>
      <c r="K26" s="398">
        <v>0</v>
      </c>
      <c r="L26" s="398">
        <v>0</v>
      </c>
      <c r="M26" s="398">
        <v>0</v>
      </c>
      <c r="N26" s="399">
        <f t="shared" si="0"/>
        <v>0</v>
      </c>
    </row>
    <row r="27" spans="1:14" ht="24" customHeight="1" x14ac:dyDescent="0.15">
      <c r="A27" s="127">
        <v>2</v>
      </c>
      <c r="B27" s="128">
        <v>35</v>
      </c>
      <c r="C27" s="145" t="s">
        <v>55</v>
      </c>
      <c r="D27" s="146"/>
      <c r="E27" s="147"/>
      <c r="F27" s="578" t="s">
        <v>406</v>
      </c>
      <c r="G27" s="613"/>
      <c r="H27" s="613"/>
      <c r="I27" s="148" t="s">
        <v>56</v>
      </c>
      <c r="J27" s="398">
        <v>0</v>
      </c>
      <c r="K27" s="398">
        <v>0</v>
      </c>
      <c r="L27" s="398">
        <v>0</v>
      </c>
      <c r="M27" s="398">
        <v>48</v>
      </c>
      <c r="N27" s="399">
        <f t="shared" si="0"/>
        <v>48</v>
      </c>
    </row>
    <row r="28" spans="1:14" ht="24" customHeight="1" x14ac:dyDescent="0.15">
      <c r="A28" s="127">
        <v>2</v>
      </c>
      <c r="B28" s="128">
        <v>36</v>
      </c>
      <c r="C28" s="578" t="s">
        <v>409</v>
      </c>
      <c r="D28" s="613"/>
      <c r="E28" s="613"/>
      <c r="F28" s="613"/>
      <c r="G28" s="613"/>
      <c r="H28" s="613"/>
      <c r="I28" s="148" t="s">
        <v>56</v>
      </c>
      <c r="J28" s="398">
        <v>0</v>
      </c>
      <c r="K28" s="398">
        <v>0</v>
      </c>
      <c r="L28" s="398">
        <v>0</v>
      </c>
      <c r="M28" s="398">
        <v>0</v>
      </c>
      <c r="N28" s="399">
        <f t="shared" si="0"/>
        <v>0</v>
      </c>
    </row>
    <row r="29" spans="1:14" ht="24" customHeight="1" x14ac:dyDescent="0.15">
      <c r="A29" s="127">
        <v>2</v>
      </c>
      <c r="B29" s="128">
        <v>37</v>
      </c>
      <c r="C29" s="578" t="s">
        <v>410</v>
      </c>
      <c r="D29" s="562"/>
      <c r="E29" s="562"/>
      <c r="F29" s="562"/>
      <c r="G29" s="562"/>
      <c r="H29" s="562"/>
      <c r="I29" s="129"/>
      <c r="J29" s="398">
        <v>0</v>
      </c>
      <c r="K29" s="398">
        <v>0</v>
      </c>
      <c r="L29" s="398">
        <v>0</v>
      </c>
      <c r="M29" s="398">
        <v>0</v>
      </c>
      <c r="N29" s="399">
        <f t="shared" si="0"/>
        <v>0</v>
      </c>
    </row>
    <row r="30" spans="1:14" ht="24" customHeight="1" x14ac:dyDescent="0.15">
      <c r="A30" s="127">
        <v>2</v>
      </c>
      <c r="B30" s="128">
        <v>38</v>
      </c>
      <c r="C30" s="142" t="s">
        <v>54</v>
      </c>
      <c r="D30" s="143"/>
      <c r="E30" s="144"/>
      <c r="F30" s="578" t="s">
        <v>405</v>
      </c>
      <c r="G30" s="562"/>
      <c r="H30" s="562"/>
      <c r="I30" s="129"/>
      <c r="J30" s="398">
        <v>0</v>
      </c>
      <c r="K30" s="398">
        <v>0</v>
      </c>
      <c r="L30" s="398">
        <v>0</v>
      </c>
      <c r="M30" s="398">
        <v>0</v>
      </c>
      <c r="N30" s="399">
        <f t="shared" si="0"/>
        <v>0</v>
      </c>
    </row>
    <row r="31" spans="1:14" ht="24" customHeight="1" x14ac:dyDescent="0.15">
      <c r="A31" s="127">
        <v>2</v>
      </c>
      <c r="B31" s="128">
        <v>39</v>
      </c>
      <c r="C31" s="145" t="s">
        <v>55</v>
      </c>
      <c r="D31" s="146"/>
      <c r="E31" s="147"/>
      <c r="F31" s="578" t="s">
        <v>406</v>
      </c>
      <c r="G31" s="562"/>
      <c r="H31" s="562"/>
      <c r="I31" s="129"/>
      <c r="J31" s="398">
        <v>0</v>
      </c>
      <c r="K31" s="398">
        <v>0</v>
      </c>
      <c r="L31" s="398">
        <v>0</v>
      </c>
      <c r="M31" s="398">
        <v>0</v>
      </c>
      <c r="N31" s="399">
        <f t="shared" si="0"/>
        <v>0</v>
      </c>
    </row>
    <row r="32" spans="1:14" ht="24" customHeight="1" x14ac:dyDescent="0.15">
      <c r="A32" s="127">
        <v>2</v>
      </c>
      <c r="B32" s="128">
        <v>40</v>
      </c>
      <c r="C32" s="642" t="s">
        <v>444</v>
      </c>
      <c r="D32" s="643"/>
      <c r="E32" s="644"/>
      <c r="F32" s="578" t="s">
        <v>411</v>
      </c>
      <c r="G32" s="562"/>
      <c r="H32" s="562"/>
      <c r="I32" s="129"/>
      <c r="J32" s="398">
        <v>0</v>
      </c>
      <c r="K32" s="398">
        <v>0</v>
      </c>
      <c r="L32" s="398">
        <v>0</v>
      </c>
      <c r="M32" s="398">
        <v>0</v>
      </c>
      <c r="N32" s="399">
        <f t="shared" si="0"/>
        <v>0</v>
      </c>
    </row>
    <row r="33" spans="1:14" ht="24" customHeight="1" x14ac:dyDescent="0.15">
      <c r="A33" s="127">
        <v>2</v>
      </c>
      <c r="B33" s="128">
        <v>41</v>
      </c>
      <c r="C33" s="645"/>
      <c r="D33" s="646"/>
      <c r="E33" s="647"/>
      <c r="F33" s="578" t="s">
        <v>412</v>
      </c>
      <c r="G33" s="562"/>
      <c r="H33" s="562"/>
      <c r="I33" s="129"/>
      <c r="J33" s="398">
        <v>0</v>
      </c>
      <c r="K33" s="398">
        <v>0</v>
      </c>
      <c r="L33" s="398">
        <v>0</v>
      </c>
      <c r="M33" s="398">
        <v>0</v>
      </c>
      <c r="N33" s="399">
        <f t="shared" si="0"/>
        <v>0</v>
      </c>
    </row>
    <row r="34" spans="1:14" ht="24" customHeight="1" x14ac:dyDescent="0.15">
      <c r="A34" s="127">
        <v>2</v>
      </c>
      <c r="B34" s="128">
        <v>42</v>
      </c>
      <c r="C34" s="645"/>
      <c r="D34" s="646"/>
      <c r="E34" s="647"/>
      <c r="F34" s="578" t="s">
        <v>413</v>
      </c>
      <c r="G34" s="562"/>
      <c r="H34" s="562"/>
      <c r="I34" s="129"/>
      <c r="J34" s="398">
        <v>0</v>
      </c>
      <c r="K34" s="398">
        <v>0</v>
      </c>
      <c r="L34" s="398">
        <v>0</v>
      </c>
      <c r="M34" s="398">
        <v>0</v>
      </c>
      <c r="N34" s="399">
        <f t="shared" si="0"/>
        <v>0</v>
      </c>
    </row>
    <row r="35" spans="1:14" ht="24" customHeight="1" x14ac:dyDescent="0.15">
      <c r="A35" s="127">
        <v>2</v>
      </c>
      <c r="B35" s="128">
        <v>43</v>
      </c>
      <c r="C35" s="645"/>
      <c r="D35" s="646"/>
      <c r="E35" s="647"/>
      <c r="F35" s="578" t="s">
        <v>414</v>
      </c>
      <c r="G35" s="562"/>
      <c r="H35" s="562"/>
      <c r="I35" s="129"/>
      <c r="J35" s="398">
        <v>0</v>
      </c>
      <c r="K35" s="398">
        <v>0</v>
      </c>
      <c r="L35" s="398">
        <v>0</v>
      </c>
      <c r="M35" s="398">
        <v>0</v>
      </c>
      <c r="N35" s="399">
        <f t="shared" si="0"/>
        <v>0</v>
      </c>
    </row>
    <row r="36" spans="1:14" ht="24" customHeight="1" x14ac:dyDescent="0.15">
      <c r="A36" s="127">
        <v>2</v>
      </c>
      <c r="B36" s="128">
        <v>44</v>
      </c>
      <c r="C36" s="648"/>
      <c r="D36" s="649"/>
      <c r="E36" s="650"/>
      <c r="F36" s="578" t="s">
        <v>415</v>
      </c>
      <c r="G36" s="562"/>
      <c r="H36" s="562"/>
      <c r="I36" s="129"/>
      <c r="J36" s="398">
        <v>0</v>
      </c>
      <c r="K36" s="398">
        <v>0</v>
      </c>
      <c r="L36" s="398">
        <v>0</v>
      </c>
      <c r="M36" s="398">
        <v>0</v>
      </c>
      <c r="N36" s="399">
        <f t="shared" si="0"/>
        <v>0</v>
      </c>
    </row>
    <row r="37" spans="1:14" ht="24" customHeight="1" x14ac:dyDescent="0.15">
      <c r="A37" s="127">
        <v>2</v>
      </c>
      <c r="B37" s="128">
        <v>45</v>
      </c>
      <c r="C37" s="614" t="s">
        <v>869</v>
      </c>
      <c r="D37" s="615"/>
      <c r="E37" s="615"/>
      <c r="F37" s="615"/>
      <c r="G37" s="615"/>
      <c r="H37" s="615"/>
      <c r="I37" s="129"/>
      <c r="J37" s="398">
        <v>18723</v>
      </c>
      <c r="K37" s="398">
        <v>40201</v>
      </c>
      <c r="L37" s="398">
        <v>114737</v>
      </c>
      <c r="M37" s="398">
        <v>33292</v>
      </c>
      <c r="N37" s="399">
        <f t="shared" si="0"/>
        <v>206953</v>
      </c>
    </row>
    <row r="38" spans="1:14" ht="24" customHeight="1" x14ac:dyDescent="0.15">
      <c r="A38" s="127">
        <v>2</v>
      </c>
      <c r="B38" s="128">
        <v>47</v>
      </c>
      <c r="C38" s="628" t="s">
        <v>804</v>
      </c>
      <c r="D38" s="629"/>
      <c r="E38" s="629"/>
      <c r="F38" s="629"/>
      <c r="G38" s="629"/>
      <c r="H38" s="629"/>
      <c r="I38" s="149"/>
      <c r="J38" s="398">
        <v>0</v>
      </c>
      <c r="K38" s="398">
        <v>0</v>
      </c>
      <c r="L38" s="398">
        <v>0</v>
      </c>
      <c r="M38" s="398">
        <v>0</v>
      </c>
      <c r="N38" s="399">
        <f t="shared" si="0"/>
        <v>0</v>
      </c>
    </row>
    <row r="39" spans="1:14" ht="24" customHeight="1" x14ac:dyDescent="0.15">
      <c r="A39" s="127">
        <v>2</v>
      </c>
      <c r="B39" s="128">
        <v>48</v>
      </c>
      <c r="C39" s="628" t="s">
        <v>805</v>
      </c>
      <c r="D39" s="629"/>
      <c r="E39" s="629"/>
      <c r="F39" s="629"/>
      <c r="G39" s="629"/>
      <c r="H39" s="629"/>
      <c r="I39" s="149"/>
      <c r="J39" s="398">
        <v>0</v>
      </c>
      <c r="K39" s="398">
        <v>0</v>
      </c>
      <c r="L39" s="398">
        <v>0</v>
      </c>
      <c r="M39" s="398">
        <v>0</v>
      </c>
      <c r="N39" s="399">
        <f t="shared" si="0"/>
        <v>0</v>
      </c>
    </row>
    <row r="40" spans="1:14" ht="24" customHeight="1" x14ac:dyDescent="0.15">
      <c r="A40" s="127">
        <v>2</v>
      </c>
      <c r="B40" s="128">
        <v>49</v>
      </c>
      <c r="C40" s="630" t="s">
        <v>776</v>
      </c>
      <c r="D40" s="631"/>
      <c r="E40" s="632"/>
      <c r="F40" s="578" t="s">
        <v>58</v>
      </c>
      <c r="G40" s="562"/>
      <c r="H40" s="562"/>
      <c r="I40" s="129"/>
      <c r="J40" s="398">
        <v>0</v>
      </c>
      <c r="K40" s="398">
        <v>0</v>
      </c>
      <c r="L40" s="398">
        <v>0</v>
      </c>
      <c r="M40" s="398">
        <v>0</v>
      </c>
      <c r="N40" s="399">
        <f t="shared" si="0"/>
        <v>0</v>
      </c>
    </row>
    <row r="41" spans="1:14" ht="24" customHeight="1" x14ac:dyDescent="0.15">
      <c r="A41" s="127">
        <v>2</v>
      </c>
      <c r="B41" s="128">
        <v>50</v>
      </c>
      <c r="C41" s="633"/>
      <c r="D41" s="634"/>
      <c r="E41" s="635"/>
      <c r="F41" s="578" t="s">
        <v>59</v>
      </c>
      <c r="G41" s="562"/>
      <c r="H41" s="562"/>
      <c r="I41" s="129"/>
      <c r="J41" s="398">
        <v>0</v>
      </c>
      <c r="K41" s="398">
        <v>44227</v>
      </c>
      <c r="L41" s="398">
        <v>5916</v>
      </c>
      <c r="M41" s="398">
        <v>282915</v>
      </c>
      <c r="N41" s="399">
        <f t="shared" si="0"/>
        <v>333058</v>
      </c>
    </row>
    <row r="42" spans="1:14" ht="24" customHeight="1" x14ac:dyDescent="0.15">
      <c r="A42" s="127">
        <v>2</v>
      </c>
      <c r="B42" s="128">
        <v>51</v>
      </c>
      <c r="C42" s="607" t="s">
        <v>801</v>
      </c>
      <c r="D42" s="608"/>
      <c r="E42" s="609"/>
      <c r="F42" s="562" t="s">
        <v>265</v>
      </c>
      <c r="G42" s="562"/>
      <c r="H42" s="562"/>
      <c r="I42" s="137"/>
      <c r="J42" s="398">
        <v>1772</v>
      </c>
      <c r="K42" s="398">
        <v>2404</v>
      </c>
      <c r="L42" s="398">
        <v>1015</v>
      </c>
      <c r="M42" s="398">
        <v>7855</v>
      </c>
      <c r="N42" s="399">
        <f t="shared" si="0"/>
        <v>13046</v>
      </c>
    </row>
    <row r="43" spans="1:14" ht="24" customHeight="1" x14ac:dyDescent="0.15">
      <c r="A43" s="127">
        <v>2</v>
      </c>
      <c r="B43" s="128">
        <v>52</v>
      </c>
      <c r="C43" s="610"/>
      <c r="D43" s="611"/>
      <c r="E43" s="612"/>
      <c r="F43" s="583" t="s">
        <v>266</v>
      </c>
      <c r="G43" s="583"/>
      <c r="H43" s="583"/>
      <c r="I43" s="137"/>
      <c r="J43" s="398">
        <v>7548</v>
      </c>
      <c r="K43" s="398">
        <v>0</v>
      </c>
      <c r="L43" s="398">
        <v>7</v>
      </c>
      <c r="M43" s="398">
        <v>182</v>
      </c>
      <c r="N43" s="399">
        <f t="shared" si="0"/>
        <v>7737</v>
      </c>
    </row>
    <row r="44" spans="1:14" ht="24" customHeight="1" x14ac:dyDescent="0.15">
      <c r="A44" s="127">
        <v>2</v>
      </c>
      <c r="B44" s="128">
        <v>53</v>
      </c>
      <c r="C44" s="630" t="s">
        <v>800</v>
      </c>
      <c r="D44" s="631"/>
      <c r="E44" s="632"/>
      <c r="F44" s="562" t="s">
        <v>265</v>
      </c>
      <c r="G44" s="562"/>
      <c r="H44" s="562"/>
      <c r="I44" s="137"/>
      <c r="J44" s="398">
        <v>4457</v>
      </c>
      <c r="K44" s="398">
        <v>32758</v>
      </c>
      <c r="L44" s="398">
        <v>10126</v>
      </c>
      <c r="M44" s="398">
        <v>70307</v>
      </c>
      <c r="N44" s="399">
        <f t="shared" si="0"/>
        <v>117648</v>
      </c>
    </row>
    <row r="45" spans="1:14" ht="24" customHeight="1" x14ac:dyDescent="0.15">
      <c r="A45" s="127">
        <v>2</v>
      </c>
      <c r="B45" s="128">
        <v>54</v>
      </c>
      <c r="C45" s="633"/>
      <c r="D45" s="634"/>
      <c r="E45" s="635"/>
      <c r="F45" s="583" t="s">
        <v>266</v>
      </c>
      <c r="G45" s="583"/>
      <c r="H45" s="583"/>
      <c r="I45" s="137"/>
      <c r="J45" s="398">
        <v>3748</v>
      </c>
      <c r="K45" s="398">
        <v>19336</v>
      </c>
      <c r="L45" s="398">
        <v>0</v>
      </c>
      <c r="M45" s="398">
        <v>43473</v>
      </c>
      <c r="N45" s="399">
        <f t="shared" si="0"/>
        <v>66557</v>
      </c>
    </row>
    <row r="46" spans="1:14" ht="24" customHeight="1" x14ac:dyDescent="0.15">
      <c r="A46" s="127">
        <v>2</v>
      </c>
      <c r="B46" s="128">
        <v>55</v>
      </c>
      <c r="C46" s="630" t="s">
        <v>763</v>
      </c>
      <c r="D46" s="631"/>
      <c r="E46" s="631"/>
      <c r="F46" s="632"/>
      <c r="G46" s="562" t="s">
        <v>139</v>
      </c>
      <c r="H46" s="562"/>
      <c r="I46" s="137"/>
      <c r="J46" s="398">
        <v>4457</v>
      </c>
      <c r="K46" s="398">
        <v>32758</v>
      </c>
      <c r="L46" s="398">
        <v>0</v>
      </c>
      <c r="M46" s="398">
        <v>70307</v>
      </c>
      <c r="N46" s="399">
        <f t="shared" si="0"/>
        <v>107522</v>
      </c>
    </row>
    <row r="47" spans="1:14" ht="24" customHeight="1" x14ac:dyDescent="0.15">
      <c r="A47" s="127">
        <v>2</v>
      </c>
      <c r="B47" s="128">
        <v>56</v>
      </c>
      <c r="C47" s="633"/>
      <c r="D47" s="634"/>
      <c r="E47" s="634"/>
      <c r="F47" s="635"/>
      <c r="G47" s="583" t="s">
        <v>267</v>
      </c>
      <c r="H47" s="583"/>
      <c r="I47" s="137"/>
      <c r="J47" s="398">
        <v>8104</v>
      </c>
      <c r="K47" s="398">
        <v>51867</v>
      </c>
      <c r="L47" s="398">
        <v>0</v>
      </c>
      <c r="M47" s="398">
        <v>113780</v>
      </c>
      <c r="N47" s="399">
        <f t="shared" si="0"/>
        <v>173751</v>
      </c>
    </row>
    <row r="48" spans="1:14" ht="24" customHeight="1" x14ac:dyDescent="0.15">
      <c r="A48" s="127">
        <v>2</v>
      </c>
      <c r="B48" s="128">
        <v>57</v>
      </c>
      <c r="C48" s="630" t="s">
        <v>764</v>
      </c>
      <c r="D48" s="631"/>
      <c r="E48" s="631"/>
      <c r="F48" s="632"/>
      <c r="G48" s="578" t="s">
        <v>139</v>
      </c>
      <c r="H48" s="562"/>
      <c r="I48" s="137"/>
      <c r="J48" s="398">
        <v>1772</v>
      </c>
      <c r="K48" s="398">
        <v>3403</v>
      </c>
      <c r="L48" s="398">
        <v>0</v>
      </c>
      <c r="M48" s="398">
        <v>7855</v>
      </c>
      <c r="N48" s="399">
        <f t="shared" si="0"/>
        <v>13030</v>
      </c>
    </row>
    <row r="49" spans="1:14" ht="24" customHeight="1" x14ac:dyDescent="0.15">
      <c r="A49" s="127">
        <v>2</v>
      </c>
      <c r="B49" s="128">
        <v>58</v>
      </c>
      <c r="C49" s="633"/>
      <c r="D49" s="634"/>
      <c r="E49" s="634"/>
      <c r="F49" s="635"/>
      <c r="G49" s="583" t="s">
        <v>267</v>
      </c>
      <c r="H49" s="583"/>
      <c r="I49" s="137"/>
      <c r="J49" s="398">
        <v>3224</v>
      </c>
      <c r="K49" s="398">
        <v>2404</v>
      </c>
      <c r="L49" s="398">
        <v>0</v>
      </c>
      <c r="M49" s="398">
        <v>8037</v>
      </c>
      <c r="N49" s="399">
        <f t="shared" si="0"/>
        <v>13665</v>
      </c>
    </row>
    <row r="50" spans="1:14" ht="24" customHeight="1" x14ac:dyDescent="0.15">
      <c r="A50" s="127">
        <v>2</v>
      </c>
      <c r="B50" s="128">
        <v>59</v>
      </c>
      <c r="C50" s="150" t="s">
        <v>268</v>
      </c>
      <c r="D50" s="636" t="s">
        <v>765</v>
      </c>
      <c r="E50" s="637"/>
      <c r="F50" s="638"/>
      <c r="G50" s="578" t="s">
        <v>139</v>
      </c>
      <c r="H50" s="562"/>
      <c r="I50" s="137"/>
      <c r="J50" s="398">
        <v>6229</v>
      </c>
      <c r="K50" s="398">
        <v>36161</v>
      </c>
      <c r="L50" s="398">
        <v>0</v>
      </c>
      <c r="M50" s="398">
        <v>78162</v>
      </c>
      <c r="N50" s="399">
        <f t="shared" si="0"/>
        <v>120552</v>
      </c>
    </row>
    <row r="51" spans="1:14" ht="24" customHeight="1" x14ac:dyDescent="0.15">
      <c r="A51" s="127">
        <v>2</v>
      </c>
      <c r="B51" s="128">
        <v>60</v>
      </c>
      <c r="C51" s="151" t="s">
        <v>269</v>
      </c>
      <c r="D51" s="639"/>
      <c r="E51" s="640"/>
      <c r="F51" s="641"/>
      <c r="G51" s="583" t="s">
        <v>267</v>
      </c>
      <c r="H51" s="583"/>
      <c r="I51" s="137"/>
      <c r="J51" s="398">
        <v>11328</v>
      </c>
      <c r="K51" s="398">
        <v>54271</v>
      </c>
      <c r="L51" s="398">
        <v>0</v>
      </c>
      <c r="M51" s="398">
        <v>121817</v>
      </c>
      <c r="N51" s="399">
        <f t="shared" si="0"/>
        <v>187416</v>
      </c>
    </row>
    <row r="52" spans="1:14" ht="24" customHeight="1" x14ac:dyDescent="0.15">
      <c r="A52" s="127">
        <v>2</v>
      </c>
      <c r="B52" s="128">
        <v>61</v>
      </c>
      <c r="C52" s="136" t="s">
        <v>176</v>
      </c>
      <c r="D52" s="562" t="s">
        <v>178</v>
      </c>
      <c r="E52" s="562"/>
      <c r="F52" s="562"/>
      <c r="G52" s="562"/>
      <c r="H52" s="562"/>
      <c r="I52" s="152"/>
      <c r="J52" s="398"/>
      <c r="K52" s="398"/>
      <c r="L52" s="398"/>
      <c r="M52" s="398"/>
      <c r="N52" s="399">
        <f t="shared" si="0"/>
        <v>0</v>
      </c>
    </row>
    <row r="53" spans="1:14" ht="24" customHeight="1" x14ac:dyDescent="0.15">
      <c r="A53" s="127">
        <v>2</v>
      </c>
      <c r="B53" s="128">
        <v>62</v>
      </c>
      <c r="C53" s="153" t="s">
        <v>177</v>
      </c>
      <c r="D53" s="660" t="s">
        <v>179</v>
      </c>
      <c r="E53" s="660"/>
      <c r="F53" s="660"/>
      <c r="G53" s="660"/>
      <c r="H53" s="660"/>
      <c r="I53" s="152"/>
      <c r="J53" s="398"/>
      <c r="K53" s="398"/>
      <c r="L53" s="398"/>
      <c r="M53" s="398"/>
      <c r="N53" s="399">
        <f t="shared" si="0"/>
        <v>0</v>
      </c>
    </row>
    <row r="54" spans="1:14" ht="24" customHeight="1" x14ac:dyDescent="0.15">
      <c r="A54" s="92">
        <v>2</v>
      </c>
      <c r="B54" s="154">
        <v>63</v>
      </c>
      <c r="C54" s="596" t="s">
        <v>839</v>
      </c>
      <c r="D54" s="655"/>
      <c r="E54" s="622" t="s">
        <v>837</v>
      </c>
      <c r="F54" s="622"/>
      <c r="G54" s="622"/>
      <c r="H54" s="622"/>
      <c r="I54" s="622"/>
      <c r="J54" s="398"/>
      <c r="K54" s="398"/>
      <c r="L54" s="398"/>
      <c r="M54" s="398"/>
      <c r="N54" s="399">
        <f t="shared" si="0"/>
        <v>0</v>
      </c>
    </row>
    <row r="55" spans="1:14" ht="24" customHeight="1" x14ac:dyDescent="0.15">
      <c r="A55" s="92">
        <v>2</v>
      </c>
      <c r="B55" s="154">
        <v>64</v>
      </c>
      <c r="C55" s="656"/>
      <c r="D55" s="657"/>
      <c r="E55" s="622" t="s">
        <v>806</v>
      </c>
      <c r="F55" s="622"/>
      <c r="G55" s="622"/>
      <c r="H55" s="622"/>
      <c r="I55" s="622"/>
      <c r="J55" s="398"/>
      <c r="K55" s="398"/>
      <c r="L55" s="398"/>
      <c r="M55" s="398"/>
      <c r="N55" s="399">
        <f t="shared" si="0"/>
        <v>0</v>
      </c>
    </row>
    <row r="56" spans="1:14" ht="24" customHeight="1" x14ac:dyDescent="0.15">
      <c r="A56" s="92">
        <v>2</v>
      </c>
      <c r="B56" s="154">
        <v>65</v>
      </c>
      <c r="C56" s="656"/>
      <c r="D56" s="657"/>
      <c r="E56" s="666" t="s">
        <v>353</v>
      </c>
      <c r="F56" s="667"/>
      <c r="G56" s="665" t="s">
        <v>130</v>
      </c>
      <c r="H56" s="665"/>
      <c r="I56" s="665"/>
      <c r="J56" s="398"/>
      <c r="K56" s="398"/>
      <c r="L56" s="398"/>
      <c r="M56" s="398"/>
      <c r="N56" s="399">
        <f t="shared" si="0"/>
        <v>0</v>
      </c>
    </row>
    <row r="57" spans="1:14" ht="24" customHeight="1" x14ac:dyDescent="0.15">
      <c r="A57" s="92">
        <v>2</v>
      </c>
      <c r="B57" s="154">
        <v>66</v>
      </c>
      <c r="C57" s="656"/>
      <c r="D57" s="657"/>
      <c r="E57" s="668"/>
      <c r="F57" s="669"/>
      <c r="G57" s="665" t="s">
        <v>131</v>
      </c>
      <c r="H57" s="665"/>
      <c r="I57" s="665"/>
      <c r="J57" s="398"/>
      <c r="K57" s="398"/>
      <c r="L57" s="398"/>
      <c r="M57" s="398"/>
      <c r="N57" s="399">
        <f t="shared" si="0"/>
        <v>0</v>
      </c>
    </row>
    <row r="58" spans="1:14" ht="24" customHeight="1" x14ac:dyDescent="0.15">
      <c r="A58" s="92">
        <v>2</v>
      </c>
      <c r="B58" s="154">
        <v>67</v>
      </c>
      <c r="C58" s="656"/>
      <c r="D58" s="657"/>
      <c r="E58" s="668"/>
      <c r="F58" s="669"/>
      <c r="G58" s="665" t="s">
        <v>271</v>
      </c>
      <c r="H58" s="665"/>
      <c r="I58" s="665"/>
      <c r="J58" s="398"/>
      <c r="K58" s="398"/>
      <c r="L58" s="398"/>
      <c r="M58" s="398"/>
      <c r="N58" s="399">
        <f t="shared" si="0"/>
        <v>0</v>
      </c>
    </row>
    <row r="59" spans="1:14" ht="24" customHeight="1" x14ac:dyDescent="0.15">
      <c r="A59" s="92">
        <v>2</v>
      </c>
      <c r="B59" s="154">
        <v>68</v>
      </c>
      <c r="C59" s="656"/>
      <c r="D59" s="657"/>
      <c r="E59" s="670"/>
      <c r="F59" s="671"/>
      <c r="G59" s="665" t="s">
        <v>132</v>
      </c>
      <c r="H59" s="665"/>
      <c r="I59" s="665"/>
      <c r="J59" s="398"/>
      <c r="K59" s="398"/>
      <c r="L59" s="398"/>
      <c r="M59" s="398"/>
      <c r="N59" s="399">
        <f t="shared" si="0"/>
        <v>0</v>
      </c>
    </row>
    <row r="60" spans="1:14" ht="24" customHeight="1" x14ac:dyDescent="0.15">
      <c r="A60" s="92">
        <v>2</v>
      </c>
      <c r="B60" s="154">
        <v>69</v>
      </c>
      <c r="C60" s="658"/>
      <c r="D60" s="659"/>
      <c r="E60" s="672" t="s">
        <v>807</v>
      </c>
      <c r="F60" s="673"/>
      <c r="G60" s="673"/>
      <c r="H60" s="673"/>
      <c r="I60" s="674"/>
      <c r="J60" s="398"/>
      <c r="K60" s="398"/>
      <c r="L60" s="398"/>
      <c r="M60" s="398"/>
      <c r="N60" s="399">
        <f t="shared" si="0"/>
        <v>0</v>
      </c>
    </row>
    <row r="61" spans="1:14" ht="24" customHeight="1" x14ac:dyDescent="0.15">
      <c r="A61" s="92">
        <v>2</v>
      </c>
      <c r="B61" s="154">
        <v>70</v>
      </c>
      <c r="C61" s="603" t="s">
        <v>923</v>
      </c>
      <c r="D61" s="604"/>
      <c r="E61" s="600" t="s">
        <v>924</v>
      </c>
      <c r="F61" s="601"/>
      <c r="G61" s="601"/>
      <c r="H61" s="601"/>
      <c r="I61" s="602"/>
      <c r="J61" s="398"/>
      <c r="K61" s="398"/>
      <c r="L61" s="398"/>
      <c r="M61" s="398"/>
      <c r="N61" s="399"/>
    </row>
    <row r="62" spans="1:14" ht="24" customHeight="1" x14ac:dyDescent="0.15">
      <c r="A62" s="92">
        <v>2</v>
      </c>
      <c r="B62" s="154">
        <v>71</v>
      </c>
      <c r="C62" s="603" t="s">
        <v>925</v>
      </c>
      <c r="D62" s="604"/>
      <c r="E62" s="600" t="s">
        <v>924</v>
      </c>
      <c r="F62" s="601"/>
      <c r="G62" s="601"/>
      <c r="H62" s="601"/>
      <c r="I62" s="602"/>
      <c r="J62" s="398"/>
      <c r="K62" s="398"/>
      <c r="L62" s="398"/>
      <c r="M62" s="398"/>
      <c r="N62" s="399"/>
    </row>
    <row r="63" spans="1:14" ht="24" customHeight="1" x14ac:dyDescent="0.15">
      <c r="A63" s="92">
        <v>2</v>
      </c>
      <c r="B63" s="154">
        <v>72</v>
      </c>
      <c r="C63" s="596" t="s">
        <v>926</v>
      </c>
      <c r="D63" s="597"/>
      <c r="E63" s="600" t="s">
        <v>913</v>
      </c>
      <c r="F63" s="601"/>
      <c r="G63" s="601"/>
      <c r="H63" s="601"/>
      <c r="I63" s="602"/>
      <c r="J63" s="398"/>
      <c r="K63" s="398"/>
      <c r="L63" s="398"/>
      <c r="M63" s="398"/>
      <c r="N63" s="399"/>
    </row>
    <row r="64" spans="1:14" ht="24" customHeight="1" x14ac:dyDescent="0.15">
      <c r="A64" s="92">
        <v>2</v>
      </c>
      <c r="B64" s="154">
        <v>73</v>
      </c>
      <c r="C64" s="605"/>
      <c r="D64" s="606"/>
      <c r="E64" s="600" t="s">
        <v>927</v>
      </c>
      <c r="F64" s="601"/>
      <c r="G64" s="601"/>
      <c r="H64" s="601"/>
      <c r="I64" s="602"/>
      <c r="J64" s="398"/>
      <c r="K64" s="398"/>
      <c r="L64" s="398"/>
      <c r="M64" s="398"/>
      <c r="N64" s="399"/>
    </row>
    <row r="65" spans="1:14" ht="24" customHeight="1" x14ac:dyDescent="0.15">
      <c r="A65" s="92">
        <v>2</v>
      </c>
      <c r="B65" s="154">
        <v>74</v>
      </c>
      <c r="C65" s="598"/>
      <c r="D65" s="599"/>
      <c r="E65" s="600" t="s">
        <v>928</v>
      </c>
      <c r="F65" s="601"/>
      <c r="G65" s="601"/>
      <c r="H65" s="601"/>
      <c r="I65" s="602"/>
      <c r="J65" s="398"/>
      <c r="K65" s="398"/>
      <c r="L65" s="398"/>
      <c r="M65" s="398"/>
      <c r="N65" s="399"/>
    </row>
    <row r="66" spans="1:14" ht="24" customHeight="1" x14ac:dyDescent="0.15">
      <c r="A66" s="92">
        <v>2</v>
      </c>
      <c r="B66" s="154">
        <v>75</v>
      </c>
      <c r="C66" s="596" t="s">
        <v>929</v>
      </c>
      <c r="D66" s="597"/>
      <c r="E66" s="600" t="s">
        <v>913</v>
      </c>
      <c r="F66" s="601"/>
      <c r="G66" s="601"/>
      <c r="H66" s="601"/>
      <c r="I66" s="602"/>
      <c r="J66" s="398"/>
      <c r="K66" s="398"/>
      <c r="L66" s="398"/>
      <c r="M66" s="398"/>
      <c r="N66" s="399"/>
    </row>
    <row r="67" spans="1:14" ht="24" customHeight="1" x14ac:dyDescent="0.15">
      <c r="A67" s="92">
        <v>2</v>
      </c>
      <c r="B67" s="154">
        <v>76</v>
      </c>
      <c r="C67" s="598"/>
      <c r="D67" s="599"/>
      <c r="E67" s="600" t="s">
        <v>927</v>
      </c>
      <c r="F67" s="601"/>
      <c r="G67" s="601"/>
      <c r="H67" s="601"/>
      <c r="I67" s="602"/>
      <c r="J67" s="398"/>
      <c r="K67" s="398"/>
      <c r="L67" s="398"/>
      <c r="M67" s="398"/>
      <c r="N67" s="399"/>
    </row>
    <row r="68" spans="1:14" ht="24" customHeight="1" x14ac:dyDescent="0.15">
      <c r="A68" s="92">
        <v>2</v>
      </c>
      <c r="B68" s="154">
        <v>77</v>
      </c>
      <c r="C68" s="596" t="s">
        <v>930</v>
      </c>
      <c r="D68" s="597"/>
      <c r="E68" s="600" t="s">
        <v>913</v>
      </c>
      <c r="F68" s="601"/>
      <c r="G68" s="601"/>
      <c r="H68" s="601"/>
      <c r="I68" s="602"/>
      <c r="J68" s="398"/>
      <c r="K68" s="398"/>
      <c r="L68" s="398"/>
      <c r="M68" s="398"/>
      <c r="N68" s="399"/>
    </row>
    <row r="69" spans="1:14" ht="24" customHeight="1" x14ac:dyDescent="0.15">
      <c r="A69" s="92">
        <v>2</v>
      </c>
      <c r="B69" s="154">
        <v>78</v>
      </c>
      <c r="C69" s="598"/>
      <c r="D69" s="599"/>
      <c r="E69" s="600" t="s">
        <v>927</v>
      </c>
      <c r="F69" s="601"/>
      <c r="G69" s="601"/>
      <c r="H69" s="601"/>
      <c r="I69" s="602"/>
      <c r="J69" s="398"/>
      <c r="K69" s="398"/>
      <c r="L69" s="398"/>
      <c r="M69" s="398"/>
      <c r="N69" s="399"/>
    </row>
    <row r="70" spans="1:14" ht="24" customHeight="1" x14ac:dyDescent="0.15">
      <c r="B70" s="92"/>
      <c r="J70" s="400"/>
      <c r="K70" s="400"/>
      <c r="L70" s="400"/>
      <c r="M70" s="400"/>
      <c r="N70" s="400"/>
    </row>
    <row r="71" spans="1:14" ht="24" customHeight="1" x14ac:dyDescent="0.15">
      <c r="A71" s="99"/>
      <c r="B71" s="92">
        <v>101</v>
      </c>
      <c r="C71" s="575" t="s">
        <v>780</v>
      </c>
      <c r="D71" s="653" t="s">
        <v>276</v>
      </c>
      <c r="E71" s="654"/>
      <c r="F71" s="578" t="s">
        <v>375</v>
      </c>
      <c r="G71" s="651"/>
      <c r="H71" s="651"/>
      <c r="I71" s="652"/>
      <c r="J71" s="401">
        <f>ROUND('26表の1'!J8/('26表の1'!J16+'26表の1'!J52)*100,2)</f>
        <v>45.98</v>
      </c>
      <c r="K71" s="401">
        <f>ROUND('26表の1'!K8/('26表の1'!K16+'26表の1'!K52)*100,2)</f>
        <v>41.62</v>
      </c>
      <c r="L71" s="401">
        <f>ROUND('26表の1'!L8/('26表の1'!L16+'26表の1'!L52)*100,2)</f>
        <v>139.41</v>
      </c>
      <c r="M71" s="401">
        <f>ROUND('26表の1'!M8/('26表の1'!M16+'26表の1'!M52)*100,2)</f>
        <v>18.850000000000001</v>
      </c>
      <c r="N71" s="401">
        <f>ROUND('26表の1'!N8/('26表の1'!N16+'26表の1'!N52)*100,2)</f>
        <v>52.23</v>
      </c>
    </row>
    <row r="72" spans="1:14" s="95" customFormat="1" ht="24" customHeight="1" x14ac:dyDescent="0.15">
      <c r="A72" s="99"/>
      <c r="B72" s="92">
        <v>102</v>
      </c>
      <c r="C72" s="623"/>
      <c r="D72" s="677" t="s">
        <v>277</v>
      </c>
      <c r="E72" s="678"/>
      <c r="F72" s="578" t="s">
        <v>21</v>
      </c>
      <c r="G72" s="651"/>
      <c r="H72" s="651"/>
      <c r="I72" s="652"/>
      <c r="J72" s="401">
        <f>ROUND('26表の1'!J14/('26表の1'!J16+'26表の1'!J52)*100,2)</f>
        <v>22.89</v>
      </c>
      <c r="K72" s="401">
        <f>ROUND('26表の1'!K14/('26表の1'!K16+'26表の1'!K52)*100,2)</f>
        <v>2.4900000000000002</v>
      </c>
      <c r="L72" s="401">
        <f>ROUND('26表の1'!L14/('26表の1'!L16+'26表の1'!L52)*100,2)</f>
        <v>1.24</v>
      </c>
      <c r="M72" s="401">
        <f>ROUND('26表の1'!M14/('26表の1'!M16+'26表の1'!M52)*100,2)</f>
        <v>4.55</v>
      </c>
      <c r="N72" s="401">
        <f>ROUND('26表の1'!N14/('26表の1'!N20+'26表の1'!N52)*100,2)</f>
        <v>5.94</v>
      </c>
    </row>
    <row r="73" spans="1:14" ht="24" customHeight="1" x14ac:dyDescent="0.15">
      <c r="A73" s="99"/>
      <c r="B73" s="92">
        <v>103</v>
      </c>
      <c r="C73" s="623"/>
      <c r="D73" s="675" t="s">
        <v>278</v>
      </c>
      <c r="E73" s="676"/>
      <c r="F73" s="578" t="s">
        <v>22</v>
      </c>
      <c r="G73" s="651"/>
      <c r="H73" s="651"/>
      <c r="I73" s="652"/>
      <c r="J73" s="401">
        <f>ROUND('26表の1'!J18/('26表の1'!J16+'26表の1'!J52)*100,2)</f>
        <v>7.05</v>
      </c>
      <c r="K73" s="401">
        <f>ROUND('26表の1'!K18/('26表の1'!K16+'26表の1'!K52)*100,2)</f>
        <v>0</v>
      </c>
      <c r="L73" s="401">
        <f>ROUND('26表の1'!L18/('26表の1'!L16+'26表の1'!L52)*100,2)</f>
        <v>12.19</v>
      </c>
      <c r="M73" s="401">
        <f>ROUND('26表の1'!M18/('26表の1'!M16+'26表の1'!M52)*100,2)</f>
        <v>3.17</v>
      </c>
      <c r="N73" s="401">
        <f>ROUND('26表の1'!N18/('26表の1'!N16+'26表の1'!N52)*100,2)</f>
        <v>4.67</v>
      </c>
    </row>
    <row r="74" spans="1:14" ht="24" customHeight="1" x14ac:dyDescent="0.15">
      <c r="A74" s="99"/>
      <c r="B74" s="92">
        <v>104</v>
      </c>
      <c r="C74" s="576"/>
      <c r="D74" s="675" t="s">
        <v>279</v>
      </c>
      <c r="E74" s="676"/>
      <c r="F74" s="578" t="s">
        <v>117</v>
      </c>
      <c r="G74" s="651"/>
      <c r="H74" s="651"/>
      <c r="I74" s="652"/>
      <c r="J74" s="401">
        <f>ROUND('26表の1'!J23/('26表の1'!J16+'26表の1'!J52)*100,2)</f>
        <v>7.92</v>
      </c>
      <c r="K74" s="401">
        <f>ROUND('26表の1'!K23/('26表の1'!K16+'26表の1'!K52)*100,2)</f>
        <v>6.93</v>
      </c>
      <c r="L74" s="401">
        <f>ROUND('26表の1'!L23/('26表の1'!L16+'26表の1'!L52)*100,2)</f>
        <v>2.4700000000000002</v>
      </c>
      <c r="M74" s="401">
        <f>ROUND('26表の1'!M23/('26表の1'!M16+'26表の1'!M52)*100,2)</f>
        <v>8.9</v>
      </c>
      <c r="N74" s="401">
        <f>ROUND('26表の1'!N23/('26表の1'!N16+'26表の1'!N52)*100,2)</f>
        <v>6.98</v>
      </c>
    </row>
    <row r="75" spans="1:14" ht="24" customHeight="1" x14ac:dyDescent="0.15">
      <c r="A75" s="99"/>
      <c r="B75" s="92">
        <v>105</v>
      </c>
      <c r="C75" s="576"/>
      <c r="D75" s="663" t="s">
        <v>280</v>
      </c>
      <c r="E75" s="664"/>
      <c r="F75" s="578" t="s">
        <v>378</v>
      </c>
      <c r="G75" s="651"/>
      <c r="H75" s="651"/>
      <c r="I75" s="652"/>
      <c r="J75" s="401">
        <f>ROUND('26表の1'!J52/('26表の1'!J16+'26表の1'!J52)*100,2)</f>
        <v>19.899999999999999</v>
      </c>
      <c r="K75" s="401">
        <f>ROUND('26表の1'!K52/('26表の1'!K16+'26表の1'!K52)*100,2)</f>
        <v>53.69</v>
      </c>
      <c r="L75" s="401">
        <f>ROUND('26表の1'!L52/('26表の1'!L16+'26表の1'!L52)*100,2)</f>
        <v>24.61</v>
      </c>
      <c r="M75" s="401">
        <f>ROUND('26表の1'!M52/('26表の1'!M16+'26表の1'!M52)*100,2)</f>
        <v>79.62</v>
      </c>
      <c r="N75" s="401">
        <f>ROUND('26表の1'!N52/('26表の1'!N16+'26表の1'!N52)*100,2)</f>
        <v>55.74</v>
      </c>
    </row>
    <row r="76" spans="1:14" ht="24" customHeight="1" x14ac:dyDescent="0.15">
      <c r="A76" s="99"/>
      <c r="B76" s="92">
        <v>106</v>
      </c>
      <c r="C76" s="576"/>
      <c r="D76" s="155"/>
      <c r="E76" s="156"/>
      <c r="F76" s="578" t="s">
        <v>416</v>
      </c>
      <c r="G76" s="651"/>
      <c r="H76" s="651"/>
      <c r="I76" s="652"/>
      <c r="J76" s="401">
        <f>ROUND(('26表の1'!J23+'26表の1'!J52)/('26表の1'!J16+'26表の1'!J52)*100,2)</f>
        <v>27.82</v>
      </c>
      <c r="K76" s="401">
        <f>ROUND(('26表の1'!K23+'26表の1'!K52)/('26表の1'!K16+'26表の1'!K52)*100,2)</f>
        <v>60.63</v>
      </c>
      <c r="L76" s="401">
        <f>ROUND(('26表の1'!L23+'26表の1'!L52)/('26表の1'!L16+'26表の1'!L52)*100,2)</f>
        <v>27.08</v>
      </c>
      <c r="M76" s="401">
        <f>ROUND(('26表の1'!M23+'26表の1'!M52)/('26表の1'!M16+'26表の1'!M52)*100,2)</f>
        <v>88.52</v>
      </c>
      <c r="N76" s="401">
        <f>ROUND(('26表の1'!N23+'26表の1'!N52)/('26表の1'!N16+'26表の1'!N52)*100,2)</f>
        <v>62.72</v>
      </c>
    </row>
    <row r="77" spans="1:14" ht="24" customHeight="1" x14ac:dyDescent="0.15">
      <c r="A77" s="99"/>
      <c r="B77" s="92">
        <v>107</v>
      </c>
      <c r="C77" s="576"/>
      <c r="D77" s="625" t="s">
        <v>781</v>
      </c>
      <c r="E77" s="626"/>
      <c r="F77" s="626"/>
      <c r="G77" s="626"/>
      <c r="H77" s="626"/>
      <c r="I77" s="627"/>
      <c r="J77" s="401">
        <f>ROUND('26表の1'!J6*100/('26表の1'!J16+'26表の1'!J52),2)</f>
        <v>68.88</v>
      </c>
      <c r="K77" s="401">
        <f>ROUND('26表の1'!K6*100/('26表の1'!K16+'26表の1'!K52),2)</f>
        <v>48.04</v>
      </c>
      <c r="L77" s="401">
        <f>ROUND('26表の1'!L6*100/('26表の1'!L16+'26表の1'!L52),2)</f>
        <v>141.49</v>
      </c>
      <c r="M77" s="401">
        <f>ROUND('26表の1'!M6*100/('26表の1'!M16+'26表の1'!M52),2)</f>
        <v>37.590000000000003</v>
      </c>
      <c r="N77" s="401">
        <f>ROUND('26表の1'!N6*100/('26表の1'!N16+'26表の1'!N52),2)</f>
        <v>64.930000000000007</v>
      </c>
    </row>
    <row r="78" spans="1:14" ht="24" customHeight="1" x14ac:dyDescent="0.15">
      <c r="A78" s="99"/>
      <c r="B78" s="92">
        <v>108</v>
      </c>
      <c r="C78" s="577"/>
      <c r="D78" s="578" t="s">
        <v>782</v>
      </c>
      <c r="E78" s="562"/>
      <c r="F78" s="562"/>
      <c r="G78" s="562"/>
      <c r="H78" s="562"/>
      <c r="I78" s="624"/>
      <c r="J78" s="401">
        <f>ROUND(('24表'!H6-'24表'!H19)*100/'26表の1'!J8,2)</f>
        <v>0</v>
      </c>
      <c r="K78" s="401">
        <f>ROUND(('24表'!I6-'24表'!I19)*100/'26表の1'!K8,2)</f>
        <v>694.21</v>
      </c>
      <c r="L78" s="401">
        <f>ROUND(('24表'!J6-'24表'!J19)*100/'26表の1'!L8,2)</f>
        <v>162.63</v>
      </c>
      <c r="M78" s="401">
        <f>ROUND(('24表'!K6-'24表'!K19)*100/'26表の1'!M8,2)</f>
        <v>6644.6</v>
      </c>
      <c r="N78" s="401">
        <f>ROUND(('24表'!L6-'24表'!L19)*100/'26表の1'!N8,2)</f>
        <v>1293.92</v>
      </c>
    </row>
  </sheetData>
  <mergeCells count="94">
    <mergeCell ref="D1:G1"/>
    <mergeCell ref="F76:I76"/>
    <mergeCell ref="D75:E75"/>
    <mergeCell ref="G57:I57"/>
    <mergeCell ref="F74:I74"/>
    <mergeCell ref="F72:I72"/>
    <mergeCell ref="F71:I71"/>
    <mergeCell ref="G59:I59"/>
    <mergeCell ref="E56:F59"/>
    <mergeCell ref="G56:I56"/>
    <mergeCell ref="E60:I60"/>
    <mergeCell ref="G58:I58"/>
    <mergeCell ref="D73:E73"/>
    <mergeCell ref="D74:E74"/>
    <mergeCell ref="D72:E72"/>
    <mergeCell ref="F73:I73"/>
    <mergeCell ref="F36:H36"/>
    <mergeCell ref="C32:E36"/>
    <mergeCell ref="C37:H37"/>
    <mergeCell ref="G48:H48"/>
    <mergeCell ref="F75:I75"/>
    <mergeCell ref="E54:I54"/>
    <mergeCell ref="D71:E71"/>
    <mergeCell ref="C54:D60"/>
    <mergeCell ref="G47:H47"/>
    <mergeCell ref="F34:H34"/>
    <mergeCell ref="F35:H35"/>
    <mergeCell ref="F40:H40"/>
    <mergeCell ref="F32:H32"/>
    <mergeCell ref="F33:H33"/>
    <mergeCell ref="D53:H53"/>
    <mergeCell ref="C39:H39"/>
    <mergeCell ref="E55:I55"/>
    <mergeCell ref="C71:C78"/>
    <mergeCell ref="D78:I78"/>
    <mergeCell ref="D77:I77"/>
    <mergeCell ref="C38:H38"/>
    <mergeCell ref="C44:E45"/>
    <mergeCell ref="F44:H44"/>
    <mergeCell ref="C40:E41"/>
    <mergeCell ref="G49:H49"/>
    <mergeCell ref="F41:H41"/>
    <mergeCell ref="D50:F51"/>
    <mergeCell ref="G50:H50"/>
    <mergeCell ref="C46:F47"/>
    <mergeCell ref="C48:F49"/>
    <mergeCell ref="G46:H46"/>
    <mergeCell ref="D52:H52"/>
    <mergeCell ref="D6:H6"/>
    <mergeCell ref="F7:H7"/>
    <mergeCell ref="F19:H19"/>
    <mergeCell ref="F9:H9"/>
    <mergeCell ref="D13:H13"/>
    <mergeCell ref="D7:E9"/>
    <mergeCell ref="E11:H11"/>
    <mergeCell ref="C17:H17"/>
    <mergeCell ref="C18:H18"/>
    <mergeCell ref="E12:H12"/>
    <mergeCell ref="D14:H14"/>
    <mergeCell ref="D15:H15"/>
    <mergeCell ref="D16:H16"/>
    <mergeCell ref="D10:H10"/>
    <mergeCell ref="F8:H8"/>
    <mergeCell ref="C24:H24"/>
    <mergeCell ref="F31:H31"/>
    <mergeCell ref="C21:H21"/>
    <mergeCell ref="F23:H23"/>
    <mergeCell ref="F20:H20"/>
    <mergeCell ref="F22:H22"/>
    <mergeCell ref="C25:H25"/>
    <mergeCell ref="C28:H28"/>
    <mergeCell ref="F26:H26"/>
    <mergeCell ref="F27:H27"/>
    <mergeCell ref="C29:H29"/>
    <mergeCell ref="F30:H30"/>
    <mergeCell ref="C42:E43"/>
    <mergeCell ref="F42:H42"/>
    <mergeCell ref="F43:H43"/>
    <mergeCell ref="F45:H45"/>
    <mergeCell ref="G51:H51"/>
    <mergeCell ref="C61:D61"/>
    <mergeCell ref="C62:D62"/>
    <mergeCell ref="C63:D65"/>
    <mergeCell ref="E61:I61"/>
    <mergeCell ref="E62:I62"/>
    <mergeCell ref="E63:I63"/>
    <mergeCell ref="E64:I64"/>
    <mergeCell ref="E65:I65"/>
    <mergeCell ref="C66:D67"/>
    <mergeCell ref="C68:D69"/>
    <mergeCell ref="E66:I66"/>
    <mergeCell ref="E67:I67"/>
    <mergeCell ref="E68:I68"/>
    <mergeCell ref="E69:I69"/>
  </mergeCells>
  <phoneticPr fontId="3"/>
  <pageMargins left="0.78740157480314965" right="0.78740157480314965" top="0.78740157480314965" bottom="0.39370078740157483" header="0.19685039370078741" footer="0.19685039370078741"/>
  <pageSetup paperSize="9" scale="42" fitToWidth="0" pageOrder="overThenDown" orientation="portrait" horizontalDpi="1200" verticalDpi="1200" r:id="rId1"/>
  <headerFooter alignWithMargins="0"/>
  <ignoredErrors>
    <ignoredError sqref="N40:N60 N36:N39 N6:N3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L45"/>
  <sheetViews>
    <sheetView showZeros="0" view="pageBreakPreview" zoomScaleNormal="100" zoomScaleSheetLayoutView="100" zoomScalePageLayoutView="80" workbookViewId="0">
      <pane xSplit="7" ySplit="5" topLeftCell="H6" activePane="bottomRight" state="frozen"/>
      <selection activeCell="I3" sqref="I3"/>
      <selection pane="topRight" activeCell="I3" sqref="I3"/>
      <selection pane="bottomLeft" activeCell="I3" sqref="I3"/>
      <selection pane="bottomRight"/>
    </sheetView>
  </sheetViews>
  <sheetFormatPr defaultColWidth="10.28515625" defaultRowHeight="18" customHeight="1" x14ac:dyDescent="0.15"/>
  <cols>
    <col min="1" max="2" width="3.5703125" style="176" customWidth="1"/>
    <col min="3" max="3" width="5.28515625" style="91" customWidth="1"/>
    <col min="4" max="4" width="9" style="91" customWidth="1"/>
    <col min="5" max="5" width="5.28515625" style="91" customWidth="1"/>
    <col min="6" max="6" width="15.7109375" style="91" customWidth="1"/>
    <col min="7" max="7" width="1.85546875" style="91" customWidth="1"/>
    <col min="8" max="12" width="14.42578125" style="48" customWidth="1"/>
    <col min="13" max="16384" width="10.28515625" style="84"/>
  </cols>
  <sheetData>
    <row r="1" spans="1:12" s="78" customFormat="1" ht="18" customHeight="1" x14ac:dyDescent="0.15">
      <c r="A1" s="176"/>
      <c r="B1" s="176"/>
      <c r="C1" s="50" t="s">
        <v>77</v>
      </c>
      <c r="D1" s="702" t="s">
        <v>0</v>
      </c>
      <c r="E1" s="703"/>
      <c r="F1" s="703"/>
      <c r="G1" s="704"/>
      <c r="H1" s="48"/>
      <c r="I1" s="48"/>
      <c r="J1" s="48"/>
      <c r="K1" s="48"/>
      <c r="L1" s="474"/>
    </row>
    <row r="2" spans="1:12" s="78" customFormat="1" ht="18" customHeight="1" x14ac:dyDescent="0.15">
      <c r="A2" s="176"/>
      <c r="B2" s="176"/>
      <c r="C2" s="79"/>
      <c r="D2" s="79"/>
      <c r="E2" s="79"/>
      <c r="F2" s="79"/>
      <c r="G2" s="79"/>
      <c r="H2" s="51"/>
      <c r="I2" s="51"/>
      <c r="J2" s="51"/>
      <c r="K2" s="51"/>
      <c r="L2" s="51"/>
    </row>
    <row r="3" spans="1:12" s="78" customFormat="1" ht="18" customHeight="1" x14ac:dyDescent="0.15">
      <c r="A3" s="176"/>
      <c r="B3" s="176"/>
      <c r="C3" s="79" t="s">
        <v>339</v>
      </c>
      <c r="D3" s="79"/>
      <c r="E3" s="79"/>
      <c r="F3" s="79"/>
      <c r="G3" s="79"/>
      <c r="H3" s="52"/>
      <c r="I3" s="52"/>
      <c r="J3" s="52"/>
      <c r="K3" s="52"/>
      <c r="L3" s="52"/>
    </row>
    <row r="4" spans="1:12" s="78" customFormat="1" ht="18" customHeight="1" x14ac:dyDescent="0.15">
      <c r="A4" s="176"/>
      <c r="B4" s="176"/>
      <c r="C4" s="79"/>
      <c r="D4" s="79"/>
      <c r="E4" s="79"/>
      <c r="F4" s="79"/>
      <c r="G4" s="79"/>
      <c r="H4" s="48"/>
      <c r="I4" s="48"/>
      <c r="J4" s="48"/>
      <c r="K4" s="48"/>
      <c r="L4" s="48"/>
    </row>
    <row r="5" spans="1:12" ht="30" customHeight="1" x14ac:dyDescent="0.15">
      <c r="A5" s="177" t="s">
        <v>128</v>
      </c>
      <c r="B5" s="177" t="s">
        <v>129</v>
      </c>
      <c r="C5" s="80" t="s">
        <v>135</v>
      </c>
      <c r="D5" s="81"/>
      <c r="E5" s="81"/>
      <c r="F5" s="82"/>
      <c r="G5" s="83" t="s">
        <v>287</v>
      </c>
      <c r="H5" s="57" t="s">
        <v>1</v>
      </c>
      <c r="I5" s="58" t="s">
        <v>174</v>
      </c>
      <c r="J5" s="57" t="s">
        <v>126</v>
      </c>
      <c r="K5" s="57" t="s">
        <v>175</v>
      </c>
      <c r="L5" s="59" t="s">
        <v>350</v>
      </c>
    </row>
    <row r="6" spans="1:12" s="85" customFormat="1" ht="18" customHeight="1" x14ac:dyDescent="0.15">
      <c r="A6" s="178">
        <v>1</v>
      </c>
      <c r="B6" s="178">
        <v>1</v>
      </c>
      <c r="C6" s="86" t="s">
        <v>288</v>
      </c>
      <c r="D6" s="87" t="s">
        <v>289</v>
      </c>
      <c r="E6" s="705" t="s">
        <v>290</v>
      </c>
      <c r="F6" s="705"/>
      <c r="G6" s="88"/>
      <c r="H6" s="61">
        <v>1471</v>
      </c>
      <c r="I6" s="61">
        <v>0</v>
      </c>
      <c r="J6" s="61">
        <v>6884</v>
      </c>
      <c r="K6" s="61">
        <v>3368</v>
      </c>
      <c r="L6" s="61">
        <f>SUM(H6:K6)</f>
        <v>11723</v>
      </c>
    </row>
    <row r="7" spans="1:12" s="85" customFormat="1" ht="18" customHeight="1" x14ac:dyDescent="0.15">
      <c r="A7" s="176">
        <v>1</v>
      </c>
      <c r="B7" s="178">
        <v>2</v>
      </c>
      <c r="C7" s="89" t="s">
        <v>291</v>
      </c>
      <c r="D7" s="90" t="s">
        <v>292</v>
      </c>
      <c r="E7" s="701" t="s">
        <v>293</v>
      </c>
      <c r="F7" s="701"/>
      <c r="G7" s="82"/>
      <c r="H7" s="61">
        <v>906</v>
      </c>
      <c r="I7" s="61">
        <v>0</v>
      </c>
      <c r="J7" s="61">
        <v>1935</v>
      </c>
      <c r="K7" s="61">
        <v>1244</v>
      </c>
      <c r="L7" s="61">
        <f t="shared" ref="L7:L30" si="0">SUM(H7:K7)</f>
        <v>4085</v>
      </c>
    </row>
    <row r="8" spans="1:12" s="85" customFormat="1" ht="18" customHeight="1" x14ac:dyDescent="0.15">
      <c r="A8" s="176">
        <v>1</v>
      </c>
      <c r="B8" s="178">
        <v>3</v>
      </c>
      <c r="C8" s="89" t="s">
        <v>294</v>
      </c>
      <c r="D8" s="87" t="s">
        <v>295</v>
      </c>
      <c r="E8" s="701" t="s">
        <v>935</v>
      </c>
      <c r="F8" s="701"/>
      <c r="G8" s="88"/>
      <c r="H8" s="61">
        <v>0</v>
      </c>
      <c r="I8" s="61">
        <v>0</v>
      </c>
      <c r="J8" s="61">
        <v>0</v>
      </c>
      <c r="K8" s="61">
        <v>0</v>
      </c>
      <c r="L8" s="61">
        <f t="shared" si="0"/>
        <v>0</v>
      </c>
    </row>
    <row r="9" spans="1:12" s="85" customFormat="1" ht="18" customHeight="1" x14ac:dyDescent="0.15">
      <c r="A9" s="176">
        <v>1</v>
      </c>
      <c r="B9" s="178">
        <v>4</v>
      </c>
      <c r="C9" s="89" t="s">
        <v>297</v>
      </c>
      <c r="D9" s="90" t="s">
        <v>298</v>
      </c>
      <c r="E9" s="701" t="s">
        <v>840</v>
      </c>
      <c r="F9" s="701"/>
      <c r="G9" s="82"/>
      <c r="H9" s="61">
        <v>0</v>
      </c>
      <c r="I9" s="61">
        <v>0</v>
      </c>
      <c r="J9" s="61">
        <v>0</v>
      </c>
      <c r="K9" s="61">
        <v>0</v>
      </c>
      <c r="L9" s="61">
        <f t="shared" si="0"/>
        <v>0</v>
      </c>
    </row>
    <row r="10" spans="1:12" s="85" customFormat="1" ht="18" customHeight="1" x14ac:dyDescent="0.15">
      <c r="A10" s="176">
        <v>1</v>
      </c>
      <c r="B10" s="178">
        <v>5</v>
      </c>
      <c r="C10" s="89" t="s">
        <v>299</v>
      </c>
      <c r="D10" s="90" t="s">
        <v>300</v>
      </c>
      <c r="E10" s="701" t="s">
        <v>301</v>
      </c>
      <c r="F10" s="701"/>
      <c r="G10" s="82"/>
      <c r="H10" s="61">
        <v>494</v>
      </c>
      <c r="I10" s="61">
        <v>0</v>
      </c>
      <c r="J10" s="61">
        <v>1212</v>
      </c>
      <c r="K10" s="61">
        <v>983</v>
      </c>
      <c r="L10" s="61">
        <f t="shared" si="0"/>
        <v>2689</v>
      </c>
    </row>
    <row r="11" spans="1:12" s="85" customFormat="1" ht="18" customHeight="1" x14ac:dyDescent="0.15">
      <c r="A11" s="176">
        <v>1</v>
      </c>
      <c r="B11" s="178">
        <v>6</v>
      </c>
      <c r="C11" s="87" t="s">
        <v>302</v>
      </c>
      <c r="D11" s="87" t="s">
        <v>303</v>
      </c>
      <c r="E11" s="701" t="s">
        <v>304</v>
      </c>
      <c r="F11" s="701"/>
      <c r="G11" s="88"/>
      <c r="H11" s="61">
        <v>2871</v>
      </c>
      <c r="I11" s="61">
        <v>0</v>
      </c>
      <c r="J11" s="61">
        <v>10031</v>
      </c>
      <c r="K11" s="61">
        <v>5595</v>
      </c>
      <c r="L11" s="61">
        <f t="shared" si="0"/>
        <v>18497</v>
      </c>
    </row>
    <row r="12" spans="1:12" s="85" customFormat="1" ht="18" customHeight="1" x14ac:dyDescent="0.15">
      <c r="A12" s="176">
        <v>1</v>
      </c>
      <c r="B12" s="178">
        <v>7</v>
      </c>
      <c r="C12" s="89" t="s">
        <v>305</v>
      </c>
      <c r="D12" s="701" t="s">
        <v>306</v>
      </c>
      <c r="E12" s="701"/>
      <c r="F12" s="701"/>
      <c r="G12" s="82"/>
      <c r="H12" s="61">
        <v>3224</v>
      </c>
      <c r="I12" s="61">
        <v>6698</v>
      </c>
      <c r="J12" s="61">
        <v>2031</v>
      </c>
      <c r="K12" s="61">
        <v>15892</v>
      </c>
      <c r="L12" s="61">
        <f>SUM(H12:K12)</f>
        <v>27845</v>
      </c>
    </row>
    <row r="13" spans="1:12" s="85" customFormat="1" ht="18" customHeight="1" x14ac:dyDescent="0.15">
      <c r="A13" s="176">
        <v>1</v>
      </c>
      <c r="B13" s="178">
        <v>8</v>
      </c>
      <c r="C13" s="706" t="s">
        <v>445</v>
      </c>
      <c r="D13" s="90" t="s">
        <v>307</v>
      </c>
      <c r="E13" s="701" t="s">
        <v>341</v>
      </c>
      <c r="F13" s="701"/>
      <c r="G13" s="82"/>
      <c r="H13" s="61">
        <v>3224</v>
      </c>
      <c r="I13" s="61">
        <v>6698</v>
      </c>
      <c r="J13" s="61">
        <v>0</v>
      </c>
      <c r="K13" s="61">
        <v>15711</v>
      </c>
      <c r="L13" s="61">
        <f t="shared" si="0"/>
        <v>25633</v>
      </c>
    </row>
    <row r="14" spans="1:12" s="85" customFormat="1" ht="18" customHeight="1" x14ac:dyDescent="0.15">
      <c r="A14" s="176">
        <v>1</v>
      </c>
      <c r="B14" s="178">
        <v>9</v>
      </c>
      <c r="C14" s="707"/>
      <c r="D14" s="90" t="s">
        <v>308</v>
      </c>
      <c r="E14" s="701" t="s">
        <v>342</v>
      </c>
      <c r="F14" s="701"/>
      <c r="G14" s="82"/>
      <c r="H14" s="61">
        <v>0</v>
      </c>
      <c r="I14" s="61">
        <v>0</v>
      </c>
      <c r="J14" s="61">
        <v>2031</v>
      </c>
      <c r="K14" s="61">
        <v>181</v>
      </c>
      <c r="L14" s="61">
        <f t="shared" si="0"/>
        <v>2212</v>
      </c>
    </row>
    <row r="15" spans="1:12" ht="18" customHeight="1" x14ac:dyDescent="0.15">
      <c r="A15" s="176">
        <v>1</v>
      </c>
      <c r="B15" s="178">
        <v>10</v>
      </c>
      <c r="C15" s="708"/>
      <c r="D15" s="87" t="s">
        <v>295</v>
      </c>
      <c r="E15" s="701" t="s">
        <v>343</v>
      </c>
      <c r="F15" s="701"/>
      <c r="G15" s="88"/>
      <c r="H15" s="61"/>
      <c r="I15" s="61"/>
      <c r="J15" s="61"/>
      <c r="K15" s="61"/>
      <c r="L15" s="61">
        <f t="shared" si="0"/>
        <v>0</v>
      </c>
    </row>
    <row r="16" spans="1:12" ht="18" customHeight="1" x14ac:dyDescent="0.15">
      <c r="A16" s="176">
        <v>1</v>
      </c>
      <c r="B16" s="178">
        <v>12</v>
      </c>
      <c r="C16" s="90" t="s">
        <v>309</v>
      </c>
      <c r="D16" s="701" t="s">
        <v>310</v>
      </c>
      <c r="E16" s="701"/>
      <c r="F16" s="701"/>
      <c r="G16" s="82"/>
      <c r="H16" s="61">
        <v>0</v>
      </c>
      <c r="I16" s="61">
        <v>7659</v>
      </c>
      <c r="J16" s="61">
        <v>6402</v>
      </c>
      <c r="K16" s="61">
        <v>21</v>
      </c>
      <c r="L16" s="61">
        <f t="shared" si="0"/>
        <v>14082</v>
      </c>
    </row>
    <row r="17" spans="1:12" ht="18" customHeight="1" x14ac:dyDescent="0.15">
      <c r="A17" s="176">
        <v>1</v>
      </c>
      <c r="B17" s="178">
        <v>13</v>
      </c>
      <c r="C17" s="90" t="s">
        <v>311</v>
      </c>
      <c r="D17" s="701" t="s">
        <v>312</v>
      </c>
      <c r="E17" s="701"/>
      <c r="F17" s="701"/>
      <c r="G17" s="82"/>
      <c r="H17" s="61">
        <v>0</v>
      </c>
      <c r="I17" s="61">
        <v>0</v>
      </c>
      <c r="J17" s="61">
        <v>231</v>
      </c>
      <c r="K17" s="61">
        <v>3118</v>
      </c>
      <c r="L17" s="61">
        <f t="shared" si="0"/>
        <v>3349</v>
      </c>
    </row>
    <row r="18" spans="1:12" ht="18" customHeight="1" x14ac:dyDescent="0.15">
      <c r="A18" s="176">
        <v>1</v>
      </c>
      <c r="B18" s="178">
        <v>14</v>
      </c>
      <c r="C18" s="90" t="s">
        <v>313</v>
      </c>
      <c r="D18" s="701" t="s">
        <v>314</v>
      </c>
      <c r="E18" s="701"/>
      <c r="F18" s="701"/>
      <c r="G18" s="82"/>
      <c r="H18" s="61">
        <v>0</v>
      </c>
      <c r="I18" s="61">
        <v>309</v>
      </c>
      <c r="J18" s="61">
        <v>244</v>
      </c>
      <c r="K18" s="61">
        <v>773</v>
      </c>
      <c r="L18" s="61">
        <f t="shared" si="0"/>
        <v>1326</v>
      </c>
    </row>
    <row r="19" spans="1:12" ht="18" customHeight="1" x14ac:dyDescent="0.15">
      <c r="A19" s="176">
        <v>1</v>
      </c>
      <c r="B19" s="178">
        <v>15</v>
      </c>
      <c r="C19" s="90" t="s">
        <v>315</v>
      </c>
      <c r="D19" s="701" t="s">
        <v>316</v>
      </c>
      <c r="E19" s="701"/>
      <c r="F19" s="701"/>
      <c r="G19" s="82"/>
      <c r="H19" s="61">
        <v>0</v>
      </c>
      <c r="I19" s="61">
        <v>6984</v>
      </c>
      <c r="J19" s="61">
        <v>11845</v>
      </c>
      <c r="K19" s="61">
        <v>1681</v>
      </c>
      <c r="L19" s="61">
        <f t="shared" si="0"/>
        <v>20510</v>
      </c>
    </row>
    <row r="20" spans="1:12" ht="18" customHeight="1" x14ac:dyDescent="0.15">
      <c r="A20" s="176">
        <v>1</v>
      </c>
      <c r="B20" s="178">
        <v>16</v>
      </c>
      <c r="C20" s="90" t="s">
        <v>317</v>
      </c>
      <c r="D20" s="701" t="s">
        <v>318</v>
      </c>
      <c r="E20" s="701"/>
      <c r="F20" s="701"/>
      <c r="G20" s="82"/>
      <c r="H20" s="61">
        <v>0</v>
      </c>
      <c r="I20" s="61">
        <v>0</v>
      </c>
      <c r="J20" s="61">
        <v>0</v>
      </c>
      <c r="K20" s="61">
        <v>454</v>
      </c>
      <c r="L20" s="61">
        <f>SUM(H20:K20)</f>
        <v>454</v>
      </c>
    </row>
    <row r="21" spans="1:12" ht="18" customHeight="1" x14ac:dyDescent="0.15">
      <c r="A21" s="176">
        <v>1</v>
      </c>
      <c r="B21" s="178">
        <v>17</v>
      </c>
      <c r="C21" s="90" t="s">
        <v>319</v>
      </c>
      <c r="D21" s="701" t="s">
        <v>320</v>
      </c>
      <c r="E21" s="701"/>
      <c r="F21" s="701"/>
      <c r="G21" s="82"/>
      <c r="H21" s="61">
        <v>0</v>
      </c>
      <c r="I21" s="61">
        <v>406</v>
      </c>
      <c r="J21" s="61">
        <v>773</v>
      </c>
      <c r="K21" s="61">
        <v>185</v>
      </c>
      <c r="L21" s="61">
        <f t="shared" si="0"/>
        <v>1364</v>
      </c>
    </row>
    <row r="22" spans="1:12" ht="18" customHeight="1" x14ac:dyDescent="0.15">
      <c r="A22" s="176">
        <v>1</v>
      </c>
      <c r="B22" s="178">
        <v>18</v>
      </c>
      <c r="C22" s="90" t="s">
        <v>321</v>
      </c>
      <c r="D22" s="701" t="s">
        <v>322</v>
      </c>
      <c r="E22" s="701"/>
      <c r="F22" s="701"/>
      <c r="G22" s="82"/>
      <c r="H22" s="61">
        <v>0</v>
      </c>
      <c r="I22" s="61">
        <v>0</v>
      </c>
      <c r="J22" s="61">
        <v>0</v>
      </c>
      <c r="K22" s="61">
        <v>0</v>
      </c>
      <c r="L22" s="61">
        <f t="shared" si="0"/>
        <v>0</v>
      </c>
    </row>
    <row r="23" spans="1:12" ht="18" customHeight="1" x14ac:dyDescent="0.15">
      <c r="A23" s="176">
        <v>1</v>
      </c>
      <c r="B23" s="178">
        <v>19</v>
      </c>
      <c r="C23" s="90" t="s">
        <v>323</v>
      </c>
      <c r="D23" s="701" t="s">
        <v>324</v>
      </c>
      <c r="E23" s="701"/>
      <c r="F23" s="701"/>
      <c r="G23" s="82"/>
      <c r="H23" s="61">
        <v>22913</v>
      </c>
      <c r="I23" s="61">
        <v>15578</v>
      </c>
      <c r="J23" s="61">
        <v>27381</v>
      </c>
      <c r="K23" s="61">
        <v>5900</v>
      </c>
      <c r="L23" s="61">
        <f t="shared" si="0"/>
        <v>71772</v>
      </c>
    </row>
    <row r="24" spans="1:12" ht="18" customHeight="1" x14ac:dyDescent="0.15">
      <c r="A24" s="176">
        <v>1</v>
      </c>
      <c r="B24" s="178">
        <v>20</v>
      </c>
      <c r="C24" s="90"/>
      <c r="D24" s="701" t="s">
        <v>720</v>
      </c>
      <c r="E24" s="701"/>
      <c r="F24" s="701"/>
      <c r="G24" s="82"/>
      <c r="H24" s="61">
        <v>0</v>
      </c>
      <c r="I24" s="61">
        <v>3218</v>
      </c>
      <c r="J24" s="61">
        <v>0</v>
      </c>
      <c r="K24" s="61">
        <v>3550</v>
      </c>
      <c r="L24" s="61">
        <f t="shared" si="0"/>
        <v>6768</v>
      </c>
    </row>
    <row r="25" spans="1:12" ht="18" customHeight="1" x14ac:dyDescent="0.15">
      <c r="A25" s="176">
        <v>1</v>
      </c>
      <c r="B25" s="178">
        <v>25</v>
      </c>
      <c r="C25" s="90" t="s">
        <v>325</v>
      </c>
      <c r="D25" s="709" t="s">
        <v>334</v>
      </c>
      <c r="E25" s="709"/>
      <c r="F25" s="709"/>
      <c r="G25" s="82"/>
      <c r="H25" s="61">
        <v>0</v>
      </c>
      <c r="I25" s="61">
        <v>0</v>
      </c>
      <c r="J25" s="61">
        <v>0</v>
      </c>
      <c r="K25" s="61">
        <v>1020</v>
      </c>
      <c r="L25" s="61">
        <f t="shared" si="0"/>
        <v>1020</v>
      </c>
    </row>
    <row r="26" spans="1:12" ht="18" customHeight="1" x14ac:dyDescent="0.15">
      <c r="A26" s="176">
        <v>1</v>
      </c>
      <c r="B26" s="178">
        <v>26</v>
      </c>
      <c r="C26" s="90" t="s">
        <v>326</v>
      </c>
      <c r="D26" s="701" t="s">
        <v>335</v>
      </c>
      <c r="E26" s="701"/>
      <c r="F26" s="701"/>
      <c r="G26" s="82"/>
      <c r="H26" s="61">
        <v>0</v>
      </c>
      <c r="I26" s="61">
        <v>0</v>
      </c>
      <c r="J26" s="61">
        <v>0</v>
      </c>
      <c r="K26" s="61">
        <v>0</v>
      </c>
      <c r="L26" s="61">
        <f t="shared" si="0"/>
        <v>0</v>
      </c>
    </row>
    <row r="27" spans="1:12" ht="18" customHeight="1" x14ac:dyDescent="0.15">
      <c r="A27" s="176">
        <v>1</v>
      </c>
      <c r="B27" s="178">
        <v>27</v>
      </c>
      <c r="C27" s="90"/>
      <c r="D27" s="701" t="s">
        <v>721</v>
      </c>
      <c r="E27" s="701"/>
      <c r="F27" s="701"/>
      <c r="G27" s="82"/>
      <c r="H27" s="61">
        <v>0</v>
      </c>
      <c r="I27" s="61">
        <v>0</v>
      </c>
      <c r="J27" s="61">
        <v>0</v>
      </c>
      <c r="K27" s="61">
        <v>0</v>
      </c>
      <c r="L27" s="61">
        <f t="shared" si="0"/>
        <v>0</v>
      </c>
    </row>
    <row r="28" spans="1:12" ht="18" customHeight="1" x14ac:dyDescent="0.15">
      <c r="A28" s="176">
        <v>1</v>
      </c>
      <c r="B28" s="178">
        <v>28</v>
      </c>
      <c r="C28" s="90" t="s">
        <v>327</v>
      </c>
      <c r="D28" s="701" t="s">
        <v>226</v>
      </c>
      <c r="E28" s="701"/>
      <c r="F28" s="701"/>
      <c r="G28" s="82"/>
      <c r="H28" s="61">
        <v>3605</v>
      </c>
      <c r="I28" s="61">
        <v>7099</v>
      </c>
      <c r="J28" s="61">
        <v>3111</v>
      </c>
      <c r="K28" s="61">
        <v>1355</v>
      </c>
      <c r="L28" s="61">
        <f>SUM(H28:K28)</f>
        <v>15170</v>
      </c>
    </row>
    <row r="29" spans="1:12" ht="18" customHeight="1" x14ac:dyDescent="0.15">
      <c r="A29" s="176">
        <v>1</v>
      </c>
      <c r="B29" s="178">
        <v>29</v>
      </c>
      <c r="C29" s="90" t="s">
        <v>329</v>
      </c>
      <c r="D29" s="701" t="s">
        <v>328</v>
      </c>
      <c r="E29" s="701"/>
      <c r="F29" s="701"/>
      <c r="G29" s="82"/>
      <c r="H29" s="61">
        <v>32613</v>
      </c>
      <c r="I29" s="61">
        <v>44733</v>
      </c>
      <c r="J29" s="61">
        <v>62049</v>
      </c>
      <c r="K29" s="61">
        <v>35994</v>
      </c>
      <c r="L29" s="61">
        <f t="shared" si="0"/>
        <v>175389</v>
      </c>
    </row>
    <row r="30" spans="1:12" ht="18" customHeight="1" x14ac:dyDescent="0.15">
      <c r="A30" s="176">
        <v>1</v>
      </c>
      <c r="B30" s="178">
        <v>30</v>
      </c>
      <c r="C30" s="90" t="s">
        <v>331</v>
      </c>
      <c r="D30" s="701" t="s">
        <v>330</v>
      </c>
      <c r="E30" s="701"/>
      <c r="F30" s="701"/>
      <c r="G30" s="82"/>
      <c r="H30" s="61"/>
      <c r="I30" s="61"/>
      <c r="J30" s="61"/>
      <c r="K30" s="61"/>
      <c r="L30" s="61">
        <f t="shared" si="0"/>
        <v>0</v>
      </c>
    </row>
    <row r="31" spans="1:12" ht="18" customHeight="1" x14ac:dyDescent="0.15">
      <c r="A31" s="176">
        <v>1</v>
      </c>
      <c r="B31" s="178">
        <v>32</v>
      </c>
      <c r="C31" s="445" t="s">
        <v>332</v>
      </c>
      <c r="D31" s="700" t="s">
        <v>333</v>
      </c>
      <c r="E31" s="700"/>
      <c r="F31" s="700"/>
      <c r="G31" s="446"/>
      <c r="H31" s="61">
        <v>32613</v>
      </c>
      <c r="I31" s="61">
        <v>44733</v>
      </c>
      <c r="J31" s="61">
        <v>62049</v>
      </c>
      <c r="K31" s="61">
        <v>35994</v>
      </c>
      <c r="L31" s="61">
        <f>SUM(H31:K31)</f>
        <v>175389</v>
      </c>
    </row>
    <row r="32" spans="1:12" ht="18" customHeight="1" x14ac:dyDescent="0.15">
      <c r="A32" s="176">
        <v>2</v>
      </c>
      <c r="B32" s="176">
        <v>1</v>
      </c>
      <c r="C32" s="688" t="s">
        <v>920</v>
      </c>
      <c r="D32" s="691" t="s">
        <v>911</v>
      </c>
      <c r="E32" s="693" t="s">
        <v>913</v>
      </c>
      <c r="F32" s="686"/>
      <c r="G32" s="687"/>
      <c r="H32" s="61">
        <v>1471</v>
      </c>
      <c r="I32" s="61">
        <v>0</v>
      </c>
      <c r="J32" s="61">
        <v>3823</v>
      </c>
      <c r="K32" s="61">
        <v>3368</v>
      </c>
      <c r="L32" s="61">
        <f t="shared" ref="L32:L45" si="1">SUM(H32:K32)</f>
        <v>8662</v>
      </c>
    </row>
    <row r="33" spans="1:12" ht="18" customHeight="1" x14ac:dyDescent="0.15">
      <c r="A33" s="176">
        <v>2</v>
      </c>
      <c r="B33" s="176">
        <v>2</v>
      </c>
      <c r="C33" s="689"/>
      <c r="D33" s="692"/>
      <c r="E33" s="694" t="s">
        <v>921</v>
      </c>
      <c r="F33" s="695"/>
      <c r="G33" s="696"/>
      <c r="H33" s="61">
        <v>0</v>
      </c>
      <c r="I33" s="61">
        <v>0</v>
      </c>
      <c r="J33" s="61">
        <v>3061</v>
      </c>
      <c r="K33" s="61">
        <v>0</v>
      </c>
      <c r="L33" s="61">
        <f t="shared" si="1"/>
        <v>3061</v>
      </c>
    </row>
    <row r="34" spans="1:12" ht="18" customHeight="1" x14ac:dyDescent="0.15">
      <c r="A34" s="176">
        <v>2</v>
      </c>
      <c r="B34" s="176">
        <v>3</v>
      </c>
      <c r="C34" s="689"/>
      <c r="D34" s="697" t="s">
        <v>912</v>
      </c>
      <c r="E34" s="693" t="s">
        <v>913</v>
      </c>
      <c r="F34" s="686"/>
      <c r="G34" s="687"/>
      <c r="H34" s="61">
        <v>906</v>
      </c>
      <c r="I34" s="61">
        <v>0</v>
      </c>
      <c r="J34" s="61">
        <v>1815</v>
      </c>
      <c r="K34" s="61">
        <v>1244</v>
      </c>
      <c r="L34" s="61">
        <f t="shared" si="1"/>
        <v>3965</v>
      </c>
    </row>
    <row r="35" spans="1:12" ht="18" customHeight="1" x14ac:dyDescent="0.15">
      <c r="A35" s="176">
        <v>2</v>
      </c>
      <c r="B35" s="176">
        <v>4</v>
      </c>
      <c r="C35" s="689"/>
      <c r="D35" s="698"/>
      <c r="E35" s="685" t="s">
        <v>921</v>
      </c>
      <c r="F35" s="686"/>
      <c r="G35" s="687"/>
      <c r="H35" s="61">
        <v>0</v>
      </c>
      <c r="I35" s="61">
        <v>0</v>
      </c>
      <c r="J35" s="61">
        <v>120</v>
      </c>
      <c r="K35" s="61">
        <v>0</v>
      </c>
      <c r="L35" s="61">
        <f t="shared" si="1"/>
        <v>120</v>
      </c>
    </row>
    <row r="36" spans="1:12" ht="18" customHeight="1" x14ac:dyDescent="0.15">
      <c r="A36" s="176">
        <v>2</v>
      </c>
      <c r="B36" s="176">
        <v>5</v>
      </c>
      <c r="C36" s="689"/>
      <c r="D36" s="692"/>
      <c r="E36" s="685" t="s">
        <v>922</v>
      </c>
      <c r="F36" s="686"/>
      <c r="G36" s="687"/>
      <c r="H36" s="61"/>
      <c r="I36" s="61"/>
      <c r="J36" s="61"/>
      <c r="K36" s="61"/>
      <c r="L36" s="61">
        <f t="shared" si="1"/>
        <v>0</v>
      </c>
    </row>
    <row r="37" spans="1:12" ht="30" customHeight="1" x14ac:dyDescent="0.15">
      <c r="A37" s="176">
        <v>2</v>
      </c>
      <c r="B37" s="176">
        <v>6</v>
      </c>
      <c r="C37" s="689"/>
      <c r="D37" s="489" t="s">
        <v>934</v>
      </c>
      <c r="E37" s="685" t="s">
        <v>922</v>
      </c>
      <c r="F37" s="686"/>
      <c r="G37" s="687"/>
      <c r="H37" s="61"/>
      <c r="I37" s="61"/>
      <c r="J37" s="61"/>
      <c r="K37" s="61"/>
      <c r="L37" s="61">
        <f t="shared" si="1"/>
        <v>0</v>
      </c>
    </row>
    <row r="38" spans="1:12" ht="18" customHeight="1" x14ac:dyDescent="0.15">
      <c r="A38" s="176">
        <v>2</v>
      </c>
      <c r="B38" s="176">
        <v>7</v>
      </c>
      <c r="C38" s="689"/>
      <c r="D38" s="699" t="s">
        <v>932</v>
      </c>
      <c r="E38" s="682" t="s">
        <v>913</v>
      </c>
      <c r="F38" s="683"/>
      <c r="G38" s="684"/>
      <c r="H38" s="61"/>
      <c r="I38" s="61"/>
      <c r="J38" s="61"/>
      <c r="K38" s="61"/>
      <c r="L38" s="61">
        <f t="shared" si="1"/>
        <v>0</v>
      </c>
    </row>
    <row r="39" spans="1:12" ht="18" customHeight="1" x14ac:dyDescent="0.15">
      <c r="A39" s="176">
        <v>2</v>
      </c>
      <c r="B39" s="176">
        <v>8</v>
      </c>
      <c r="C39" s="689"/>
      <c r="D39" s="680"/>
      <c r="E39" s="694" t="s">
        <v>921</v>
      </c>
      <c r="F39" s="695"/>
      <c r="G39" s="696"/>
      <c r="H39" s="61"/>
      <c r="I39" s="61"/>
      <c r="J39" s="61"/>
      <c r="K39" s="61"/>
      <c r="L39" s="61">
        <f t="shared" si="1"/>
        <v>0</v>
      </c>
    </row>
    <row r="40" spans="1:12" ht="18" customHeight="1" x14ac:dyDescent="0.15">
      <c r="A40" s="176">
        <v>2</v>
      </c>
      <c r="B40" s="176">
        <v>9</v>
      </c>
      <c r="C40" s="689"/>
      <c r="D40" s="699" t="s">
        <v>933</v>
      </c>
      <c r="E40" s="693" t="s">
        <v>913</v>
      </c>
      <c r="F40" s="686"/>
      <c r="G40" s="687"/>
      <c r="H40" s="61">
        <v>494</v>
      </c>
      <c r="I40" s="61">
        <v>0</v>
      </c>
      <c r="J40" s="61">
        <v>1212</v>
      </c>
      <c r="K40" s="61">
        <v>983</v>
      </c>
      <c r="L40" s="61">
        <f t="shared" si="1"/>
        <v>2689</v>
      </c>
    </row>
    <row r="41" spans="1:12" ht="18" customHeight="1" x14ac:dyDescent="0.15">
      <c r="A41" s="176">
        <v>2</v>
      </c>
      <c r="B41" s="176">
        <v>10</v>
      </c>
      <c r="C41" s="689"/>
      <c r="D41" s="680"/>
      <c r="E41" s="685" t="s">
        <v>921</v>
      </c>
      <c r="F41" s="686"/>
      <c r="G41" s="687"/>
      <c r="H41" s="61">
        <v>0</v>
      </c>
      <c r="I41" s="61">
        <v>0</v>
      </c>
      <c r="J41" s="61">
        <v>0</v>
      </c>
      <c r="K41" s="61">
        <v>0</v>
      </c>
      <c r="L41" s="61">
        <f t="shared" si="1"/>
        <v>0</v>
      </c>
    </row>
    <row r="42" spans="1:12" ht="18" customHeight="1" x14ac:dyDescent="0.15">
      <c r="A42" s="176">
        <v>2</v>
      </c>
      <c r="B42" s="176">
        <v>11</v>
      </c>
      <c r="C42" s="689"/>
      <c r="D42" s="681"/>
      <c r="E42" s="685" t="s">
        <v>922</v>
      </c>
      <c r="F42" s="686"/>
      <c r="G42" s="687"/>
      <c r="H42" s="61">
        <v>0</v>
      </c>
      <c r="I42" s="61">
        <v>0</v>
      </c>
      <c r="J42" s="61">
        <v>0</v>
      </c>
      <c r="K42" s="61">
        <v>0</v>
      </c>
      <c r="L42" s="61">
        <f t="shared" si="1"/>
        <v>0</v>
      </c>
    </row>
    <row r="43" spans="1:12" ht="18" customHeight="1" x14ac:dyDescent="0.15">
      <c r="A43" s="176">
        <v>2</v>
      </c>
      <c r="B43" s="176">
        <v>12</v>
      </c>
      <c r="C43" s="689"/>
      <c r="D43" s="679" t="s">
        <v>919</v>
      </c>
      <c r="E43" s="682" t="s">
        <v>913</v>
      </c>
      <c r="F43" s="683"/>
      <c r="G43" s="684"/>
      <c r="H43" s="61">
        <v>2871</v>
      </c>
      <c r="I43" s="61">
        <v>0</v>
      </c>
      <c r="J43" s="61">
        <v>6850</v>
      </c>
      <c r="K43" s="61">
        <v>5595</v>
      </c>
      <c r="L43" s="61">
        <f t="shared" si="1"/>
        <v>15316</v>
      </c>
    </row>
    <row r="44" spans="1:12" ht="18" customHeight="1" x14ac:dyDescent="0.15">
      <c r="A44" s="176">
        <v>2</v>
      </c>
      <c r="B44" s="176">
        <v>13</v>
      </c>
      <c r="C44" s="689"/>
      <c r="D44" s="680"/>
      <c r="E44" s="685" t="s">
        <v>921</v>
      </c>
      <c r="F44" s="686"/>
      <c r="G44" s="687"/>
      <c r="H44" s="61">
        <v>0</v>
      </c>
      <c r="I44" s="61">
        <v>0</v>
      </c>
      <c r="J44" s="61">
        <v>3181</v>
      </c>
      <c r="K44" s="61">
        <v>0</v>
      </c>
      <c r="L44" s="61">
        <f t="shared" si="1"/>
        <v>3181</v>
      </c>
    </row>
    <row r="45" spans="1:12" ht="18" customHeight="1" x14ac:dyDescent="0.15">
      <c r="A45" s="176">
        <v>2</v>
      </c>
      <c r="B45" s="176">
        <v>14</v>
      </c>
      <c r="C45" s="690"/>
      <c r="D45" s="681"/>
      <c r="E45" s="685" t="s">
        <v>922</v>
      </c>
      <c r="F45" s="686"/>
      <c r="G45" s="687"/>
      <c r="H45" s="61"/>
      <c r="I45" s="61"/>
      <c r="J45" s="61"/>
      <c r="K45" s="61"/>
      <c r="L45" s="61">
        <f t="shared" si="1"/>
        <v>0</v>
      </c>
    </row>
  </sheetData>
  <mergeCells count="48">
    <mergeCell ref="C13:C15"/>
    <mergeCell ref="D29:F29"/>
    <mergeCell ref="D30:F30"/>
    <mergeCell ref="E8:F8"/>
    <mergeCell ref="E9:F9"/>
    <mergeCell ref="D28:F28"/>
    <mergeCell ref="D17:F17"/>
    <mergeCell ref="D22:F22"/>
    <mergeCell ref="D23:F23"/>
    <mergeCell ref="D18:F18"/>
    <mergeCell ref="D27:F27"/>
    <mergeCell ref="D25:F25"/>
    <mergeCell ref="D26:F26"/>
    <mergeCell ref="D19:F19"/>
    <mergeCell ref="D24:F24"/>
    <mergeCell ref="E10:F10"/>
    <mergeCell ref="D20:F20"/>
    <mergeCell ref="D21:F21"/>
    <mergeCell ref="D1:G1"/>
    <mergeCell ref="E6:F6"/>
    <mergeCell ref="E7:F7"/>
    <mergeCell ref="E11:F11"/>
    <mergeCell ref="D12:F12"/>
    <mergeCell ref="D16:F16"/>
    <mergeCell ref="E13:F13"/>
    <mergeCell ref="E14:F14"/>
    <mergeCell ref="E15:F15"/>
    <mergeCell ref="D40:D42"/>
    <mergeCell ref="E40:G40"/>
    <mergeCell ref="E41:G41"/>
    <mergeCell ref="E42:G42"/>
    <mergeCell ref="D31:F31"/>
    <mergeCell ref="D43:D45"/>
    <mergeCell ref="E43:G43"/>
    <mergeCell ref="E44:G44"/>
    <mergeCell ref="E45:G45"/>
    <mergeCell ref="C32:C45"/>
    <mergeCell ref="D32:D33"/>
    <mergeCell ref="E32:G32"/>
    <mergeCell ref="E33:G33"/>
    <mergeCell ref="D34:D36"/>
    <mergeCell ref="E34:G34"/>
    <mergeCell ref="E35:G35"/>
    <mergeCell ref="E36:G36"/>
    <mergeCell ref="E37:G37"/>
    <mergeCell ref="D38:D39"/>
    <mergeCell ref="E38:G38"/>
    <mergeCell ref="E39:G39"/>
  </mergeCells>
  <phoneticPr fontId="4"/>
  <pageMargins left="0.78740157480314965" right="0.78740157480314965" top="0.78740157480314965" bottom="0.39370078740157483" header="0.19685039370078741" footer="0.51181102362204722"/>
  <pageSetup paperSize="9" scale="80" pageOrder="overThenDown"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O78"/>
  <sheetViews>
    <sheetView showZeros="0" showOutlineSymbols="0" view="pageBreakPreview" zoomScale="70" zoomScaleNormal="70" zoomScaleSheetLayoutView="70" workbookViewId="0">
      <selection activeCell="B1" sqref="B1"/>
    </sheetView>
  </sheetViews>
  <sheetFormatPr defaultRowHeight="30" customHeight="1" x14ac:dyDescent="0.15"/>
  <cols>
    <col min="1" max="1" width="5.7109375" style="92" customWidth="1"/>
    <col min="2" max="2" width="5.7109375" style="114" customWidth="1"/>
    <col min="3" max="3" width="5.5703125" style="92" customWidth="1"/>
    <col min="4" max="4" width="4.85546875" style="92" customWidth="1"/>
    <col min="5" max="5" width="3.42578125" style="92" customWidth="1"/>
    <col min="6" max="6" width="14.7109375" style="92" customWidth="1"/>
    <col min="7" max="7" width="23.7109375" style="92" customWidth="1"/>
    <col min="8" max="9" width="20.7109375" style="115" customWidth="1"/>
    <col min="10" max="10" width="20.7109375" style="93" customWidth="1"/>
    <col min="11" max="12" width="20.7109375" style="115" customWidth="1"/>
    <col min="13" max="13" width="5.7109375" style="115" customWidth="1"/>
    <col min="14" max="14" width="5.7109375" style="92" customWidth="1"/>
    <col min="15" max="15" width="5.7109375" style="114" customWidth="1"/>
    <col min="16" max="16384" width="9.140625" style="92"/>
  </cols>
  <sheetData>
    <row r="1" spans="1:15" ht="30" customHeight="1" x14ac:dyDescent="0.15">
      <c r="B1" s="5"/>
      <c r="C1" s="1" t="s">
        <v>285</v>
      </c>
      <c r="D1" s="585" t="s">
        <v>0</v>
      </c>
      <c r="E1" s="586"/>
      <c r="F1" s="586"/>
      <c r="G1" s="587"/>
      <c r="H1" s="93"/>
      <c r="I1" s="93"/>
      <c r="K1" s="93"/>
      <c r="L1" s="93"/>
      <c r="M1" s="93"/>
      <c r="O1" s="5"/>
    </row>
    <row r="2" spans="1:15" ht="30" customHeight="1" x14ac:dyDescent="0.15">
      <c r="B2" s="94"/>
      <c r="C2" s="95"/>
      <c r="D2" s="95"/>
      <c r="E2" s="95"/>
      <c r="F2" s="95"/>
      <c r="G2" s="95"/>
      <c r="H2" s="93"/>
      <c r="I2" s="93"/>
      <c r="K2" s="93"/>
      <c r="L2" s="93"/>
      <c r="M2" s="93"/>
      <c r="O2" s="94"/>
    </row>
    <row r="3" spans="1:15" ht="30" customHeight="1" x14ac:dyDescent="0.15">
      <c r="B3" s="94"/>
      <c r="C3" s="96" t="s">
        <v>340</v>
      </c>
      <c r="E3" s="97"/>
      <c r="F3" s="97"/>
      <c r="G3" s="97"/>
      <c r="H3" s="98"/>
      <c r="I3" s="98"/>
      <c r="J3" s="98"/>
      <c r="K3" s="98"/>
      <c r="L3" s="98"/>
      <c r="M3" s="98"/>
      <c r="O3" s="94"/>
    </row>
    <row r="4" spans="1:15" ht="30" customHeight="1" x14ac:dyDescent="0.15">
      <c r="B4" s="94"/>
      <c r="C4" s="95"/>
      <c r="D4" s="97"/>
      <c r="E4" s="97"/>
      <c r="F4" s="97"/>
      <c r="G4" s="97"/>
      <c r="H4" s="98"/>
      <c r="I4" s="98"/>
      <c r="J4" s="98"/>
      <c r="K4" s="98"/>
      <c r="L4" s="98"/>
      <c r="M4" s="98"/>
      <c r="O4" s="94"/>
    </row>
    <row r="5" spans="1:15" ht="39.950000000000003" customHeight="1" x14ac:dyDescent="0.2">
      <c r="A5" s="99"/>
      <c r="B5" s="11"/>
      <c r="C5" s="100" t="s">
        <v>417</v>
      </c>
      <c r="D5" s="101"/>
      <c r="E5" s="101"/>
      <c r="F5" s="101"/>
      <c r="G5" s="102" t="s">
        <v>349</v>
      </c>
      <c r="H5" s="166" t="s">
        <v>1</v>
      </c>
      <c r="I5" s="166" t="s">
        <v>133</v>
      </c>
      <c r="J5" s="166" t="s">
        <v>126</v>
      </c>
      <c r="K5" s="166" t="s">
        <v>134</v>
      </c>
      <c r="L5" s="166" t="s">
        <v>894</v>
      </c>
      <c r="M5" s="99" t="s">
        <v>122</v>
      </c>
      <c r="N5" s="11" t="s">
        <v>123</v>
      </c>
    </row>
    <row r="6" spans="1:15" ht="30" customHeight="1" x14ac:dyDescent="0.15">
      <c r="A6" s="127"/>
      <c r="B6" s="409"/>
      <c r="C6" s="491" t="s">
        <v>2</v>
      </c>
      <c r="D6" s="562" t="s">
        <v>60</v>
      </c>
      <c r="E6" s="651"/>
      <c r="F6" s="651"/>
      <c r="G6" s="651"/>
      <c r="H6" s="104">
        <v>148996</v>
      </c>
      <c r="I6" s="104">
        <v>558158</v>
      </c>
      <c r="J6" s="104">
        <v>186600</v>
      </c>
      <c r="K6" s="104">
        <v>2212120</v>
      </c>
      <c r="L6" s="104">
        <f>SUM(H6:K6)</f>
        <v>3105874</v>
      </c>
      <c r="M6" s="127">
        <v>1</v>
      </c>
      <c r="N6" s="409">
        <v>12</v>
      </c>
    </row>
    <row r="7" spans="1:15" ht="30" customHeight="1" x14ac:dyDescent="0.15">
      <c r="A7" s="127"/>
      <c r="B7" s="409"/>
      <c r="C7" s="105"/>
      <c r="D7" s="722" t="s">
        <v>61</v>
      </c>
      <c r="E7" s="718" t="s">
        <v>73</v>
      </c>
      <c r="F7" s="719"/>
      <c r="G7" s="106" t="s">
        <v>74</v>
      </c>
      <c r="H7" s="116">
        <v>134562</v>
      </c>
      <c r="I7" s="116">
        <v>489484</v>
      </c>
      <c r="J7" s="116">
        <v>179500</v>
      </c>
      <c r="K7" s="116">
        <v>1896320</v>
      </c>
      <c r="L7" s="454">
        <f t="shared" ref="L7:L19" si="0">SUM(H7:K7)</f>
        <v>2699866</v>
      </c>
      <c r="M7" s="127">
        <v>2</v>
      </c>
      <c r="N7" s="409">
        <v>12</v>
      </c>
    </row>
    <row r="8" spans="1:15" ht="30" customHeight="1" x14ac:dyDescent="0.15">
      <c r="A8" s="127"/>
      <c r="B8" s="409"/>
      <c r="C8" s="105" t="s">
        <v>4</v>
      </c>
      <c r="D8" s="723"/>
      <c r="E8" s="624"/>
      <c r="F8" s="622"/>
      <c r="G8" s="107" t="s">
        <v>119</v>
      </c>
      <c r="H8" s="108"/>
      <c r="I8" s="108"/>
      <c r="J8" s="108"/>
      <c r="K8" s="108"/>
      <c r="L8" s="108">
        <f t="shared" si="0"/>
        <v>0</v>
      </c>
      <c r="M8" s="127">
        <v>3</v>
      </c>
      <c r="N8" s="409">
        <v>12</v>
      </c>
    </row>
    <row r="9" spans="1:15" ht="30" customHeight="1" x14ac:dyDescent="0.15">
      <c r="A9" s="127"/>
      <c r="B9" s="409"/>
      <c r="C9" s="109"/>
      <c r="D9" s="723"/>
      <c r="E9" s="720"/>
      <c r="F9" s="721"/>
      <c r="G9" s="110" t="s">
        <v>120</v>
      </c>
      <c r="H9" s="117"/>
      <c r="I9" s="117"/>
      <c r="J9" s="117"/>
      <c r="K9" s="117"/>
      <c r="L9" s="117">
        <f t="shared" si="0"/>
        <v>0</v>
      </c>
      <c r="M9" s="127">
        <v>4</v>
      </c>
      <c r="N9" s="409">
        <v>12</v>
      </c>
    </row>
    <row r="10" spans="1:15" ht="30" customHeight="1" x14ac:dyDescent="0.15">
      <c r="A10" s="127"/>
      <c r="B10" s="409"/>
      <c r="C10" s="485" t="s">
        <v>25</v>
      </c>
      <c r="D10" s="491" t="s">
        <v>62</v>
      </c>
      <c r="E10" s="715" t="s">
        <v>344</v>
      </c>
      <c r="F10" s="715"/>
      <c r="G10" s="715"/>
      <c r="H10" s="104">
        <v>2934</v>
      </c>
      <c r="I10" s="104">
        <v>68674</v>
      </c>
      <c r="J10" s="104">
        <v>0</v>
      </c>
      <c r="K10" s="104">
        <v>314800</v>
      </c>
      <c r="L10" s="104">
        <f t="shared" si="0"/>
        <v>386408</v>
      </c>
      <c r="M10" s="127">
        <v>5</v>
      </c>
      <c r="N10" s="409">
        <v>12</v>
      </c>
    </row>
    <row r="11" spans="1:15" ht="30" customHeight="1" x14ac:dyDescent="0.15">
      <c r="A11" s="127"/>
      <c r="B11" s="409"/>
      <c r="C11" s="485"/>
      <c r="D11" s="491" t="s">
        <v>9</v>
      </c>
      <c r="E11" s="715" t="s">
        <v>63</v>
      </c>
      <c r="F11" s="717"/>
      <c r="G11" s="717"/>
      <c r="H11" s="104">
        <v>11500</v>
      </c>
      <c r="I11" s="104">
        <v>0</v>
      </c>
      <c r="J11" s="104">
        <v>7100</v>
      </c>
      <c r="K11" s="104">
        <v>1000</v>
      </c>
      <c r="L11" s="104">
        <f t="shared" si="0"/>
        <v>19600</v>
      </c>
      <c r="M11" s="127">
        <v>6</v>
      </c>
      <c r="N11" s="409">
        <v>12</v>
      </c>
    </row>
    <row r="12" spans="1:15" ht="30" customHeight="1" x14ac:dyDescent="0.15">
      <c r="A12" s="127"/>
      <c r="B12" s="409"/>
      <c r="C12" s="485"/>
      <c r="D12" s="491" t="s">
        <v>64</v>
      </c>
      <c r="E12" s="715" t="s">
        <v>65</v>
      </c>
      <c r="F12" s="715"/>
      <c r="G12" s="715"/>
      <c r="H12" s="104"/>
      <c r="I12" s="104"/>
      <c r="J12" s="104"/>
      <c r="K12" s="104"/>
      <c r="L12" s="104">
        <f t="shared" si="0"/>
        <v>0</v>
      </c>
      <c r="M12" s="127">
        <v>7</v>
      </c>
      <c r="N12" s="409">
        <v>12</v>
      </c>
    </row>
    <row r="13" spans="1:15" ht="30" customHeight="1" x14ac:dyDescent="0.15">
      <c r="A13" s="127"/>
      <c r="B13" s="409"/>
      <c r="C13" s="109"/>
      <c r="D13" s="491" t="s">
        <v>66</v>
      </c>
      <c r="E13" s="715" t="s">
        <v>67</v>
      </c>
      <c r="F13" s="715"/>
      <c r="G13" s="715"/>
      <c r="H13" s="104"/>
      <c r="I13" s="104"/>
      <c r="J13" s="104"/>
      <c r="K13" s="104"/>
      <c r="L13" s="104">
        <f t="shared" si="0"/>
        <v>0</v>
      </c>
      <c r="M13" s="127">
        <v>8</v>
      </c>
      <c r="N13" s="409">
        <v>12</v>
      </c>
    </row>
    <row r="14" spans="1:15" ht="30" customHeight="1" x14ac:dyDescent="0.15">
      <c r="A14" s="127"/>
      <c r="B14" s="409"/>
      <c r="C14" s="485"/>
      <c r="D14" s="491" t="s">
        <v>68</v>
      </c>
      <c r="E14" s="715" t="s">
        <v>69</v>
      </c>
      <c r="F14" s="715"/>
      <c r="G14" s="715"/>
      <c r="H14" s="104"/>
      <c r="I14" s="104"/>
      <c r="J14" s="104"/>
      <c r="K14" s="104"/>
      <c r="L14" s="104">
        <f t="shared" si="0"/>
        <v>0</v>
      </c>
      <c r="M14" s="127">
        <v>9</v>
      </c>
      <c r="N14" s="409">
        <v>12</v>
      </c>
    </row>
    <row r="15" spans="1:15" ht="30" customHeight="1" x14ac:dyDescent="0.15">
      <c r="A15" s="127"/>
      <c r="B15" s="409"/>
      <c r="C15" s="485" t="s">
        <v>27</v>
      </c>
      <c r="D15" s="491" t="s">
        <v>70</v>
      </c>
      <c r="E15" s="715" t="s">
        <v>76</v>
      </c>
      <c r="F15" s="715"/>
      <c r="G15" s="715"/>
      <c r="H15" s="104"/>
      <c r="I15" s="104"/>
      <c r="J15" s="104"/>
      <c r="K15" s="104"/>
      <c r="L15" s="104">
        <f t="shared" si="0"/>
        <v>0</v>
      </c>
      <c r="M15" s="127">
        <v>10</v>
      </c>
      <c r="N15" s="409">
        <v>12</v>
      </c>
    </row>
    <row r="16" spans="1:15" ht="30" customHeight="1" x14ac:dyDescent="0.15">
      <c r="A16" s="127"/>
      <c r="B16" s="409"/>
      <c r="C16" s="484"/>
      <c r="D16" s="491" t="s">
        <v>72</v>
      </c>
      <c r="E16" s="715" t="s">
        <v>71</v>
      </c>
      <c r="F16" s="715"/>
      <c r="G16" s="715"/>
      <c r="H16" s="104"/>
      <c r="I16" s="104"/>
      <c r="J16" s="104"/>
      <c r="K16" s="104"/>
      <c r="L16" s="104">
        <f t="shared" si="0"/>
        <v>0</v>
      </c>
      <c r="M16" s="127">
        <v>11</v>
      </c>
      <c r="N16" s="409">
        <v>12</v>
      </c>
    </row>
    <row r="17" spans="1:14" ht="30" customHeight="1" x14ac:dyDescent="0.15">
      <c r="A17" s="127"/>
      <c r="B17" s="409"/>
      <c r="C17" s="111"/>
      <c r="D17" s="112" t="s">
        <v>75</v>
      </c>
      <c r="E17" s="716" t="s">
        <v>37</v>
      </c>
      <c r="F17" s="716"/>
      <c r="G17" s="716"/>
      <c r="H17" s="104"/>
      <c r="I17" s="104"/>
      <c r="J17" s="104"/>
      <c r="K17" s="104"/>
      <c r="L17" s="104">
        <f t="shared" si="0"/>
        <v>0</v>
      </c>
      <c r="M17" s="127">
        <v>12</v>
      </c>
      <c r="N17" s="409">
        <v>12</v>
      </c>
    </row>
    <row r="18" spans="1:14" ht="30" customHeight="1" x14ac:dyDescent="0.15">
      <c r="A18" s="127"/>
      <c r="B18" s="409"/>
      <c r="C18" s="713" t="s">
        <v>270</v>
      </c>
      <c r="D18" s="714"/>
      <c r="E18" s="714"/>
      <c r="F18" s="714"/>
      <c r="G18" s="714"/>
      <c r="H18" s="113"/>
      <c r="I18" s="113"/>
      <c r="J18" s="113"/>
      <c r="K18" s="113"/>
      <c r="L18" s="104">
        <f t="shared" si="0"/>
        <v>0</v>
      </c>
      <c r="M18" s="127">
        <v>1</v>
      </c>
      <c r="N18" s="409">
        <v>13</v>
      </c>
    </row>
    <row r="19" spans="1:14" ht="30" customHeight="1" x14ac:dyDescent="0.15">
      <c r="A19" s="127"/>
      <c r="B19" s="409"/>
      <c r="C19" s="710" t="s">
        <v>793</v>
      </c>
      <c r="D19" s="711"/>
      <c r="E19" s="711"/>
      <c r="F19" s="711"/>
      <c r="G19" s="712"/>
      <c r="H19" s="113">
        <v>148996</v>
      </c>
      <c r="I19" s="113">
        <v>279079</v>
      </c>
      <c r="J19" s="113">
        <v>0</v>
      </c>
      <c r="K19" s="113">
        <v>0</v>
      </c>
      <c r="L19" s="104">
        <f t="shared" si="0"/>
        <v>428075</v>
      </c>
      <c r="M19" s="127">
        <v>1</v>
      </c>
      <c r="N19" s="409">
        <v>16</v>
      </c>
    </row>
    <row r="21" spans="1:14" ht="30" customHeight="1" x14ac:dyDescent="0.15">
      <c r="C21" s="119" t="s">
        <v>346</v>
      </c>
    </row>
    <row r="24" spans="1:14" ht="39.950000000000003" customHeight="1" x14ac:dyDescent="0.2">
      <c r="A24" s="99"/>
      <c r="B24" s="11"/>
      <c r="C24" s="425"/>
      <c r="D24" s="426"/>
      <c r="E24" s="426"/>
      <c r="F24" s="426"/>
      <c r="G24" s="427"/>
      <c r="H24" s="423"/>
      <c r="I24" s="423"/>
      <c r="J24" s="423"/>
      <c r="K24" s="423"/>
      <c r="L24" s="423"/>
      <c r="M24" s="99"/>
      <c r="N24" s="11"/>
    </row>
    <row r="25" spans="1:14" ht="30" customHeight="1" x14ac:dyDescent="0.15">
      <c r="A25" s="127"/>
      <c r="B25" s="409"/>
      <c r="C25" s="337"/>
      <c r="D25" s="487"/>
      <c r="E25" s="431"/>
      <c r="F25" s="431"/>
      <c r="G25" s="431"/>
      <c r="H25" s="424"/>
      <c r="I25" s="424"/>
      <c r="J25" s="424"/>
      <c r="K25" s="424"/>
      <c r="L25" s="424"/>
      <c r="M25" s="127"/>
      <c r="N25" s="409"/>
    </row>
    <row r="26" spans="1:14" ht="30" customHeight="1" x14ac:dyDescent="0.15">
      <c r="A26" s="127"/>
      <c r="B26" s="409"/>
      <c r="C26" s="428"/>
      <c r="D26" s="337"/>
      <c r="E26" s="487"/>
      <c r="F26" s="487"/>
      <c r="G26" s="487"/>
      <c r="H26" s="424"/>
      <c r="I26" s="424"/>
      <c r="J26" s="424"/>
      <c r="K26" s="424"/>
      <c r="L26" s="424"/>
      <c r="M26" s="127"/>
      <c r="N26" s="409"/>
    </row>
    <row r="27" spans="1:14" ht="30" customHeight="1" x14ac:dyDescent="0.15">
      <c r="A27" s="127"/>
      <c r="B27" s="409"/>
      <c r="C27" s="428"/>
      <c r="D27" s="337"/>
      <c r="E27" s="487"/>
      <c r="F27" s="487"/>
      <c r="G27" s="487"/>
      <c r="H27" s="424"/>
      <c r="I27" s="424"/>
      <c r="J27" s="424"/>
      <c r="K27" s="424"/>
      <c r="L27" s="424"/>
      <c r="M27" s="127"/>
      <c r="N27" s="409"/>
    </row>
    <row r="28" spans="1:14" ht="30" customHeight="1" x14ac:dyDescent="0.15">
      <c r="A28" s="127"/>
      <c r="B28" s="409"/>
      <c r="C28" s="95"/>
      <c r="D28" s="337"/>
      <c r="E28" s="487"/>
      <c r="F28" s="487"/>
      <c r="G28" s="487"/>
      <c r="H28" s="424"/>
      <c r="I28" s="424"/>
      <c r="J28" s="424"/>
      <c r="K28" s="424"/>
      <c r="L28" s="424"/>
      <c r="M28" s="127"/>
      <c r="N28" s="409"/>
    </row>
    <row r="29" spans="1:14" ht="30" customHeight="1" x14ac:dyDescent="0.15">
      <c r="A29" s="127"/>
      <c r="B29" s="409"/>
      <c r="C29" s="497"/>
      <c r="D29" s="337"/>
      <c r="E29" s="487"/>
      <c r="F29" s="487"/>
      <c r="G29" s="487"/>
      <c r="H29" s="424"/>
      <c r="I29" s="424"/>
      <c r="J29" s="424"/>
      <c r="K29" s="424"/>
      <c r="L29" s="424"/>
      <c r="M29" s="127"/>
      <c r="N29" s="409"/>
    </row>
    <row r="30" spans="1:14" ht="30" customHeight="1" x14ac:dyDescent="0.15">
      <c r="A30" s="127"/>
      <c r="B30" s="409"/>
      <c r="C30" s="497"/>
      <c r="D30" s="337"/>
      <c r="E30" s="487"/>
      <c r="F30" s="431"/>
      <c r="G30" s="431"/>
      <c r="H30" s="424"/>
      <c r="I30" s="424"/>
      <c r="J30" s="424"/>
      <c r="K30" s="424"/>
      <c r="L30" s="424"/>
      <c r="M30" s="127"/>
      <c r="N30" s="409"/>
    </row>
    <row r="31" spans="1:14" ht="30" customHeight="1" x14ac:dyDescent="0.15">
      <c r="A31" s="127"/>
      <c r="B31" s="409"/>
      <c r="C31" s="497"/>
      <c r="D31" s="337"/>
      <c r="E31" s="487"/>
      <c r="F31" s="487"/>
      <c r="G31" s="487"/>
      <c r="H31" s="424"/>
      <c r="I31" s="424"/>
      <c r="J31" s="424"/>
      <c r="K31" s="424"/>
      <c r="L31" s="424"/>
      <c r="M31" s="127"/>
      <c r="N31" s="409"/>
    </row>
    <row r="32" spans="1:14" ht="30" customHeight="1" x14ac:dyDescent="0.15">
      <c r="A32" s="127"/>
      <c r="B32" s="409"/>
      <c r="C32" s="95"/>
      <c r="D32" s="337"/>
      <c r="E32" s="487"/>
      <c r="F32" s="487"/>
      <c r="G32" s="487"/>
      <c r="H32" s="424"/>
      <c r="I32" s="424"/>
      <c r="J32" s="424"/>
      <c r="K32" s="424"/>
      <c r="L32" s="424"/>
      <c r="M32" s="127"/>
      <c r="N32" s="409"/>
    </row>
    <row r="33" spans="1:14" ht="30" customHeight="1" x14ac:dyDescent="0.15">
      <c r="A33" s="127"/>
      <c r="B33" s="409"/>
      <c r="C33" s="497"/>
      <c r="D33" s="337"/>
      <c r="E33" s="487"/>
      <c r="F33" s="487"/>
      <c r="G33" s="487"/>
      <c r="H33" s="424"/>
      <c r="I33" s="424"/>
      <c r="J33" s="424"/>
      <c r="K33" s="424"/>
      <c r="L33" s="424"/>
      <c r="M33" s="127"/>
      <c r="N33" s="409"/>
    </row>
    <row r="34" spans="1:14" ht="30" customHeight="1" x14ac:dyDescent="0.15">
      <c r="A34" s="127"/>
      <c r="B34" s="409"/>
      <c r="C34" s="497"/>
      <c r="D34" s="337"/>
      <c r="E34" s="487"/>
      <c r="F34" s="487"/>
      <c r="G34" s="487"/>
      <c r="H34" s="118"/>
      <c r="I34" s="118"/>
      <c r="J34" s="118"/>
      <c r="K34" s="424"/>
      <c r="L34" s="424"/>
      <c r="M34" s="127"/>
      <c r="N34" s="409"/>
    </row>
    <row r="35" spans="1:14" ht="30" customHeight="1" x14ac:dyDescent="0.15">
      <c r="A35" s="127"/>
      <c r="B35" s="409"/>
      <c r="C35" s="429"/>
      <c r="D35" s="337"/>
      <c r="E35" s="487"/>
      <c r="F35" s="487"/>
      <c r="G35" s="487"/>
      <c r="H35" s="118"/>
      <c r="I35" s="118"/>
      <c r="J35" s="118"/>
      <c r="K35" s="424"/>
      <c r="L35" s="424"/>
      <c r="M35" s="127"/>
      <c r="N35" s="409"/>
    </row>
    <row r="36" spans="1:14" ht="30" customHeight="1" x14ac:dyDescent="0.15">
      <c r="A36" s="127"/>
      <c r="B36" s="409"/>
      <c r="C36" s="430"/>
      <c r="D36" s="337"/>
      <c r="E36" s="487"/>
      <c r="F36" s="487"/>
      <c r="G36" s="487"/>
      <c r="H36" s="118"/>
      <c r="I36" s="118"/>
      <c r="J36" s="118"/>
      <c r="K36" s="424"/>
      <c r="L36" s="424"/>
      <c r="M36" s="127"/>
      <c r="N36" s="409"/>
    </row>
    <row r="37" spans="1:14" ht="30" customHeight="1" x14ac:dyDescent="0.15">
      <c r="A37" s="127"/>
      <c r="B37" s="409"/>
      <c r="C37" s="432"/>
      <c r="D37" s="432"/>
      <c r="E37" s="432"/>
      <c r="F37" s="432"/>
      <c r="G37" s="432"/>
      <c r="H37" s="118"/>
      <c r="I37" s="118"/>
      <c r="J37" s="118"/>
      <c r="K37" s="424"/>
      <c r="L37" s="424"/>
      <c r="M37" s="127"/>
      <c r="N37" s="409"/>
    </row>
    <row r="38" spans="1:14" ht="30" customHeight="1" x14ac:dyDescent="0.15">
      <c r="A38" s="127"/>
      <c r="B38" s="409"/>
      <c r="C38" s="433"/>
      <c r="D38" s="433"/>
      <c r="E38" s="433"/>
      <c r="F38" s="433"/>
      <c r="G38" s="433"/>
      <c r="H38" s="118"/>
      <c r="I38" s="118"/>
      <c r="J38" s="118"/>
      <c r="K38" s="424"/>
      <c r="L38" s="424"/>
      <c r="M38" s="127"/>
      <c r="N38" s="409"/>
    </row>
    <row r="39" spans="1:14" ht="30" customHeight="1" x14ac:dyDescent="0.15">
      <c r="C39" s="119"/>
    </row>
    <row r="78" spans="11:14" ht="30" customHeight="1" x14ac:dyDescent="0.15">
      <c r="K78" s="93"/>
      <c r="L78" s="93"/>
      <c r="M78" s="93"/>
      <c r="N78" s="93"/>
    </row>
  </sheetData>
  <mergeCells count="14">
    <mergeCell ref="D1:G1"/>
    <mergeCell ref="D6:G6"/>
    <mergeCell ref="E10:G10"/>
    <mergeCell ref="E11:G11"/>
    <mergeCell ref="E7:F9"/>
    <mergeCell ref="D7:D9"/>
    <mergeCell ref="C19:G19"/>
    <mergeCell ref="C18:G18"/>
    <mergeCell ref="E12:G12"/>
    <mergeCell ref="E17:G17"/>
    <mergeCell ref="E16:G16"/>
    <mergeCell ref="E14:G14"/>
    <mergeCell ref="E13:G13"/>
    <mergeCell ref="E15:G15"/>
  </mergeCells>
  <phoneticPr fontId="3"/>
  <pageMargins left="0.78740157480314965" right="0.78740157480314965" top="0.78740157480314965" bottom="0.39370078740157483" header="0.19685039370078741" footer="0.19685039370078741"/>
  <pageSetup paperSize="9" scale="47" fitToWidth="0"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pageSetUpPr fitToPage="1"/>
  </sheetPr>
  <dimension ref="A1:M73"/>
  <sheetViews>
    <sheetView showZeros="0" view="pageBreakPreview" zoomScale="80" zoomScaleNormal="100" zoomScaleSheetLayoutView="80" zoomScalePageLayoutView="85" workbookViewId="0">
      <pane xSplit="8" ySplit="5" topLeftCell="I6" activePane="bottomRight" state="frozen"/>
      <selection activeCell="I3" sqref="I3"/>
      <selection pane="topRight" activeCell="I3" sqref="I3"/>
      <selection pane="bottomLeft" activeCell="I3" sqref="I3"/>
      <selection pane="bottomRight"/>
    </sheetView>
  </sheetViews>
  <sheetFormatPr defaultColWidth="10.28515625" defaultRowHeight="17.100000000000001" customHeight="1" outlineLevelRow="1" x14ac:dyDescent="0.15"/>
  <cols>
    <col min="1" max="2" width="3.7109375" style="48" customWidth="1"/>
    <col min="3" max="6" width="4.28515625" style="49" customWidth="1"/>
    <col min="7" max="7" width="23.7109375" style="49" customWidth="1"/>
    <col min="8" max="8" width="11.7109375" style="49" customWidth="1"/>
    <col min="9" max="13" width="16.7109375" style="48" customWidth="1"/>
    <col min="14" max="16384" width="10.28515625" style="48"/>
  </cols>
  <sheetData>
    <row r="1" spans="1:13" ht="24" customHeight="1" x14ac:dyDescent="0.15">
      <c r="C1" s="50" t="s">
        <v>286</v>
      </c>
      <c r="D1" s="761" t="s">
        <v>0</v>
      </c>
      <c r="E1" s="762"/>
      <c r="F1" s="762"/>
      <c r="G1" s="763"/>
      <c r="M1" s="439"/>
    </row>
    <row r="2" spans="1:13" s="51" customFormat="1" ht="17.100000000000001" customHeight="1" x14ac:dyDescent="0.15"/>
    <row r="3" spans="1:13" s="184" customFormat="1" ht="17.100000000000001" customHeight="1" x14ac:dyDescent="0.15">
      <c r="C3" s="185" t="s">
        <v>767</v>
      </c>
      <c r="D3" s="185"/>
      <c r="E3" s="185"/>
      <c r="F3" s="185"/>
      <c r="G3" s="185"/>
      <c r="H3" s="185"/>
    </row>
    <row r="5" spans="1:13" ht="30" customHeight="1" x14ac:dyDescent="0.15">
      <c r="A5" s="53" t="s">
        <v>128</v>
      </c>
      <c r="B5" s="53" t="s">
        <v>129</v>
      </c>
      <c r="C5" s="54" t="s">
        <v>135</v>
      </c>
      <c r="D5" s="55"/>
      <c r="E5" s="55"/>
      <c r="F5" s="55"/>
      <c r="G5" s="55"/>
      <c r="H5" s="56" t="s">
        <v>136</v>
      </c>
      <c r="I5" s="181" t="s">
        <v>1</v>
      </c>
      <c r="J5" s="182" t="s">
        <v>174</v>
      </c>
      <c r="K5" s="181" t="s">
        <v>126</v>
      </c>
      <c r="L5" s="181" t="s">
        <v>175</v>
      </c>
      <c r="M5" s="183" t="s">
        <v>350</v>
      </c>
    </row>
    <row r="6" spans="1:13" ht="17.100000000000001" customHeight="1" x14ac:dyDescent="0.15">
      <c r="A6" s="48">
        <v>1</v>
      </c>
      <c r="B6" s="48">
        <v>1</v>
      </c>
      <c r="C6" s="60" t="s">
        <v>137</v>
      </c>
      <c r="D6" s="752" t="s">
        <v>161</v>
      </c>
      <c r="E6" s="744" t="s">
        <v>138</v>
      </c>
      <c r="F6" s="733"/>
      <c r="G6" s="741"/>
      <c r="H6" s="179"/>
      <c r="I6" s="455">
        <f>入力シート!I433</f>
        <v>0</v>
      </c>
      <c r="J6" s="455">
        <f>入力シート!J433</f>
        <v>0</v>
      </c>
      <c r="K6" s="455">
        <f>入力シート!K433</f>
        <v>0</v>
      </c>
      <c r="L6" s="455">
        <f>入力シート!L433</f>
        <v>0</v>
      </c>
      <c r="M6" s="455">
        <f>SUM(I6:L6)</f>
        <v>0</v>
      </c>
    </row>
    <row r="7" spans="1:13" ht="17.100000000000001" customHeight="1" x14ac:dyDescent="0.15">
      <c r="A7" s="48">
        <v>1</v>
      </c>
      <c r="B7" s="48">
        <v>2</v>
      </c>
      <c r="C7" s="494"/>
      <c r="D7" s="753"/>
      <c r="E7" s="737"/>
      <c r="F7" s="751"/>
      <c r="G7" s="738"/>
      <c r="H7" s="179" t="s">
        <v>141</v>
      </c>
      <c r="I7" s="455"/>
      <c r="J7" s="455"/>
      <c r="K7" s="455"/>
      <c r="L7" s="455"/>
      <c r="M7" s="455">
        <f t="shared" ref="M7:M30" si="0">SUM(I7:L7)</f>
        <v>0</v>
      </c>
    </row>
    <row r="8" spans="1:13" ht="17.100000000000001" customHeight="1" x14ac:dyDescent="0.15">
      <c r="A8" s="48">
        <v>1</v>
      </c>
      <c r="B8" s="48">
        <v>3</v>
      </c>
      <c r="C8" s="494"/>
      <c r="D8" s="62"/>
      <c r="E8" s="739" t="s">
        <v>163</v>
      </c>
      <c r="F8" s="733" t="s">
        <v>156</v>
      </c>
      <c r="G8" s="734"/>
      <c r="H8" s="179" t="s">
        <v>139</v>
      </c>
      <c r="I8" s="455">
        <v>1772</v>
      </c>
      <c r="J8" s="455">
        <v>3403</v>
      </c>
      <c r="K8" s="455">
        <v>1015</v>
      </c>
      <c r="L8" s="455">
        <v>7855</v>
      </c>
      <c r="M8" s="455">
        <f t="shared" si="0"/>
        <v>14045</v>
      </c>
    </row>
    <row r="9" spans="1:13" ht="17.100000000000001" customHeight="1" x14ac:dyDescent="0.15">
      <c r="A9" s="48">
        <v>1</v>
      </c>
      <c r="B9" s="48">
        <v>4</v>
      </c>
      <c r="C9" s="63"/>
      <c r="D9" s="64"/>
      <c r="E9" s="756"/>
      <c r="F9" s="735"/>
      <c r="G9" s="736"/>
      <c r="H9" s="179" t="s">
        <v>141</v>
      </c>
      <c r="I9" s="455">
        <v>9320</v>
      </c>
      <c r="J9" s="455">
        <v>2404</v>
      </c>
      <c r="K9" s="455">
        <v>1022</v>
      </c>
      <c r="L9" s="455">
        <v>8037</v>
      </c>
      <c r="M9" s="455">
        <f t="shared" si="0"/>
        <v>20783</v>
      </c>
    </row>
    <row r="10" spans="1:13" ht="17.100000000000001" customHeight="1" x14ac:dyDescent="0.15">
      <c r="A10" s="48">
        <v>1</v>
      </c>
      <c r="B10" s="48">
        <v>5</v>
      </c>
      <c r="C10" s="65"/>
      <c r="D10" s="64"/>
      <c r="E10" s="743"/>
      <c r="F10" s="739" t="s">
        <v>142</v>
      </c>
      <c r="G10" s="492" t="s">
        <v>446</v>
      </c>
      <c r="H10" s="179" t="s">
        <v>139</v>
      </c>
      <c r="I10" s="455">
        <v>321</v>
      </c>
      <c r="J10" s="455">
        <v>0</v>
      </c>
      <c r="K10" s="455">
        <v>0</v>
      </c>
      <c r="L10" s="455">
        <v>0</v>
      </c>
      <c r="M10" s="455">
        <f t="shared" si="0"/>
        <v>321</v>
      </c>
    </row>
    <row r="11" spans="1:13" ht="17.100000000000001" customHeight="1" x14ac:dyDescent="0.15">
      <c r="A11" s="48">
        <v>1</v>
      </c>
      <c r="B11" s="48">
        <v>6</v>
      </c>
      <c r="C11" s="494" t="s">
        <v>140</v>
      </c>
      <c r="D11" s="64"/>
      <c r="E11" s="743"/>
      <c r="F11" s="740"/>
      <c r="G11" s="66" t="s">
        <v>447</v>
      </c>
      <c r="H11" s="179" t="s">
        <v>141</v>
      </c>
      <c r="I11" s="455">
        <v>321</v>
      </c>
      <c r="J11" s="455">
        <v>0</v>
      </c>
      <c r="K11" s="455">
        <v>0</v>
      </c>
      <c r="L11" s="455">
        <v>0</v>
      </c>
      <c r="M11" s="455">
        <f t="shared" si="0"/>
        <v>321</v>
      </c>
    </row>
    <row r="12" spans="1:13" ht="17.100000000000001" customHeight="1" x14ac:dyDescent="0.15">
      <c r="A12" s="48">
        <v>1</v>
      </c>
      <c r="B12" s="48">
        <v>7</v>
      </c>
      <c r="C12" s="63"/>
      <c r="D12" s="67" t="s">
        <v>460</v>
      </c>
      <c r="E12" s="743"/>
      <c r="F12" s="739" t="s">
        <v>143</v>
      </c>
      <c r="G12" s="492" t="s">
        <v>446</v>
      </c>
      <c r="H12" s="179" t="s">
        <v>139</v>
      </c>
      <c r="I12" s="455">
        <v>1444</v>
      </c>
      <c r="J12" s="455">
        <v>3403</v>
      </c>
      <c r="K12" s="455">
        <v>1015</v>
      </c>
      <c r="L12" s="455">
        <v>7855</v>
      </c>
      <c r="M12" s="455">
        <f t="shared" si="0"/>
        <v>13717</v>
      </c>
    </row>
    <row r="13" spans="1:13" ht="17.100000000000001" customHeight="1" x14ac:dyDescent="0.15">
      <c r="A13" s="48">
        <v>1</v>
      </c>
      <c r="B13" s="48">
        <v>8</v>
      </c>
      <c r="C13" s="742" t="s">
        <v>162</v>
      </c>
      <c r="D13" s="63"/>
      <c r="E13" s="743"/>
      <c r="F13" s="740"/>
      <c r="G13" s="496" t="s">
        <v>448</v>
      </c>
      <c r="H13" s="179" t="s">
        <v>141</v>
      </c>
      <c r="I13" s="455">
        <v>2888</v>
      </c>
      <c r="J13" s="455">
        <v>2404</v>
      </c>
      <c r="K13" s="455">
        <v>1022</v>
      </c>
      <c r="L13" s="455">
        <v>7855</v>
      </c>
      <c r="M13" s="455">
        <f t="shared" si="0"/>
        <v>14169</v>
      </c>
    </row>
    <row r="14" spans="1:13" ht="17.100000000000001" customHeight="1" x14ac:dyDescent="0.15">
      <c r="A14" s="48">
        <v>1</v>
      </c>
      <c r="B14" s="48">
        <v>9</v>
      </c>
      <c r="C14" s="742"/>
      <c r="D14" s="742" t="s">
        <v>145</v>
      </c>
      <c r="E14" s="743"/>
      <c r="F14" s="739" t="s">
        <v>144</v>
      </c>
      <c r="G14" s="741" t="s">
        <v>146</v>
      </c>
      <c r="H14" s="179" t="s">
        <v>139</v>
      </c>
      <c r="I14" s="455"/>
      <c r="J14" s="455"/>
      <c r="K14" s="455"/>
      <c r="L14" s="455"/>
      <c r="M14" s="455">
        <f t="shared" si="0"/>
        <v>0</v>
      </c>
    </row>
    <row r="15" spans="1:13" ht="17.100000000000001" customHeight="1" x14ac:dyDescent="0.15">
      <c r="A15" s="48">
        <v>1</v>
      </c>
      <c r="B15" s="48">
        <v>10</v>
      </c>
      <c r="C15" s="742"/>
      <c r="D15" s="742"/>
      <c r="E15" s="743"/>
      <c r="F15" s="740"/>
      <c r="G15" s="738"/>
      <c r="H15" s="179" t="s">
        <v>141</v>
      </c>
      <c r="I15" s="455">
        <f>入力シート!I442</f>
        <v>0</v>
      </c>
      <c r="J15" s="455">
        <f>入力シート!J442</f>
        <v>0</v>
      </c>
      <c r="K15" s="455">
        <f>入力シート!K442</f>
        <v>0</v>
      </c>
      <c r="L15" s="455">
        <f>入力シート!L442</f>
        <v>0</v>
      </c>
      <c r="M15" s="455">
        <f t="shared" si="0"/>
        <v>0</v>
      </c>
    </row>
    <row r="16" spans="1:13" ht="17.100000000000001" customHeight="1" x14ac:dyDescent="0.15">
      <c r="A16" s="48">
        <v>1</v>
      </c>
      <c r="B16" s="48">
        <v>11</v>
      </c>
      <c r="C16" s="742"/>
      <c r="D16" s="742"/>
      <c r="E16" s="743"/>
      <c r="F16" s="739" t="s">
        <v>164</v>
      </c>
      <c r="G16" s="68" t="s">
        <v>449</v>
      </c>
      <c r="H16" s="179" t="s">
        <v>139</v>
      </c>
      <c r="I16" s="455">
        <f>入力シート!I443</f>
        <v>0</v>
      </c>
      <c r="J16" s="455">
        <f>入力シート!J443</f>
        <v>0</v>
      </c>
      <c r="K16" s="455">
        <f>入力シート!K443</f>
        <v>0</v>
      </c>
      <c r="L16" s="455">
        <f>入力シート!L443</f>
        <v>0</v>
      </c>
      <c r="M16" s="455">
        <f t="shared" si="0"/>
        <v>0</v>
      </c>
    </row>
    <row r="17" spans="1:13" ht="17.100000000000001" customHeight="1" x14ac:dyDescent="0.15">
      <c r="A17" s="48">
        <v>1</v>
      </c>
      <c r="B17" s="48">
        <v>12</v>
      </c>
      <c r="C17" s="742"/>
      <c r="D17" s="742"/>
      <c r="E17" s="743"/>
      <c r="F17" s="740"/>
      <c r="G17" s="496" t="s">
        <v>453</v>
      </c>
      <c r="H17" s="179" t="s">
        <v>141</v>
      </c>
      <c r="I17" s="455">
        <f>入力シート!I444</f>
        <v>0</v>
      </c>
      <c r="J17" s="455">
        <f>入力シート!J444</f>
        <v>0</v>
      </c>
      <c r="K17" s="455">
        <f>入力シート!K444</f>
        <v>0</v>
      </c>
      <c r="L17" s="455">
        <f>入力シート!L444</f>
        <v>0</v>
      </c>
      <c r="M17" s="455">
        <f t="shared" si="0"/>
        <v>0</v>
      </c>
    </row>
    <row r="18" spans="1:13" ht="17.100000000000001" customHeight="1" x14ac:dyDescent="0.15">
      <c r="A18" s="48">
        <v>1</v>
      </c>
      <c r="B18" s="48">
        <v>13</v>
      </c>
      <c r="C18" s="742"/>
      <c r="D18" s="742"/>
      <c r="E18" s="743"/>
      <c r="F18" s="739" t="s">
        <v>165</v>
      </c>
      <c r="G18" s="492" t="s">
        <v>450</v>
      </c>
      <c r="H18" s="179" t="s">
        <v>139</v>
      </c>
      <c r="I18" s="455">
        <v>7</v>
      </c>
      <c r="J18" s="455">
        <v>0</v>
      </c>
      <c r="K18" s="455">
        <v>0</v>
      </c>
      <c r="L18" s="455">
        <v>0</v>
      </c>
      <c r="M18" s="455">
        <f t="shared" si="0"/>
        <v>7</v>
      </c>
    </row>
    <row r="19" spans="1:13" ht="17.100000000000001" customHeight="1" x14ac:dyDescent="0.15">
      <c r="A19" s="48">
        <v>1</v>
      </c>
      <c r="B19" s="48">
        <v>14</v>
      </c>
      <c r="C19" s="742"/>
      <c r="D19" s="742"/>
      <c r="E19" s="743"/>
      <c r="F19" s="740"/>
      <c r="G19" s="496" t="s">
        <v>451</v>
      </c>
      <c r="H19" s="179" t="s">
        <v>141</v>
      </c>
      <c r="I19" s="455">
        <v>15</v>
      </c>
      <c r="J19" s="455">
        <v>0</v>
      </c>
      <c r="K19" s="455">
        <v>0</v>
      </c>
      <c r="L19" s="455">
        <v>0</v>
      </c>
      <c r="M19" s="455">
        <f t="shared" si="0"/>
        <v>15</v>
      </c>
    </row>
    <row r="20" spans="1:13" ht="17.100000000000001" customHeight="1" x14ac:dyDescent="0.15">
      <c r="A20" s="48">
        <v>1</v>
      </c>
      <c r="B20" s="48">
        <v>15</v>
      </c>
      <c r="C20" s="742"/>
      <c r="D20" s="742"/>
      <c r="E20" s="743"/>
      <c r="F20" s="739" t="s">
        <v>336</v>
      </c>
      <c r="G20" s="741" t="s">
        <v>147</v>
      </c>
      <c r="H20" s="179" t="s">
        <v>139</v>
      </c>
      <c r="I20" s="455">
        <f>入力シート!I447</f>
        <v>0</v>
      </c>
      <c r="J20" s="455">
        <f>入力シート!J447</f>
        <v>0</v>
      </c>
      <c r="K20" s="455">
        <f>入力シート!K447</f>
        <v>0</v>
      </c>
      <c r="L20" s="455">
        <f>入力シート!L447</f>
        <v>0</v>
      </c>
      <c r="M20" s="455">
        <f t="shared" si="0"/>
        <v>0</v>
      </c>
    </row>
    <row r="21" spans="1:13" ht="17.100000000000001" customHeight="1" x14ac:dyDescent="0.15">
      <c r="A21" s="48">
        <v>1</v>
      </c>
      <c r="B21" s="48">
        <v>16</v>
      </c>
      <c r="C21" s="742"/>
      <c r="D21" s="742"/>
      <c r="E21" s="743"/>
      <c r="F21" s="740"/>
      <c r="G21" s="738"/>
      <c r="H21" s="179" t="s">
        <v>141</v>
      </c>
      <c r="I21" s="455">
        <f>入力シート!I448</f>
        <v>0</v>
      </c>
      <c r="J21" s="455">
        <f>入力シート!J448</f>
        <v>0</v>
      </c>
      <c r="K21" s="455">
        <f>入力シート!K448</f>
        <v>0</v>
      </c>
      <c r="L21" s="455">
        <f>入力シート!L448</f>
        <v>0</v>
      </c>
      <c r="M21" s="455">
        <f t="shared" si="0"/>
        <v>0</v>
      </c>
    </row>
    <row r="22" spans="1:13" ht="17.100000000000001" customHeight="1" x14ac:dyDescent="0.15">
      <c r="A22" s="48">
        <v>1</v>
      </c>
      <c r="B22" s="48">
        <v>17</v>
      </c>
      <c r="C22" s="65"/>
      <c r="D22" s="64"/>
      <c r="E22" s="743"/>
      <c r="F22" s="739" t="s">
        <v>337</v>
      </c>
      <c r="G22" s="492" t="s">
        <v>452</v>
      </c>
      <c r="H22" s="179" t="s">
        <v>139</v>
      </c>
      <c r="I22" s="455">
        <f>入力シート!I449</f>
        <v>0</v>
      </c>
      <c r="J22" s="455">
        <f>入力シート!J449</f>
        <v>0</v>
      </c>
      <c r="K22" s="455">
        <f>入力シート!K449</f>
        <v>0</v>
      </c>
      <c r="L22" s="455">
        <f>入力シート!L449</f>
        <v>0</v>
      </c>
      <c r="M22" s="455">
        <f t="shared" si="0"/>
        <v>0</v>
      </c>
    </row>
    <row r="23" spans="1:13" ht="17.100000000000001" customHeight="1" x14ac:dyDescent="0.15">
      <c r="A23" s="48">
        <v>1</v>
      </c>
      <c r="B23" s="48">
        <v>18</v>
      </c>
      <c r="C23" s="65"/>
      <c r="D23" s="64"/>
      <c r="E23" s="743"/>
      <c r="F23" s="740"/>
      <c r="G23" s="496" t="s">
        <v>454</v>
      </c>
      <c r="H23" s="179" t="s">
        <v>141</v>
      </c>
      <c r="I23" s="455">
        <f>入力シート!I450</f>
        <v>0</v>
      </c>
      <c r="J23" s="455">
        <f>入力シート!J450</f>
        <v>0</v>
      </c>
      <c r="K23" s="455">
        <f>入力シート!K450</f>
        <v>0</v>
      </c>
      <c r="L23" s="455">
        <f>入力シート!L450</f>
        <v>0</v>
      </c>
      <c r="M23" s="455">
        <f t="shared" si="0"/>
        <v>0</v>
      </c>
    </row>
    <row r="24" spans="1:13" ht="17.100000000000001" customHeight="1" x14ac:dyDescent="0.15">
      <c r="A24" s="48">
        <v>1</v>
      </c>
      <c r="B24" s="48">
        <v>19</v>
      </c>
      <c r="C24" s="65"/>
      <c r="D24" s="64"/>
      <c r="E24" s="743"/>
      <c r="F24" s="739" t="s">
        <v>338</v>
      </c>
      <c r="G24" s="492" t="s">
        <v>931</v>
      </c>
      <c r="H24" s="179" t="s">
        <v>139</v>
      </c>
      <c r="I24" s="475">
        <f>入力シート!I451</f>
        <v>0</v>
      </c>
      <c r="J24" s="475">
        <f>入力シート!J451</f>
        <v>0</v>
      </c>
      <c r="K24" s="475">
        <f>入力シート!K451</f>
        <v>0</v>
      </c>
      <c r="L24" s="475">
        <f>入力シート!L451</f>
        <v>0</v>
      </c>
      <c r="M24" s="475">
        <f t="shared" si="0"/>
        <v>0</v>
      </c>
    </row>
    <row r="25" spans="1:13" ht="17.100000000000001" customHeight="1" x14ac:dyDescent="0.15">
      <c r="A25" s="48">
        <v>1</v>
      </c>
      <c r="B25" s="48">
        <v>20</v>
      </c>
      <c r="C25" s="65"/>
      <c r="D25" s="64"/>
      <c r="E25" s="743"/>
      <c r="F25" s="740"/>
      <c r="G25" s="496" t="s">
        <v>810</v>
      </c>
      <c r="H25" s="179" t="s">
        <v>141</v>
      </c>
      <c r="I25" s="475">
        <f>入力シート!I452</f>
        <v>0</v>
      </c>
      <c r="J25" s="475">
        <f>入力シート!J452</f>
        <v>0</v>
      </c>
      <c r="K25" s="475">
        <f>入力シート!K452</f>
        <v>0</v>
      </c>
      <c r="L25" s="475">
        <f>入力シート!L452</f>
        <v>0</v>
      </c>
      <c r="M25" s="475">
        <f t="shared" si="0"/>
        <v>0</v>
      </c>
    </row>
    <row r="26" spans="1:13" ht="17.100000000000001" customHeight="1" x14ac:dyDescent="0.15">
      <c r="A26" s="48">
        <v>1</v>
      </c>
      <c r="B26" s="48">
        <v>21</v>
      </c>
      <c r="C26" s="65"/>
      <c r="D26" s="64"/>
      <c r="E26" s="743"/>
      <c r="F26" s="739" t="s">
        <v>692</v>
      </c>
      <c r="G26" s="492" t="s">
        <v>811</v>
      </c>
      <c r="H26" s="179" t="s">
        <v>139</v>
      </c>
      <c r="I26" s="475">
        <f>入力シート!I453</f>
        <v>0</v>
      </c>
      <c r="J26" s="475">
        <f>入力シート!J453</f>
        <v>0</v>
      </c>
      <c r="K26" s="475">
        <f>入力シート!K453</f>
        <v>0</v>
      </c>
      <c r="L26" s="475">
        <f>入力シート!L453</f>
        <v>0</v>
      </c>
      <c r="M26" s="475">
        <f t="shared" si="0"/>
        <v>0</v>
      </c>
    </row>
    <row r="27" spans="1:13" ht="17.100000000000001" customHeight="1" x14ac:dyDescent="0.15">
      <c r="A27" s="48">
        <v>1</v>
      </c>
      <c r="B27" s="48">
        <v>22</v>
      </c>
      <c r="C27" s="65"/>
      <c r="D27" s="64"/>
      <c r="E27" s="743"/>
      <c r="F27" s="740"/>
      <c r="G27" s="496" t="s">
        <v>812</v>
      </c>
      <c r="H27" s="179" t="s">
        <v>141</v>
      </c>
      <c r="I27" s="475">
        <f>入力シート!I454</f>
        <v>0</v>
      </c>
      <c r="J27" s="475">
        <f>入力シート!J454</f>
        <v>0</v>
      </c>
      <c r="K27" s="475">
        <f>入力シート!K454</f>
        <v>0</v>
      </c>
      <c r="L27" s="475">
        <f>入力シート!L454</f>
        <v>0</v>
      </c>
      <c r="M27" s="475">
        <f t="shared" si="0"/>
        <v>0</v>
      </c>
    </row>
    <row r="28" spans="1:13" ht="17.100000000000001" customHeight="1" x14ac:dyDescent="0.15">
      <c r="A28" s="48">
        <v>1</v>
      </c>
      <c r="B28" s="48">
        <v>23</v>
      </c>
      <c r="C28" s="65"/>
      <c r="D28" s="64"/>
      <c r="E28" s="494"/>
      <c r="F28" s="739" t="s">
        <v>808</v>
      </c>
      <c r="G28" s="741" t="s">
        <v>750</v>
      </c>
      <c r="H28" s="179" t="s">
        <v>139</v>
      </c>
      <c r="I28" s="455">
        <f>入力シート!I455</f>
        <v>0</v>
      </c>
      <c r="J28" s="455">
        <f>入力シート!J455</f>
        <v>0</v>
      </c>
      <c r="K28" s="455">
        <f>入力シート!K455</f>
        <v>0</v>
      </c>
      <c r="L28" s="455">
        <f>入力シート!L455</f>
        <v>0</v>
      </c>
      <c r="M28" s="455">
        <f t="shared" si="0"/>
        <v>0</v>
      </c>
    </row>
    <row r="29" spans="1:13" ht="17.100000000000001" customHeight="1" x14ac:dyDescent="0.15">
      <c r="A29" s="48">
        <v>1</v>
      </c>
      <c r="B29" s="48">
        <v>24</v>
      </c>
      <c r="C29" s="65"/>
      <c r="D29" s="64"/>
      <c r="E29" s="494"/>
      <c r="F29" s="740"/>
      <c r="G29" s="738"/>
      <c r="H29" s="179" t="s">
        <v>141</v>
      </c>
      <c r="I29" s="455">
        <f>入力シート!I456</f>
        <v>0</v>
      </c>
      <c r="J29" s="455">
        <f>入力シート!J456</f>
        <v>0</v>
      </c>
      <c r="K29" s="455">
        <f>入力シート!K456</f>
        <v>0</v>
      </c>
      <c r="L29" s="455">
        <f>入力シート!L456</f>
        <v>0</v>
      </c>
      <c r="M29" s="455">
        <f t="shared" si="0"/>
        <v>0</v>
      </c>
    </row>
    <row r="30" spans="1:13" ht="17.100000000000001" customHeight="1" x14ac:dyDescent="0.15">
      <c r="A30" s="48">
        <v>1</v>
      </c>
      <c r="B30" s="48">
        <v>25</v>
      </c>
      <c r="C30" s="65"/>
      <c r="D30" s="64"/>
      <c r="E30" s="743"/>
      <c r="F30" s="739" t="s">
        <v>809</v>
      </c>
      <c r="G30" s="741" t="s">
        <v>148</v>
      </c>
      <c r="H30" s="179" t="s">
        <v>139</v>
      </c>
      <c r="I30" s="455">
        <f>入力シート!I457</f>
        <v>0</v>
      </c>
      <c r="J30" s="455">
        <f>入力シート!J457</f>
        <v>0</v>
      </c>
      <c r="K30" s="455">
        <f>入力シート!K457</f>
        <v>0</v>
      </c>
      <c r="L30" s="455">
        <f>入力シート!L457</f>
        <v>0</v>
      </c>
      <c r="M30" s="455">
        <f t="shared" si="0"/>
        <v>0</v>
      </c>
    </row>
    <row r="31" spans="1:13" ht="17.100000000000001" customHeight="1" x14ac:dyDescent="0.15">
      <c r="A31" s="48">
        <v>1</v>
      </c>
      <c r="B31" s="48">
        <v>26</v>
      </c>
      <c r="C31" s="65"/>
      <c r="D31" s="64"/>
      <c r="E31" s="743"/>
      <c r="F31" s="740"/>
      <c r="G31" s="738"/>
      <c r="H31" s="179" t="s">
        <v>141</v>
      </c>
      <c r="I31" s="455">
        <v>6096</v>
      </c>
      <c r="J31" s="455">
        <v>0</v>
      </c>
      <c r="K31" s="455">
        <v>0</v>
      </c>
      <c r="L31" s="455">
        <v>182</v>
      </c>
      <c r="M31" s="455">
        <f>SUM(I31:L31)</f>
        <v>6278</v>
      </c>
    </row>
    <row r="32" spans="1:13" ht="24.75" customHeight="1" x14ac:dyDescent="0.15">
      <c r="A32" s="48">
        <v>1</v>
      </c>
      <c r="B32" s="48">
        <v>27</v>
      </c>
      <c r="C32" s="500"/>
      <c r="D32" s="501"/>
      <c r="E32" s="502"/>
      <c r="F32" s="757" t="s">
        <v>902</v>
      </c>
      <c r="G32" s="759" t="s">
        <v>910</v>
      </c>
      <c r="H32" s="503" t="s">
        <v>139</v>
      </c>
      <c r="I32" s="455"/>
      <c r="J32" s="455"/>
      <c r="K32" s="455"/>
      <c r="L32" s="455"/>
      <c r="M32" s="455"/>
    </row>
    <row r="33" spans="1:13" ht="28.5" customHeight="1" x14ac:dyDescent="0.15">
      <c r="A33" s="48">
        <v>1</v>
      </c>
      <c r="B33" s="48">
        <v>28</v>
      </c>
      <c r="C33" s="500"/>
      <c r="D33" s="501"/>
      <c r="E33" s="504"/>
      <c r="F33" s="758"/>
      <c r="G33" s="760"/>
      <c r="H33" s="503" t="s">
        <v>141</v>
      </c>
      <c r="I33" s="455"/>
      <c r="J33" s="455"/>
      <c r="K33" s="455"/>
      <c r="L33" s="455"/>
      <c r="M33" s="455"/>
    </row>
    <row r="34" spans="1:13" ht="17.100000000000001" customHeight="1" x14ac:dyDescent="0.15">
      <c r="A34" s="48">
        <v>1</v>
      </c>
      <c r="B34" s="48">
        <v>29</v>
      </c>
      <c r="C34" s="64"/>
      <c r="D34" s="754" t="s">
        <v>459</v>
      </c>
      <c r="E34" s="733" t="s">
        <v>214</v>
      </c>
      <c r="F34" s="733"/>
      <c r="G34" s="741"/>
      <c r="H34" s="179" t="s">
        <v>139</v>
      </c>
      <c r="I34" s="455">
        <v>4457</v>
      </c>
      <c r="J34" s="455">
        <v>32758</v>
      </c>
      <c r="K34" s="455">
        <v>10126</v>
      </c>
      <c r="L34" s="455">
        <v>70307</v>
      </c>
      <c r="M34" s="455">
        <f t="shared" ref="M34:M39" si="1">SUM(I34:L34)</f>
        <v>117648</v>
      </c>
    </row>
    <row r="35" spans="1:13" ht="17.100000000000001" customHeight="1" x14ac:dyDescent="0.15">
      <c r="A35" s="48">
        <v>1</v>
      </c>
      <c r="B35" s="48">
        <v>30</v>
      </c>
      <c r="C35" s="70" t="s">
        <v>150</v>
      </c>
      <c r="D35" s="755"/>
      <c r="E35" s="751"/>
      <c r="F35" s="751"/>
      <c r="G35" s="738"/>
      <c r="H35" s="179" t="s">
        <v>141</v>
      </c>
      <c r="I35" s="455">
        <v>8205</v>
      </c>
      <c r="J35" s="455">
        <v>52094</v>
      </c>
      <c r="K35" s="455">
        <v>10126</v>
      </c>
      <c r="L35" s="455">
        <v>113780</v>
      </c>
      <c r="M35" s="455">
        <f t="shared" si="1"/>
        <v>184205</v>
      </c>
    </row>
    <row r="36" spans="1:13" ht="17.100000000000001" customHeight="1" x14ac:dyDescent="0.15">
      <c r="A36" s="48">
        <v>1</v>
      </c>
      <c r="B36" s="48">
        <v>31</v>
      </c>
      <c r="C36" s="742" t="s">
        <v>151</v>
      </c>
      <c r="D36" s="743"/>
      <c r="E36" s="749" t="s">
        <v>166</v>
      </c>
      <c r="F36" s="733" t="s">
        <v>446</v>
      </c>
      <c r="G36" s="741"/>
      <c r="H36" s="179" t="s">
        <v>139</v>
      </c>
      <c r="I36" s="455">
        <v>810</v>
      </c>
      <c r="J36" s="455">
        <v>0</v>
      </c>
      <c r="K36" s="455">
        <v>0</v>
      </c>
      <c r="L36" s="455">
        <v>0</v>
      </c>
      <c r="M36" s="455">
        <f t="shared" si="1"/>
        <v>810</v>
      </c>
    </row>
    <row r="37" spans="1:13" ht="17.100000000000001" customHeight="1" x14ac:dyDescent="0.15">
      <c r="A37" s="48">
        <v>1</v>
      </c>
      <c r="B37" s="48">
        <v>32</v>
      </c>
      <c r="C37" s="742"/>
      <c r="D37" s="743"/>
      <c r="E37" s="750"/>
      <c r="F37" s="751" t="s">
        <v>455</v>
      </c>
      <c r="G37" s="738"/>
      <c r="H37" s="179" t="s">
        <v>141</v>
      </c>
      <c r="I37" s="455">
        <v>810</v>
      </c>
      <c r="J37" s="455">
        <v>0</v>
      </c>
      <c r="K37" s="455">
        <v>0</v>
      </c>
      <c r="L37" s="455">
        <v>0</v>
      </c>
      <c r="M37" s="455">
        <f t="shared" si="1"/>
        <v>810</v>
      </c>
    </row>
    <row r="38" spans="1:13" ht="17.100000000000001" customHeight="1" x14ac:dyDescent="0.15">
      <c r="A38" s="48">
        <v>1</v>
      </c>
      <c r="B38" s="48">
        <v>33</v>
      </c>
      <c r="C38" s="742"/>
      <c r="D38" s="743"/>
      <c r="E38" s="749" t="s">
        <v>167</v>
      </c>
      <c r="F38" s="733" t="s">
        <v>446</v>
      </c>
      <c r="G38" s="741"/>
      <c r="H38" s="179" t="s">
        <v>139</v>
      </c>
      <c r="I38" s="455">
        <v>3647</v>
      </c>
      <c r="J38" s="455">
        <v>32758</v>
      </c>
      <c r="K38" s="455">
        <v>10126</v>
      </c>
      <c r="L38" s="455">
        <v>70307</v>
      </c>
      <c r="M38" s="455">
        <f t="shared" si="1"/>
        <v>116838</v>
      </c>
    </row>
    <row r="39" spans="1:13" ht="17.100000000000001" customHeight="1" x14ac:dyDescent="0.15">
      <c r="A39" s="48">
        <v>1</v>
      </c>
      <c r="B39" s="48">
        <v>34</v>
      </c>
      <c r="C39" s="742"/>
      <c r="D39" s="743"/>
      <c r="E39" s="750"/>
      <c r="F39" s="751" t="s">
        <v>456</v>
      </c>
      <c r="G39" s="738"/>
      <c r="H39" s="179" t="s">
        <v>141</v>
      </c>
      <c r="I39" s="455">
        <v>7294</v>
      </c>
      <c r="J39" s="455">
        <v>51867</v>
      </c>
      <c r="K39" s="455">
        <v>10126</v>
      </c>
      <c r="L39" s="455">
        <v>113780</v>
      </c>
      <c r="M39" s="455">
        <f t="shared" si="1"/>
        <v>183067</v>
      </c>
    </row>
    <row r="40" spans="1:13" ht="17.100000000000001" customHeight="1" x14ac:dyDescent="0.15">
      <c r="A40" s="48">
        <v>1</v>
      </c>
      <c r="B40" s="48">
        <v>35</v>
      </c>
      <c r="C40" s="742"/>
      <c r="D40" s="743"/>
      <c r="E40" s="749" t="s">
        <v>168</v>
      </c>
      <c r="F40" s="733" t="s">
        <v>449</v>
      </c>
      <c r="G40" s="741"/>
      <c r="H40" s="179" t="s">
        <v>139</v>
      </c>
      <c r="I40" s="455"/>
      <c r="J40" s="455"/>
      <c r="K40" s="455"/>
      <c r="L40" s="455"/>
      <c r="M40" s="455"/>
    </row>
    <row r="41" spans="1:13" ht="17.100000000000001" customHeight="1" x14ac:dyDescent="0.15">
      <c r="A41" s="48">
        <v>1</v>
      </c>
      <c r="B41" s="48">
        <v>36</v>
      </c>
      <c r="C41" s="742"/>
      <c r="D41" s="743"/>
      <c r="E41" s="750"/>
      <c r="F41" s="751" t="s">
        <v>457</v>
      </c>
      <c r="G41" s="738"/>
      <c r="H41" s="179" t="s">
        <v>141</v>
      </c>
      <c r="I41" s="455">
        <f>入力シート!I468</f>
        <v>0</v>
      </c>
      <c r="J41" s="455">
        <f>入力シート!J468</f>
        <v>0</v>
      </c>
      <c r="K41" s="455">
        <f>入力シート!K468</f>
        <v>0</v>
      </c>
      <c r="L41" s="455">
        <f>入力シート!L468</f>
        <v>0</v>
      </c>
      <c r="M41" s="455">
        <f t="shared" ref="M41:M72" si="2">SUM(I41:L41)</f>
        <v>0</v>
      </c>
    </row>
    <row r="42" spans="1:13" ht="17.100000000000001" customHeight="1" x14ac:dyDescent="0.15">
      <c r="A42" s="48">
        <v>1</v>
      </c>
      <c r="B42" s="48">
        <v>37</v>
      </c>
      <c r="C42" s="742"/>
      <c r="D42" s="743"/>
      <c r="E42" s="749" t="s">
        <v>169</v>
      </c>
      <c r="F42" s="733" t="s">
        <v>878</v>
      </c>
      <c r="G42" s="741"/>
      <c r="H42" s="179" t="s">
        <v>139</v>
      </c>
      <c r="I42" s="455">
        <f>入力シート!I469</f>
        <v>0</v>
      </c>
      <c r="J42" s="455">
        <f>入力シート!J469</f>
        <v>0</v>
      </c>
      <c r="K42" s="455">
        <f>入力シート!K469</f>
        <v>0</v>
      </c>
      <c r="L42" s="455">
        <f>入力シート!L469</f>
        <v>0</v>
      </c>
      <c r="M42" s="455">
        <f t="shared" si="2"/>
        <v>0</v>
      </c>
    </row>
    <row r="43" spans="1:13" ht="17.100000000000001" customHeight="1" x14ac:dyDescent="0.15">
      <c r="A43" s="48">
        <v>1</v>
      </c>
      <c r="B43" s="48">
        <v>38</v>
      </c>
      <c r="C43" s="742"/>
      <c r="D43" s="743"/>
      <c r="E43" s="750"/>
      <c r="F43" s="751" t="s">
        <v>814</v>
      </c>
      <c r="G43" s="738"/>
      <c r="H43" s="179" t="s">
        <v>141</v>
      </c>
      <c r="I43" s="455">
        <v>101</v>
      </c>
      <c r="J43" s="455">
        <v>0</v>
      </c>
      <c r="K43" s="455">
        <v>0</v>
      </c>
      <c r="L43" s="455">
        <v>0</v>
      </c>
      <c r="M43" s="455">
        <f t="shared" si="2"/>
        <v>101</v>
      </c>
    </row>
    <row r="44" spans="1:13" ht="17.100000000000001" customHeight="1" x14ac:dyDescent="0.15">
      <c r="A44" s="48">
        <v>1</v>
      </c>
      <c r="B44" s="48">
        <v>39</v>
      </c>
      <c r="C44" s="742"/>
      <c r="D44" s="743"/>
      <c r="E44" s="749" t="s">
        <v>170</v>
      </c>
      <c r="F44" s="733" t="s">
        <v>147</v>
      </c>
      <c r="G44" s="741"/>
      <c r="H44" s="179" t="s">
        <v>139</v>
      </c>
      <c r="I44" s="455">
        <f>入力シート!I471</f>
        <v>0</v>
      </c>
      <c r="J44" s="455">
        <f>入力シート!J471</f>
        <v>0</v>
      </c>
      <c r="K44" s="455">
        <f>入力シート!K471</f>
        <v>0</v>
      </c>
      <c r="L44" s="455">
        <f>入力シート!L471</f>
        <v>0</v>
      </c>
      <c r="M44" s="455">
        <f t="shared" si="2"/>
        <v>0</v>
      </c>
    </row>
    <row r="45" spans="1:13" ht="17.100000000000001" customHeight="1" x14ac:dyDescent="0.15">
      <c r="A45" s="48">
        <v>1</v>
      </c>
      <c r="B45" s="48">
        <v>40</v>
      </c>
      <c r="C45" s="742"/>
      <c r="D45" s="743"/>
      <c r="E45" s="750"/>
      <c r="F45" s="751"/>
      <c r="G45" s="738"/>
      <c r="H45" s="179" t="s">
        <v>141</v>
      </c>
      <c r="I45" s="455">
        <f>入力シート!I472</f>
        <v>0</v>
      </c>
      <c r="J45" s="455">
        <f>入力シート!J472</f>
        <v>0</v>
      </c>
      <c r="K45" s="455">
        <f>入力シート!K472</f>
        <v>0</v>
      </c>
      <c r="L45" s="455">
        <f>入力シート!L472</f>
        <v>0</v>
      </c>
      <c r="M45" s="455">
        <f t="shared" si="2"/>
        <v>0</v>
      </c>
    </row>
    <row r="46" spans="1:13" ht="17.100000000000001" customHeight="1" x14ac:dyDescent="0.15">
      <c r="A46" s="48">
        <v>1</v>
      </c>
      <c r="B46" s="48">
        <v>41</v>
      </c>
      <c r="C46" s="742"/>
      <c r="D46" s="743"/>
      <c r="E46" s="749" t="s">
        <v>220</v>
      </c>
      <c r="F46" s="733" t="s">
        <v>452</v>
      </c>
      <c r="G46" s="741"/>
      <c r="H46" s="179" t="s">
        <v>139</v>
      </c>
      <c r="I46" s="455">
        <f>入力シート!I473</f>
        <v>0</v>
      </c>
      <c r="J46" s="455">
        <f>入力シート!J473</f>
        <v>0</v>
      </c>
      <c r="K46" s="455">
        <f>入力シート!K473</f>
        <v>0</v>
      </c>
      <c r="L46" s="455">
        <f>入力シート!L473</f>
        <v>0</v>
      </c>
      <c r="M46" s="455">
        <f t="shared" si="2"/>
        <v>0</v>
      </c>
    </row>
    <row r="47" spans="1:13" ht="17.100000000000001" customHeight="1" x14ac:dyDescent="0.15">
      <c r="A47" s="48">
        <v>1</v>
      </c>
      <c r="B47" s="48">
        <v>42</v>
      </c>
      <c r="C47" s="742"/>
      <c r="D47" s="743"/>
      <c r="E47" s="750"/>
      <c r="F47" s="751" t="s">
        <v>458</v>
      </c>
      <c r="G47" s="738"/>
      <c r="H47" s="179" t="s">
        <v>141</v>
      </c>
      <c r="I47" s="455">
        <f>入力シート!I474</f>
        <v>0</v>
      </c>
      <c r="J47" s="455">
        <f>入力シート!J474</f>
        <v>0</v>
      </c>
      <c r="K47" s="455">
        <f>入力シート!K474</f>
        <v>0</v>
      </c>
      <c r="L47" s="455">
        <f>入力シート!L474</f>
        <v>0</v>
      </c>
      <c r="M47" s="455">
        <f t="shared" si="2"/>
        <v>0</v>
      </c>
    </row>
    <row r="48" spans="1:13" ht="17.100000000000001" customHeight="1" x14ac:dyDescent="0.15">
      <c r="A48" s="48">
        <v>1</v>
      </c>
      <c r="B48" s="48">
        <v>43</v>
      </c>
      <c r="C48" s="493"/>
      <c r="D48" s="494"/>
      <c r="E48" s="749" t="s">
        <v>222</v>
      </c>
      <c r="F48" s="733" t="s">
        <v>931</v>
      </c>
      <c r="G48" s="741"/>
      <c r="H48" s="179" t="s">
        <v>139</v>
      </c>
      <c r="I48" s="475">
        <f>入力シート!I475</f>
        <v>0</v>
      </c>
      <c r="J48" s="475">
        <f>入力シート!J475</f>
        <v>0</v>
      </c>
      <c r="K48" s="475">
        <f>入力シート!K475</f>
        <v>0</v>
      </c>
      <c r="L48" s="475">
        <f>入力シート!L475</f>
        <v>0</v>
      </c>
      <c r="M48" s="475">
        <f t="shared" si="2"/>
        <v>0</v>
      </c>
    </row>
    <row r="49" spans="1:13" ht="17.100000000000001" customHeight="1" x14ac:dyDescent="0.15">
      <c r="A49" s="48">
        <v>1</v>
      </c>
      <c r="B49" s="48">
        <v>44</v>
      </c>
      <c r="C49" s="493"/>
      <c r="D49" s="494"/>
      <c r="E49" s="750"/>
      <c r="F49" s="751" t="s">
        <v>834</v>
      </c>
      <c r="G49" s="738"/>
      <c r="H49" s="179" t="s">
        <v>141</v>
      </c>
      <c r="I49" s="475">
        <f>入力シート!I476</f>
        <v>0</v>
      </c>
      <c r="J49" s="475">
        <f>入力シート!J476</f>
        <v>0</v>
      </c>
      <c r="K49" s="475">
        <f>入力シート!K476</f>
        <v>0</v>
      </c>
      <c r="L49" s="475">
        <f>入力シート!L476</f>
        <v>0</v>
      </c>
      <c r="M49" s="475">
        <f t="shared" si="2"/>
        <v>0</v>
      </c>
    </row>
    <row r="50" spans="1:13" ht="15.75" customHeight="1" outlineLevel="1" x14ac:dyDescent="0.15">
      <c r="A50" s="48">
        <v>1</v>
      </c>
      <c r="B50" s="48">
        <v>45</v>
      </c>
      <c r="C50" s="493"/>
      <c r="D50" s="494"/>
      <c r="E50" s="749" t="s">
        <v>223</v>
      </c>
      <c r="F50" s="733" t="s">
        <v>811</v>
      </c>
      <c r="G50" s="741"/>
      <c r="H50" s="179" t="s">
        <v>139</v>
      </c>
      <c r="I50" s="475">
        <f>入力シート!I477</f>
        <v>0</v>
      </c>
      <c r="J50" s="475">
        <f>入力シート!J477</f>
        <v>0</v>
      </c>
      <c r="K50" s="475">
        <f>入力シート!K477</f>
        <v>0</v>
      </c>
      <c r="L50" s="475">
        <f>入力シート!L477</f>
        <v>0</v>
      </c>
      <c r="M50" s="475">
        <f t="shared" si="2"/>
        <v>0</v>
      </c>
    </row>
    <row r="51" spans="1:13" ht="17.100000000000001" customHeight="1" outlineLevel="1" x14ac:dyDescent="0.15">
      <c r="A51" s="48">
        <v>1</v>
      </c>
      <c r="B51" s="48">
        <v>46</v>
      </c>
      <c r="C51" s="493"/>
      <c r="D51" s="494"/>
      <c r="E51" s="750"/>
      <c r="F51" s="751" t="s">
        <v>814</v>
      </c>
      <c r="G51" s="738"/>
      <c r="H51" s="179" t="s">
        <v>141</v>
      </c>
      <c r="I51" s="475">
        <f>入力シート!I478</f>
        <v>0</v>
      </c>
      <c r="J51" s="475">
        <f>入力シート!J478</f>
        <v>0</v>
      </c>
      <c r="K51" s="475">
        <f>入力シート!K478</f>
        <v>0</v>
      </c>
      <c r="L51" s="475">
        <f>入力シート!L478</f>
        <v>0</v>
      </c>
      <c r="M51" s="475">
        <f t="shared" si="2"/>
        <v>0</v>
      </c>
    </row>
    <row r="52" spans="1:13" ht="17.100000000000001" customHeight="1" outlineLevel="1" x14ac:dyDescent="0.15">
      <c r="A52" s="48">
        <v>1</v>
      </c>
      <c r="B52" s="48">
        <v>47</v>
      </c>
      <c r="C52" s="493"/>
      <c r="D52" s="494"/>
      <c r="E52" s="749" t="s">
        <v>225</v>
      </c>
      <c r="F52" s="733" t="s">
        <v>750</v>
      </c>
      <c r="G52" s="741"/>
      <c r="H52" s="179" t="s">
        <v>139</v>
      </c>
      <c r="I52" s="455">
        <f>入力シート!I479</f>
        <v>0</v>
      </c>
      <c r="J52" s="455">
        <f>入力シート!J479</f>
        <v>0</v>
      </c>
      <c r="K52" s="455">
        <f>入力シート!K479</f>
        <v>0</v>
      </c>
      <c r="L52" s="455">
        <f>入力シート!L479</f>
        <v>0</v>
      </c>
      <c r="M52" s="455">
        <f t="shared" si="2"/>
        <v>0</v>
      </c>
    </row>
    <row r="53" spans="1:13" ht="17.100000000000001" customHeight="1" x14ac:dyDescent="0.15">
      <c r="A53" s="48">
        <v>1</v>
      </c>
      <c r="B53" s="48">
        <v>48</v>
      </c>
      <c r="C53" s="493"/>
      <c r="D53" s="494"/>
      <c r="E53" s="750"/>
      <c r="F53" s="751"/>
      <c r="G53" s="738"/>
      <c r="H53" s="179" t="s">
        <v>141</v>
      </c>
      <c r="I53" s="455">
        <f>入力シート!I480</f>
        <v>0</v>
      </c>
      <c r="J53" s="455">
        <f>入力シート!J480</f>
        <v>0</v>
      </c>
      <c r="K53" s="455">
        <f>入力シート!K480</f>
        <v>0</v>
      </c>
      <c r="L53" s="455">
        <f>入力シート!L480</f>
        <v>0</v>
      </c>
      <c r="M53" s="455">
        <f t="shared" si="2"/>
        <v>0</v>
      </c>
    </row>
    <row r="54" spans="1:13" ht="17.100000000000001" customHeight="1" x14ac:dyDescent="0.15">
      <c r="A54" s="48">
        <v>1</v>
      </c>
      <c r="B54" s="48">
        <v>49</v>
      </c>
      <c r="C54" s="69"/>
      <c r="D54" s="71"/>
      <c r="E54" s="72" t="s">
        <v>813</v>
      </c>
      <c r="F54" s="725" t="s">
        <v>148</v>
      </c>
      <c r="G54" s="726"/>
      <c r="H54" s="180" t="s">
        <v>141</v>
      </c>
      <c r="I54" s="455">
        <v>0</v>
      </c>
      <c r="J54" s="455">
        <v>227</v>
      </c>
      <c r="K54" s="455">
        <v>0</v>
      </c>
      <c r="L54" s="455">
        <v>0</v>
      </c>
      <c r="M54" s="455">
        <f t="shared" si="2"/>
        <v>227</v>
      </c>
    </row>
    <row r="55" spans="1:13" ht="17.100000000000001" customHeight="1" x14ac:dyDescent="0.15">
      <c r="A55" s="48">
        <v>1</v>
      </c>
      <c r="B55" s="48">
        <v>50</v>
      </c>
      <c r="C55" s="749" t="s">
        <v>171</v>
      </c>
      <c r="D55" s="745" t="s">
        <v>152</v>
      </c>
      <c r="E55" s="745"/>
      <c r="F55" s="745"/>
      <c r="G55" s="746"/>
      <c r="H55" s="179" t="s">
        <v>139</v>
      </c>
      <c r="I55" s="455">
        <v>6229</v>
      </c>
      <c r="J55" s="455">
        <v>36161</v>
      </c>
      <c r="K55" s="455">
        <v>11141</v>
      </c>
      <c r="L55" s="455">
        <v>78162</v>
      </c>
      <c r="M55" s="455">
        <f t="shared" si="2"/>
        <v>131693</v>
      </c>
    </row>
    <row r="56" spans="1:13" ht="17.100000000000001" customHeight="1" x14ac:dyDescent="0.15">
      <c r="A56" s="48">
        <v>1</v>
      </c>
      <c r="B56" s="48">
        <v>51</v>
      </c>
      <c r="C56" s="750"/>
      <c r="D56" s="747"/>
      <c r="E56" s="747"/>
      <c r="F56" s="747"/>
      <c r="G56" s="748"/>
      <c r="H56" s="179" t="s">
        <v>141</v>
      </c>
      <c r="I56" s="455">
        <v>17525</v>
      </c>
      <c r="J56" s="455">
        <v>54498</v>
      </c>
      <c r="K56" s="455">
        <v>11148</v>
      </c>
      <c r="L56" s="455">
        <v>121817</v>
      </c>
      <c r="M56" s="455">
        <f t="shared" si="2"/>
        <v>204988</v>
      </c>
    </row>
    <row r="57" spans="1:13" ht="17.100000000000001" customHeight="1" x14ac:dyDescent="0.15">
      <c r="A57" s="48">
        <v>1</v>
      </c>
      <c r="B57" s="48">
        <v>52</v>
      </c>
      <c r="C57" s="70" t="s">
        <v>153</v>
      </c>
      <c r="D57" s="73"/>
      <c r="E57" s="74"/>
      <c r="F57" s="744" t="s">
        <v>154</v>
      </c>
      <c r="G57" s="741"/>
      <c r="H57" s="180" t="s">
        <v>155</v>
      </c>
      <c r="I57" s="455"/>
      <c r="J57" s="455"/>
      <c r="K57" s="455"/>
      <c r="L57" s="455"/>
      <c r="M57" s="455">
        <f t="shared" ref="M57" si="3">SUM(I57:L57)</f>
        <v>0</v>
      </c>
    </row>
    <row r="58" spans="1:13" ht="17.100000000000001" customHeight="1" x14ac:dyDescent="0.15">
      <c r="A58" s="48">
        <v>1</v>
      </c>
      <c r="B58" s="48">
        <v>53</v>
      </c>
      <c r="C58" s="727" t="s">
        <v>870</v>
      </c>
      <c r="D58" s="728"/>
      <c r="E58" s="729"/>
      <c r="F58" s="737"/>
      <c r="G58" s="738"/>
      <c r="H58" s="179" t="s">
        <v>156</v>
      </c>
      <c r="I58" s="455">
        <v>7548</v>
      </c>
      <c r="J58" s="455">
        <v>0</v>
      </c>
      <c r="K58" s="455">
        <v>7</v>
      </c>
      <c r="L58" s="455">
        <v>182</v>
      </c>
      <c r="M58" s="455">
        <f t="shared" si="2"/>
        <v>7737</v>
      </c>
    </row>
    <row r="59" spans="1:13" ht="17.100000000000001" customHeight="1" x14ac:dyDescent="0.15">
      <c r="A59" s="48">
        <v>1</v>
      </c>
      <c r="B59" s="48">
        <v>55</v>
      </c>
      <c r="C59" s="727"/>
      <c r="D59" s="728"/>
      <c r="E59" s="729"/>
      <c r="F59" s="737" t="s">
        <v>748</v>
      </c>
      <c r="G59" s="738"/>
      <c r="H59" s="179" t="s">
        <v>766</v>
      </c>
      <c r="I59" s="455">
        <v>3748</v>
      </c>
      <c r="J59" s="455">
        <v>19336</v>
      </c>
      <c r="K59" s="455">
        <v>0</v>
      </c>
      <c r="L59" s="455">
        <v>43473</v>
      </c>
      <c r="M59" s="455">
        <f t="shared" si="2"/>
        <v>66557</v>
      </c>
    </row>
    <row r="60" spans="1:13" ht="17.100000000000001" customHeight="1" x14ac:dyDescent="0.15">
      <c r="A60" s="48">
        <v>1</v>
      </c>
      <c r="B60" s="48">
        <v>56</v>
      </c>
      <c r="C60" s="495"/>
      <c r="D60" s="75"/>
      <c r="E60" s="76"/>
      <c r="F60" s="724" t="s">
        <v>173</v>
      </c>
      <c r="G60" s="725"/>
      <c r="H60" s="726"/>
      <c r="I60" s="455">
        <v>11296</v>
      </c>
      <c r="J60" s="455">
        <v>19336</v>
      </c>
      <c r="K60" s="455">
        <v>7</v>
      </c>
      <c r="L60" s="455">
        <v>43655</v>
      </c>
      <c r="M60" s="455">
        <f t="shared" si="2"/>
        <v>74294</v>
      </c>
    </row>
    <row r="61" spans="1:13" ht="17.100000000000001" customHeight="1" x14ac:dyDescent="0.15">
      <c r="A61" s="48">
        <v>1</v>
      </c>
      <c r="B61" s="48">
        <v>57</v>
      </c>
      <c r="C61" s="749" t="s">
        <v>157</v>
      </c>
      <c r="D61" s="732" t="s">
        <v>418</v>
      </c>
      <c r="E61" s="733"/>
      <c r="F61" s="734"/>
      <c r="G61" s="724" t="s">
        <v>158</v>
      </c>
      <c r="H61" s="726"/>
      <c r="I61" s="455"/>
      <c r="J61" s="455"/>
      <c r="K61" s="455"/>
      <c r="L61" s="455"/>
      <c r="M61" s="455">
        <f t="shared" si="2"/>
        <v>0</v>
      </c>
    </row>
    <row r="62" spans="1:13" ht="17.100000000000001" customHeight="1" x14ac:dyDescent="0.15">
      <c r="A62" s="48">
        <v>1</v>
      </c>
      <c r="B62" s="48">
        <v>58</v>
      </c>
      <c r="C62" s="750"/>
      <c r="D62" s="735"/>
      <c r="E62" s="735"/>
      <c r="F62" s="736"/>
      <c r="G62" s="724" t="s">
        <v>381</v>
      </c>
      <c r="H62" s="726"/>
      <c r="I62" s="455"/>
      <c r="J62" s="455"/>
      <c r="K62" s="455"/>
      <c r="L62" s="455"/>
      <c r="M62" s="455">
        <f t="shared" si="2"/>
        <v>0</v>
      </c>
    </row>
    <row r="63" spans="1:13" ht="17.100000000000001" customHeight="1" x14ac:dyDescent="0.15">
      <c r="A63" s="48">
        <v>1</v>
      </c>
      <c r="B63" s="48">
        <v>59</v>
      </c>
      <c r="C63" s="749" t="s">
        <v>159</v>
      </c>
      <c r="D63" s="732" t="s">
        <v>419</v>
      </c>
      <c r="E63" s="733"/>
      <c r="F63" s="734"/>
      <c r="G63" s="724" t="s">
        <v>158</v>
      </c>
      <c r="H63" s="726"/>
      <c r="I63" s="455"/>
      <c r="J63" s="455"/>
      <c r="K63" s="455"/>
      <c r="L63" s="455"/>
      <c r="M63" s="455">
        <f t="shared" si="2"/>
        <v>0</v>
      </c>
    </row>
    <row r="64" spans="1:13" ht="17.100000000000001" customHeight="1" x14ac:dyDescent="0.15">
      <c r="A64" s="48">
        <v>1</v>
      </c>
      <c r="B64" s="48">
        <v>60</v>
      </c>
      <c r="C64" s="750"/>
      <c r="D64" s="735"/>
      <c r="E64" s="735"/>
      <c r="F64" s="736"/>
      <c r="G64" s="724" t="s">
        <v>420</v>
      </c>
      <c r="H64" s="726"/>
      <c r="I64" s="455"/>
      <c r="J64" s="455"/>
      <c r="K64" s="455"/>
      <c r="L64" s="455"/>
      <c r="M64" s="455">
        <f t="shared" si="2"/>
        <v>0</v>
      </c>
    </row>
    <row r="65" spans="1:13" ht="17.100000000000001" customHeight="1" x14ac:dyDescent="0.15">
      <c r="A65" s="48">
        <v>1</v>
      </c>
      <c r="B65" s="48">
        <v>61</v>
      </c>
      <c r="C65" s="77" t="s">
        <v>160</v>
      </c>
      <c r="D65" s="730" t="s">
        <v>815</v>
      </c>
      <c r="E65" s="730"/>
      <c r="F65" s="730"/>
      <c r="G65" s="730"/>
      <c r="H65" s="731"/>
      <c r="I65" s="455">
        <v>11296</v>
      </c>
      <c r="J65" s="455">
        <v>19336</v>
      </c>
      <c r="K65" s="455">
        <v>7</v>
      </c>
      <c r="L65" s="455">
        <v>43655</v>
      </c>
      <c r="M65" s="455">
        <f t="shared" si="2"/>
        <v>74294</v>
      </c>
    </row>
    <row r="66" spans="1:13" ht="17.100000000000001" customHeight="1" x14ac:dyDescent="0.15">
      <c r="A66" s="48">
        <v>1</v>
      </c>
      <c r="B66" s="48">
        <v>62</v>
      </c>
      <c r="C66" s="724" t="s">
        <v>273</v>
      </c>
      <c r="D66" s="725"/>
      <c r="E66" s="725"/>
      <c r="F66" s="725"/>
      <c r="G66" s="725"/>
      <c r="H66" s="726"/>
      <c r="I66" s="455"/>
      <c r="J66" s="455"/>
      <c r="K66" s="455"/>
      <c r="L66" s="455"/>
      <c r="M66" s="455">
        <f t="shared" si="2"/>
        <v>0</v>
      </c>
    </row>
    <row r="67" spans="1:13" ht="17.100000000000001" customHeight="1" x14ac:dyDescent="0.15">
      <c r="A67" s="48">
        <v>1</v>
      </c>
      <c r="B67" s="48">
        <v>63</v>
      </c>
      <c r="C67" s="724" t="s">
        <v>274</v>
      </c>
      <c r="D67" s="725"/>
      <c r="E67" s="725"/>
      <c r="F67" s="725"/>
      <c r="G67" s="725"/>
      <c r="H67" s="726"/>
      <c r="I67" s="455"/>
      <c r="J67" s="455"/>
      <c r="K67" s="455"/>
      <c r="L67" s="455"/>
      <c r="M67" s="455">
        <f t="shared" si="2"/>
        <v>0</v>
      </c>
    </row>
    <row r="68" spans="1:13" ht="17.100000000000001" customHeight="1" x14ac:dyDescent="0.15">
      <c r="A68" s="48">
        <v>1</v>
      </c>
      <c r="B68" s="48">
        <v>64</v>
      </c>
      <c r="C68" s="724" t="s">
        <v>816</v>
      </c>
      <c r="D68" s="725"/>
      <c r="E68" s="725"/>
      <c r="F68" s="725"/>
      <c r="G68" s="725"/>
      <c r="H68" s="726"/>
      <c r="I68" s="455"/>
      <c r="J68" s="455"/>
      <c r="K68" s="455"/>
      <c r="L68" s="455"/>
      <c r="M68" s="455">
        <f t="shared" si="2"/>
        <v>0</v>
      </c>
    </row>
    <row r="69" spans="1:13" ht="17.100000000000001" customHeight="1" x14ac:dyDescent="0.15">
      <c r="A69" s="48">
        <v>1</v>
      </c>
      <c r="B69" s="48">
        <v>65</v>
      </c>
      <c r="C69" s="724" t="s">
        <v>817</v>
      </c>
      <c r="D69" s="725"/>
      <c r="E69" s="725"/>
      <c r="F69" s="725"/>
      <c r="G69" s="725"/>
      <c r="H69" s="726"/>
      <c r="I69" s="455"/>
      <c r="J69" s="455"/>
      <c r="K69" s="455"/>
      <c r="L69" s="455"/>
      <c r="M69" s="455">
        <f t="shared" si="2"/>
        <v>0</v>
      </c>
    </row>
    <row r="70" spans="1:13" ht="17.100000000000001" customHeight="1" x14ac:dyDescent="0.15">
      <c r="A70" s="48">
        <v>1</v>
      </c>
      <c r="B70" s="48">
        <v>66</v>
      </c>
      <c r="C70" s="724" t="s">
        <v>746</v>
      </c>
      <c r="D70" s="725"/>
      <c r="E70" s="725"/>
      <c r="F70" s="725"/>
      <c r="G70" s="725"/>
      <c r="H70" s="726"/>
      <c r="I70" s="455"/>
      <c r="J70" s="455"/>
      <c r="K70" s="455"/>
      <c r="L70" s="455"/>
      <c r="M70" s="455">
        <f t="shared" si="2"/>
        <v>0</v>
      </c>
    </row>
    <row r="71" spans="1:13" ht="17.100000000000001" customHeight="1" x14ac:dyDescent="0.15">
      <c r="A71" s="48">
        <v>1</v>
      </c>
      <c r="B71" s="48">
        <v>67</v>
      </c>
      <c r="C71" s="724" t="s">
        <v>747</v>
      </c>
      <c r="D71" s="725"/>
      <c r="E71" s="725"/>
      <c r="F71" s="725"/>
      <c r="G71" s="725"/>
      <c r="H71" s="726"/>
      <c r="I71" s="455"/>
      <c r="J71" s="455"/>
      <c r="K71" s="455"/>
      <c r="L71" s="455"/>
      <c r="M71" s="455">
        <f t="shared" si="2"/>
        <v>0</v>
      </c>
    </row>
    <row r="72" spans="1:13" ht="17.100000000000001" customHeight="1" x14ac:dyDescent="0.15">
      <c r="A72" s="48">
        <v>1</v>
      </c>
      <c r="B72" s="48">
        <v>68</v>
      </c>
      <c r="C72" s="724" t="s">
        <v>818</v>
      </c>
      <c r="D72" s="725"/>
      <c r="E72" s="725"/>
      <c r="F72" s="725"/>
      <c r="G72" s="725"/>
      <c r="H72" s="726"/>
      <c r="I72" s="455"/>
      <c r="J72" s="455"/>
      <c r="K72" s="455"/>
      <c r="L72" s="455"/>
      <c r="M72" s="455">
        <f t="shared" si="2"/>
        <v>0</v>
      </c>
    </row>
    <row r="73" spans="1:13" ht="17.100000000000001" customHeight="1" x14ac:dyDescent="0.15">
      <c r="A73" s="48">
        <v>1</v>
      </c>
      <c r="B73" s="48">
        <v>69</v>
      </c>
      <c r="C73" s="724" t="s">
        <v>819</v>
      </c>
      <c r="D73" s="725"/>
      <c r="E73" s="725"/>
      <c r="F73" s="725"/>
      <c r="G73" s="725"/>
      <c r="H73" s="726"/>
      <c r="I73" s="455"/>
      <c r="J73" s="455"/>
      <c r="K73" s="455"/>
      <c r="L73" s="455"/>
      <c r="M73" s="455">
        <f t="shared" ref="M73" si="4">SUM(I73:L73)</f>
        <v>0</v>
      </c>
    </row>
  </sheetData>
  <mergeCells count="92">
    <mergeCell ref="F47:G47"/>
    <mergeCell ref="C63:C64"/>
    <mergeCell ref="E52:E53"/>
    <mergeCell ref="F52:G53"/>
    <mergeCell ref="C61:C62"/>
    <mergeCell ref="C55:C56"/>
    <mergeCell ref="F60:H60"/>
    <mergeCell ref="G63:H63"/>
    <mergeCell ref="D1:G1"/>
    <mergeCell ref="F30:F31"/>
    <mergeCell ref="E30:E31"/>
    <mergeCell ref="C36:C47"/>
    <mergeCell ref="D40:D41"/>
    <mergeCell ref="E46:E47"/>
    <mergeCell ref="D42:D43"/>
    <mergeCell ref="E42:E43"/>
    <mergeCell ref="F42:G42"/>
    <mergeCell ref="F43:G43"/>
    <mergeCell ref="E24:E25"/>
    <mergeCell ref="F24:F25"/>
    <mergeCell ref="E40:E41"/>
    <mergeCell ref="E38:E39"/>
    <mergeCell ref="E34:G35"/>
    <mergeCell ref="F41:G41"/>
    <mergeCell ref="F36:G36"/>
    <mergeCell ref="F37:G37"/>
    <mergeCell ref="F38:G38"/>
    <mergeCell ref="F39:G39"/>
    <mergeCell ref="G30:G31"/>
    <mergeCell ref="F32:F33"/>
    <mergeCell ref="G32:G33"/>
    <mergeCell ref="D6:D7"/>
    <mergeCell ref="D34:D35"/>
    <mergeCell ref="D36:D37"/>
    <mergeCell ref="E6:G7"/>
    <mergeCell ref="E8:E9"/>
    <mergeCell ref="F8:G9"/>
    <mergeCell ref="E10:E11"/>
    <mergeCell ref="E12:E13"/>
    <mergeCell ref="F22:F23"/>
    <mergeCell ref="E26:E27"/>
    <mergeCell ref="F26:F27"/>
    <mergeCell ref="F28:F29"/>
    <mergeCell ref="G28:G29"/>
    <mergeCell ref="E20:E21"/>
    <mergeCell ref="E22:E23"/>
    <mergeCell ref="E36:E37"/>
    <mergeCell ref="F40:G40"/>
    <mergeCell ref="D38:D39"/>
    <mergeCell ref="F54:G54"/>
    <mergeCell ref="F57:G58"/>
    <mergeCell ref="D55:G56"/>
    <mergeCell ref="D46:D47"/>
    <mergeCell ref="E48:E49"/>
    <mergeCell ref="E50:E51"/>
    <mergeCell ref="F50:G50"/>
    <mergeCell ref="F49:G49"/>
    <mergeCell ref="F48:G48"/>
    <mergeCell ref="F51:G51"/>
    <mergeCell ref="D44:D45"/>
    <mergeCell ref="E44:E45"/>
    <mergeCell ref="F44:G45"/>
    <mergeCell ref="F46:G46"/>
    <mergeCell ref="C13:C21"/>
    <mergeCell ref="D14:D21"/>
    <mergeCell ref="E14:E15"/>
    <mergeCell ref="E16:E17"/>
    <mergeCell ref="E18:E19"/>
    <mergeCell ref="F10:F11"/>
    <mergeCell ref="G14:G15"/>
    <mergeCell ref="F20:F21"/>
    <mergeCell ref="F18:F19"/>
    <mergeCell ref="F16:F17"/>
    <mergeCell ref="F14:F15"/>
    <mergeCell ref="G20:G21"/>
    <mergeCell ref="F12:F13"/>
    <mergeCell ref="C72:H72"/>
    <mergeCell ref="C73:H73"/>
    <mergeCell ref="C70:H70"/>
    <mergeCell ref="C58:E59"/>
    <mergeCell ref="C66:H66"/>
    <mergeCell ref="C67:H67"/>
    <mergeCell ref="D65:H65"/>
    <mergeCell ref="D63:F64"/>
    <mergeCell ref="G64:H64"/>
    <mergeCell ref="C69:H69"/>
    <mergeCell ref="C71:H71"/>
    <mergeCell ref="F59:G59"/>
    <mergeCell ref="D61:F62"/>
    <mergeCell ref="G61:H61"/>
    <mergeCell ref="G62:H62"/>
    <mergeCell ref="C68:H68"/>
  </mergeCells>
  <phoneticPr fontId="4"/>
  <pageMargins left="0.78740157480314965" right="0.78740157480314965" top="0.78740157480314965" bottom="0.39370078740157483" header="0.19685039370078741" footer="0.19685039370078741"/>
  <pageSetup paperSize="9" scale="63" fitToWidth="0" pageOrder="overThenDown"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BR501"/>
  <sheetViews>
    <sheetView showZeros="0" showOutlineSymbols="0" zoomScale="90" zoomScaleNormal="90" workbookViewId="0">
      <pane xSplit="8" ySplit="2" topLeftCell="I474" activePane="bottomRight" state="frozen"/>
      <selection pane="topRight" activeCell="I1" sqref="I1"/>
      <selection pane="bottomLeft" activeCell="A3" sqref="A3"/>
      <selection pane="bottomRight" activeCell="I484" sqref="I484"/>
    </sheetView>
  </sheetViews>
  <sheetFormatPr defaultRowHeight="24.95" customHeight="1" x14ac:dyDescent="0.15"/>
  <cols>
    <col min="1" max="1" width="5.7109375" style="199" customWidth="1"/>
    <col min="2" max="2" width="5.28515625" style="199" customWidth="1"/>
    <col min="3" max="3" width="5.28515625" style="3" customWidth="1"/>
    <col min="4" max="4" width="4.7109375" style="2" customWidth="1"/>
    <col min="5" max="5" width="6.7109375" style="2" customWidth="1"/>
    <col min="6" max="6" width="12.7109375" style="2" customWidth="1"/>
    <col min="7" max="7" width="15.7109375" style="2" customWidth="1"/>
    <col min="8" max="8" width="31.85546875" style="2" customWidth="1"/>
    <col min="9" max="14" width="16.7109375" style="2" customWidth="1"/>
    <col min="15" max="16384" width="9.140625" style="2"/>
  </cols>
  <sheetData>
    <row r="1" spans="1:14" s="202" customFormat="1" ht="24.95" customHeight="1" x14ac:dyDescent="0.15">
      <c r="A1" s="199"/>
      <c r="B1" s="199"/>
      <c r="C1" s="103"/>
      <c r="D1" s="200"/>
      <c r="E1" s="200"/>
      <c r="F1" s="201"/>
      <c r="I1" s="200">
        <v>1</v>
      </c>
      <c r="J1" s="202">
        <v>4</v>
      </c>
      <c r="K1" s="202">
        <v>7</v>
      </c>
      <c r="L1" s="202">
        <v>8</v>
      </c>
    </row>
    <row r="2" spans="1:14" s="4" customFormat="1" ht="39.950000000000003" customHeight="1" x14ac:dyDescent="0.15">
      <c r="A2" s="203" t="s">
        <v>462</v>
      </c>
      <c r="B2" s="203" t="s">
        <v>122</v>
      </c>
      <c r="C2" s="204" t="s">
        <v>123</v>
      </c>
      <c r="D2" s="205" t="s">
        <v>463</v>
      </c>
      <c r="E2" s="206"/>
      <c r="F2" s="206"/>
      <c r="G2" s="881" t="s">
        <v>464</v>
      </c>
      <c r="H2" s="882"/>
      <c r="I2" s="207" t="s">
        <v>1</v>
      </c>
      <c r="J2" s="207" t="s">
        <v>125</v>
      </c>
      <c r="K2" s="207" t="s">
        <v>126</v>
      </c>
      <c r="L2" s="207" t="s">
        <v>127</v>
      </c>
      <c r="M2" s="207" t="s">
        <v>842</v>
      </c>
    </row>
    <row r="3" spans="1:14" s="4" customFormat="1" ht="24.95" customHeight="1" x14ac:dyDescent="0.15">
      <c r="A3" s="208">
        <v>21</v>
      </c>
      <c r="B3" s="209">
        <v>1</v>
      </c>
      <c r="C3" s="5">
        <v>1</v>
      </c>
      <c r="D3" s="210" t="s">
        <v>140</v>
      </c>
      <c r="E3" s="211" t="s">
        <v>289</v>
      </c>
      <c r="F3" s="874" t="s">
        <v>290</v>
      </c>
      <c r="G3" s="874"/>
      <c r="H3" s="212"/>
      <c r="I3" s="213">
        <v>1461</v>
      </c>
      <c r="J3" s="213">
        <v>0</v>
      </c>
      <c r="K3" s="213">
        <v>7592</v>
      </c>
      <c r="L3" s="213">
        <v>3262</v>
      </c>
      <c r="M3" s="213">
        <f t="shared" ref="M3:M80" si="0">SUM(I3:L3)</f>
        <v>12315</v>
      </c>
      <c r="N3" s="214"/>
    </row>
    <row r="4" spans="1:14" ht="24.95" customHeight="1" x14ac:dyDescent="0.15">
      <c r="A4" s="199">
        <v>21</v>
      </c>
      <c r="B4" s="199">
        <v>1</v>
      </c>
      <c r="C4" s="3">
        <v>2</v>
      </c>
      <c r="D4" s="215" t="s">
        <v>291</v>
      </c>
      <c r="E4" s="216" t="s">
        <v>292</v>
      </c>
      <c r="F4" s="838" t="s">
        <v>293</v>
      </c>
      <c r="G4" s="838"/>
      <c r="H4" s="217"/>
      <c r="I4" s="213">
        <v>905</v>
      </c>
      <c r="J4" s="213">
        <v>0</v>
      </c>
      <c r="K4" s="213">
        <v>1735</v>
      </c>
      <c r="L4" s="213">
        <v>1234</v>
      </c>
      <c r="M4" s="213">
        <f t="shared" si="0"/>
        <v>3874</v>
      </c>
      <c r="N4" s="214"/>
    </row>
    <row r="5" spans="1:14" ht="24.95" customHeight="1" x14ac:dyDescent="0.15">
      <c r="A5" s="199">
        <v>21</v>
      </c>
      <c r="B5" s="199">
        <v>1</v>
      </c>
      <c r="C5" s="3">
        <v>3</v>
      </c>
      <c r="D5" s="215" t="s">
        <v>294</v>
      </c>
      <c r="E5" s="211" t="s">
        <v>295</v>
      </c>
      <c r="F5" s="838" t="s">
        <v>296</v>
      </c>
      <c r="G5" s="838"/>
      <c r="H5" s="212"/>
      <c r="I5" s="213">
        <v>0</v>
      </c>
      <c r="J5" s="213">
        <v>0</v>
      </c>
      <c r="K5" s="213">
        <v>0</v>
      </c>
      <c r="L5" s="213">
        <v>0</v>
      </c>
      <c r="M5" s="213">
        <f t="shared" si="0"/>
        <v>0</v>
      </c>
      <c r="N5" s="214"/>
    </row>
    <row r="6" spans="1:14" ht="24.95" customHeight="1" x14ac:dyDescent="0.15">
      <c r="A6" s="199">
        <v>21</v>
      </c>
      <c r="B6" s="199">
        <v>1</v>
      </c>
      <c r="C6" s="3">
        <v>4</v>
      </c>
      <c r="D6" s="215" t="s">
        <v>297</v>
      </c>
      <c r="E6" s="216" t="s">
        <v>298</v>
      </c>
      <c r="F6" s="838" t="s">
        <v>840</v>
      </c>
      <c r="G6" s="838"/>
      <c r="H6" s="217"/>
      <c r="I6" s="213">
        <v>0</v>
      </c>
      <c r="J6" s="213">
        <v>0</v>
      </c>
      <c r="K6" s="213">
        <v>0</v>
      </c>
      <c r="L6" s="213">
        <v>0</v>
      </c>
      <c r="M6" s="213">
        <f t="shared" si="0"/>
        <v>0</v>
      </c>
      <c r="N6" s="214"/>
    </row>
    <row r="7" spans="1:14" ht="24.95" customHeight="1" x14ac:dyDescent="0.15">
      <c r="A7" s="199">
        <v>21</v>
      </c>
      <c r="B7" s="199">
        <v>1</v>
      </c>
      <c r="C7" s="3">
        <v>5</v>
      </c>
      <c r="D7" s="215" t="s">
        <v>299</v>
      </c>
      <c r="E7" s="216" t="s">
        <v>300</v>
      </c>
      <c r="F7" s="838" t="s">
        <v>301</v>
      </c>
      <c r="G7" s="838"/>
      <c r="H7" s="217"/>
      <c r="I7" s="213">
        <v>469</v>
      </c>
      <c r="J7" s="213">
        <v>0</v>
      </c>
      <c r="K7" s="213">
        <v>1288</v>
      </c>
      <c r="L7" s="213">
        <v>954</v>
      </c>
      <c r="M7" s="213">
        <f t="shared" si="0"/>
        <v>2711</v>
      </c>
      <c r="N7" s="214"/>
    </row>
    <row r="8" spans="1:14" ht="24.95" customHeight="1" x14ac:dyDescent="0.15">
      <c r="A8" s="199">
        <v>21</v>
      </c>
      <c r="B8" s="199">
        <v>1</v>
      </c>
      <c r="C8" s="3">
        <v>6</v>
      </c>
      <c r="D8" s="211" t="s">
        <v>302</v>
      </c>
      <c r="E8" s="211" t="s">
        <v>303</v>
      </c>
      <c r="F8" s="838" t="s">
        <v>304</v>
      </c>
      <c r="G8" s="838"/>
      <c r="H8" s="212"/>
      <c r="I8" s="213">
        <v>2835</v>
      </c>
      <c r="J8" s="213">
        <v>0</v>
      </c>
      <c r="K8" s="213">
        <v>10615</v>
      </c>
      <c r="L8" s="213">
        <v>5450</v>
      </c>
      <c r="M8" s="213">
        <f t="shared" si="0"/>
        <v>18900</v>
      </c>
      <c r="N8" s="214"/>
    </row>
    <row r="9" spans="1:14" ht="24.95" customHeight="1" x14ac:dyDescent="0.15">
      <c r="A9" s="199">
        <v>21</v>
      </c>
      <c r="B9" s="199">
        <v>1</v>
      </c>
      <c r="C9" s="3">
        <v>7</v>
      </c>
      <c r="D9" s="215" t="s">
        <v>150</v>
      </c>
      <c r="E9" s="838" t="s">
        <v>306</v>
      </c>
      <c r="F9" s="838"/>
      <c r="G9" s="838"/>
      <c r="H9" s="217"/>
      <c r="I9" s="213">
        <v>11253</v>
      </c>
      <c r="J9" s="213">
        <v>7526</v>
      </c>
      <c r="K9" s="213">
        <v>4189</v>
      </c>
      <c r="L9" s="213">
        <v>15460</v>
      </c>
      <c r="M9" s="213">
        <f t="shared" si="0"/>
        <v>38428</v>
      </c>
      <c r="N9" s="214"/>
    </row>
    <row r="10" spans="1:14" ht="24.95" customHeight="1" x14ac:dyDescent="0.15">
      <c r="A10" s="199">
        <v>21</v>
      </c>
      <c r="B10" s="199">
        <v>1</v>
      </c>
      <c r="C10" s="3">
        <v>8</v>
      </c>
      <c r="D10" s="889" t="s">
        <v>445</v>
      </c>
      <c r="E10" s="216" t="s">
        <v>289</v>
      </c>
      <c r="F10" s="838" t="s">
        <v>341</v>
      </c>
      <c r="G10" s="838"/>
      <c r="H10" s="217"/>
      <c r="I10" s="213">
        <v>11253</v>
      </c>
      <c r="J10" s="213">
        <v>7526</v>
      </c>
      <c r="K10" s="213">
        <v>4189</v>
      </c>
      <c r="L10" s="213">
        <v>15345</v>
      </c>
      <c r="M10" s="213">
        <f t="shared" si="0"/>
        <v>38313</v>
      </c>
      <c r="N10" s="214"/>
    </row>
    <row r="11" spans="1:14" ht="24.95" customHeight="1" x14ac:dyDescent="0.15">
      <c r="A11" s="199">
        <v>21</v>
      </c>
      <c r="B11" s="199">
        <v>1</v>
      </c>
      <c r="C11" s="3">
        <v>9</v>
      </c>
      <c r="D11" s="890"/>
      <c r="E11" s="216" t="s">
        <v>292</v>
      </c>
      <c r="F11" s="838" t="s">
        <v>342</v>
      </c>
      <c r="G11" s="838"/>
      <c r="H11" s="217"/>
      <c r="I11" s="213">
        <v>0</v>
      </c>
      <c r="J11" s="213">
        <v>0</v>
      </c>
      <c r="K11" s="213">
        <v>0</v>
      </c>
      <c r="L11" s="213">
        <v>115</v>
      </c>
      <c r="M11" s="213">
        <f t="shared" si="0"/>
        <v>115</v>
      </c>
      <c r="N11" s="214"/>
    </row>
    <row r="12" spans="1:14" ht="24.95" customHeight="1" x14ac:dyDescent="0.15">
      <c r="A12" s="199">
        <v>21</v>
      </c>
      <c r="B12" s="199">
        <v>1</v>
      </c>
      <c r="C12" s="3">
        <v>10</v>
      </c>
      <c r="D12" s="891"/>
      <c r="E12" s="211" t="s">
        <v>295</v>
      </c>
      <c r="F12" s="838" t="s">
        <v>343</v>
      </c>
      <c r="G12" s="838"/>
      <c r="H12" s="212"/>
      <c r="I12" s="213">
        <v>0</v>
      </c>
      <c r="J12" s="213">
        <v>0</v>
      </c>
      <c r="K12" s="213">
        <v>0</v>
      </c>
      <c r="L12" s="213">
        <v>0</v>
      </c>
      <c r="M12" s="213">
        <f t="shared" si="0"/>
        <v>0</v>
      </c>
      <c r="N12" s="214"/>
    </row>
    <row r="13" spans="1:14" ht="24.95" customHeight="1" x14ac:dyDescent="0.15">
      <c r="A13" s="199">
        <v>21</v>
      </c>
      <c r="B13" s="199">
        <v>1</v>
      </c>
      <c r="C13" s="3">
        <v>11</v>
      </c>
      <c r="D13" s="218"/>
      <c r="E13" s="219"/>
      <c r="F13" s="219"/>
      <c r="G13" s="220"/>
      <c r="H13" s="221"/>
      <c r="I13" s="213">
        <v>0</v>
      </c>
      <c r="J13" s="213">
        <v>0</v>
      </c>
      <c r="K13" s="213">
        <v>0</v>
      </c>
      <c r="L13" s="213">
        <v>0</v>
      </c>
      <c r="M13" s="213">
        <f t="shared" si="0"/>
        <v>0</v>
      </c>
      <c r="N13" s="214"/>
    </row>
    <row r="14" spans="1:14" ht="24.95" customHeight="1" x14ac:dyDescent="0.15">
      <c r="A14" s="199">
        <v>21</v>
      </c>
      <c r="B14" s="199">
        <v>1</v>
      </c>
      <c r="C14" s="3">
        <v>12</v>
      </c>
      <c r="D14" s="216" t="s">
        <v>171</v>
      </c>
      <c r="E14" s="838" t="s">
        <v>310</v>
      </c>
      <c r="F14" s="838"/>
      <c r="G14" s="838"/>
      <c r="H14" s="217"/>
      <c r="I14" s="213">
        <v>0</v>
      </c>
      <c r="J14" s="213">
        <v>7117</v>
      </c>
      <c r="K14" s="213">
        <v>5657</v>
      </c>
      <c r="L14" s="213">
        <v>0</v>
      </c>
      <c r="M14" s="213">
        <f t="shared" si="0"/>
        <v>12774</v>
      </c>
      <c r="N14" s="214"/>
    </row>
    <row r="15" spans="1:14" ht="24.95" customHeight="1" x14ac:dyDescent="0.15">
      <c r="A15" s="199">
        <v>21</v>
      </c>
      <c r="B15" s="199">
        <v>1</v>
      </c>
      <c r="C15" s="3">
        <v>13</v>
      </c>
      <c r="D15" s="216" t="s">
        <v>252</v>
      </c>
      <c r="E15" s="838" t="s">
        <v>312</v>
      </c>
      <c r="F15" s="838"/>
      <c r="G15" s="838"/>
      <c r="H15" s="217"/>
      <c r="I15" s="213">
        <v>120</v>
      </c>
      <c r="J15" s="213">
        <v>0</v>
      </c>
      <c r="K15" s="213">
        <v>217</v>
      </c>
      <c r="L15" s="213">
        <v>2277</v>
      </c>
      <c r="M15" s="213">
        <f t="shared" si="0"/>
        <v>2614</v>
      </c>
      <c r="N15" s="214"/>
    </row>
    <row r="16" spans="1:14" ht="24.95" customHeight="1" x14ac:dyDescent="0.15">
      <c r="A16" s="199">
        <v>21</v>
      </c>
      <c r="B16" s="199">
        <v>1</v>
      </c>
      <c r="C16" s="3">
        <v>14</v>
      </c>
      <c r="D16" s="216" t="s">
        <v>157</v>
      </c>
      <c r="E16" s="838" t="s">
        <v>314</v>
      </c>
      <c r="F16" s="838"/>
      <c r="G16" s="838"/>
      <c r="H16" s="217"/>
      <c r="I16" s="213">
        <v>0</v>
      </c>
      <c r="J16" s="213">
        <v>304</v>
      </c>
      <c r="K16" s="213">
        <v>229</v>
      </c>
      <c r="L16" s="213">
        <v>606</v>
      </c>
      <c r="M16" s="213">
        <f t="shared" si="0"/>
        <v>1139</v>
      </c>
      <c r="N16" s="214"/>
    </row>
    <row r="17" spans="1:14" ht="24.95" customHeight="1" x14ac:dyDescent="0.15">
      <c r="A17" s="199">
        <v>21</v>
      </c>
      <c r="B17" s="199">
        <v>1</v>
      </c>
      <c r="C17" s="3">
        <v>15</v>
      </c>
      <c r="D17" s="216" t="s">
        <v>159</v>
      </c>
      <c r="E17" s="838" t="s">
        <v>316</v>
      </c>
      <c r="F17" s="838"/>
      <c r="G17" s="838"/>
      <c r="H17" s="217"/>
      <c r="I17" s="213">
        <v>37</v>
      </c>
      <c r="J17" s="213">
        <v>5992</v>
      </c>
      <c r="K17" s="213">
        <v>79849</v>
      </c>
      <c r="L17" s="213">
        <v>2825</v>
      </c>
      <c r="M17" s="213">
        <f t="shared" si="0"/>
        <v>88703</v>
      </c>
      <c r="N17" s="214"/>
    </row>
    <row r="18" spans="1:14" ht="24.95" customHeight="1" x14ac:dyDescent="0.15">
      <c r="A18" s="199">
        <v>21</v>
      </c>
      <c r="B18" s="199">
        <v>1</v>
      </c>
      <c r="C18" s="3">
        <v>16</v>
      </c>
      <c r="D18" s="216" t="s">
        <v>160</v>
      </c>
      <c r="E18" s="838" t="s">
        <v>318</v>
      </c>
      <c r="F18" s="838"/>
      <c r="G18" s="838"/>
      <c r="H18" s="217"/>
      <c r="I18" s="213">
        <v>0</v>
      </c>
      <c r="J18" s="213">
        <v>0</v>
      </c>
      <c r="K18" s="213">
        <v>0</v>
      </c>
      <c r="L18" s="213">
        <v>408</v>
      </c>
      <c r="M18" s="213">
        <f t="shared" si="0"/>
        <v>408</v>
      </c>
      <c r="N18" s="214"/>
    </row>
    <row r="19" spans="1:14" ht="24.95" customHeight="1" x14ac:dyDescent="0.15">
      <c r="A19" s="199">
        <v>21</v>
      </c>
      <c r="B19" s="199">
        <v>1</v>
      </c>
      <c r="C19" s="3">
        <v>17</v>
      </c>
      <c r="D19" s="216" t="s">
        <v>258</v>
      </c>
      <c r="E19" s="838" t="s">
        <v>320</v>
      </c>
      <c r="F19" s="838"/>
      <c r="G19" s="838"/>
      <c r="H19" s="217"/>
      <c r="I19" s="213">
        <v>0</v>
      </c>
      <c r="J19" s="213">
        <v>304</v>
      </c>
      <c r="K19" s="213">
        <v>751</v>
      </c>
      <c r="L19" s="213">
        <v>168</v>
      </c>
      <c r="M19" s="213">
        <f t="shared" si="0"/>
        <v>1223</v>
      </c>
      <c r="N19" s="214"/>
    </row>
    <row r="20" spans="1:14" ht="24.95" customHeight="1" x14ac:dyDescent="0.15">
      <c r="A20" s="199">
        <v>21</v>
      </c>
      <c r="B20" s="199">
        <v>1</v>
      </c>
      <c r="C20" s="3">
        <v>18</v>
      </c>
      <c r="D20" s="216" t="s">
        <v>260</v>
      </c>
      <c r="E20" s="838" t="s">
        <v>322</v>
      </c>
      <c r="F20" s="838"/>
      <c r="G20" s="838"/>
      <c r="H20" s="217"/>
      <c r="I20" s="213">
        <v>0</v>
      </c>
      <c r="J20" s="213">
        <v>0</v>
      </c>
      <c r="K20" s="213">
        <v>0</v>
      </c>
      <c r="L20" s="213">
        <v>0</v>
      </c>
      <c r="M20" s="213">
        <f t="shared" si="0"/>
        <v>0</v>
      </c>
      <c r="N20" s="214"/>
    </row>
    <row r="21" spans="1:14" ht="24.95" customHeight="1" x14ac:dyDescent="0.15">
      <c r="A21" s="199">
        <v>21</v>
      </c>
      <c r="B21" s="199">
        <v>1</v>
      </c>
      <c r="C21" s="3">
        <v>19</v>
      </c>
      <c r="D21" s="216" t="s">
        <v>262</v>
      </c>
      <c r="E21" s="838" t="s">
        <v>324</v>
      </c>
      <c r="F21" s="838"/>
      <c r="G21" s="838"/>
      <c r="H21" s="217"/>
      <c r="I21" s="213">
        <v>52022</v>
      </c>
      <c r="J21" s="213">
        <v>14179</v>
      </c>
      <c r="K21" s="213">
        <v>18807</v>
      </c>
      <c r="L21" s="213">
        <v>4262</v>
      </c>
      <c r="M21" s="213">
        <f t="shared" si="0"/>
        <v>89270</v>
      </c>
      <c r="N21" s="214"/>
    </row>
    <row r="22" spans="1:14" ht="24.95" customHeight="1" x14ac:dyDescent="0.15">
      <c r="A22" s="199">
        <v>21</v>
      </c>
      <c r="B22" s="199">
        <v>1</v>
      </c>
      <c r="C22" s="3">
        <v>20</v>
      </c>
      <c r="D22" s="216"/>
      <c r="E22" s="838" t="s">
        <v>720</v>
      </c>
      <c r="F22" s="838"/>
      <c r="G22" s="838"/>
      <c r="H22" s="217"/>
      <c r="I22" s="213">
        <v>2343</v>
      </c>
      <c r="J22" s="213">
        <v>3218</v>
      </c>
      <c r="K22" s="213">
        <v>3520</v>
      </c>
      <c r="L22" s="213">
        <v>3052</v>
      </c>
      <c r="M22" s="213">
        <f t="shared" si="0"/>
        <v>12133</v>
      </c>
      <c r="N22" s="214"/>
    </row>
    <row r="23" spans="1:14" ht="24.95" customHeight="1" x14ac:dyDescent="0.15">
      <c r="A23" s="199">
        <v>21</v>
      </c>
      <c r="B23" s="199">
        <v>1</v>
      </c>
      <c r="C23" s="3">
        <v>21</v>
      </c>
      <c r="D23" s="222"/>
      <c r="E23" s="223"/>
      <c r="F23" s="223"/>
      <c r="G23" s="223"/>
      <c r="H23" s="224"/>
      <c r="I23" s="213">
        <v>0</v>
      </c>
      <c r="J23" s="213">
        <v>0</v>
      </c>
      <c r="K23" s="213">
        <v>0</v>
      </c>
      <c r="L23" s="213">
        <v>0</v>
      </c>
      <c r="M23" s="213">
        <f t="shared" si="0"/>
        <v>0</v>
      </c>
      <c r="N23" s="214"/>
    </row>
    <row r="24" spans="1:14" ht="24.95" customHeight="1" x14ac:dyDescent="0.15">
      <c r="A24" s="199">
        <v>21</v>
      </c>
      <c r="B24" s="199">
        <v>1</v>
      </c>
      <c r="C24" s="3">
        <v>22</v>
      </c>
      <c r="D24" s="222"/>
      <c r="E24" s="223"/>
      <c r="F24" s="223"/>
      <c r="G24" s="223"/>
      <c r="H24" s="224"/>
      <c r="I24" s="213">
        <v>0</v>
      </c>
      <c r="J24" s="213">
        <v>0</v>
      </c>
      <c r="K24" s="213">
        <v>0</v>
      </c>
      <c r="L24" s="213">
        <v>0</v>
      </c>
      <c r="M24" s="213">
        <f t="shared" si="0"/>
        <v>0</v>
      </c>
      <c r="N24" s="214"/>
    </row>
    <row r="25" spans="1:14" ht="24.95" customHeight="1" x14ac:dyDescent="0.15">
      <c r="A25" s="199">
        <v>21</v>
      </c>
      <c r="B25" s="199">
        <v>1</v>
      </c>
      <c r="C25" s="3">
        <v>23</v>
      </c>
      <c r="D25" s="222"/>
      <c r="E25" s="223"/>
      <c r="F25" s="223"/>
      <c r="G25" s="223"/>
      <c r="H25" s="224"/>
      <c r="I25" s="213">
        <v>0</v>
      </c>
      <c r="J25" s="213">
        <v>0</v>
      </c>
      <c r="K25" s="213">
        <v>0</v>
      </c>
      <c r="L25" s="213">
        <v>0</v>
      </c>
      <c r="M25" s="213">
        <f t="shared" si="0"/>
        <v>0</v>
      </c>
      <c r="N25" s="214"/>
    </row>
    <row r="26" spans="1:14" ht="24.95" customHeight="1" x14ac:dyDescent="0.15">
      <c r="A26" s="199">
        <v>21</v>
      </c>
      <c r="B26" s="199">
        <v>1</v>
      </c>
      <c r="C26" s="3">
        <v>24</v>
      </c>
      <c r="D26" s="222"/>
      <c r="E26" s="223"/>
      <c r="F26" s="223"/>
      <c r="G26" s="223"/>
      <c r="H26" s="224"/>
      <c r="I26" s="213">
        <v>0</v>
      </c>
      <c r="J26" s="213">
        <v>0</v>
      </c>
      <c r="K26" s="213">
        <v>0</v>
      </c>
      <c r="L26" s="213">
        <v>0</v>
      </c>
      <c r="M26" s="213">
        <f t="shared" si="0"/>
        <v>0</v>
      </c>
      <c r="N26" s="214"/>
    </row>
    <row r="27" spans="1:14" ht="24.95" customHeight="1" x14ac:dyDescent="0.15">
      <c r="A27" s="199">
        <v>21</v>
      </c>
      <c r="B27" s="199">
        <v>1</v>
      </c>
      <c r="C27" s="3">
        <v>25</v>
      </c>
      <c r="D27" s="216" t="s">
        <v>325</v>
      </c>
      <c r="E27" s="839" t="s">
        <v>334</v>
      </c>
      <c r="F27" s="839"/>
      <c r="G27" s="839"/>
      <c r="H27" s="217"/>
      <c r="I27" s="213">
        <v>0</v>
      </c>
      <c r="J27" s="213">
        <v>0</v>
      </c>
      <c r="K27" s="213">
        <v>0</v>
      </c>
      <c r="L27" s="213">
        <v>464</v>
      </c>
      <c r="M27" s="213">
        <f t="shared" si="0"/>
        <v>464</v>
      </c>
      <c r="N27" s="214"/>
    </row>
    <row r="28" spans="1:14" ht="24.95" customHeight="1" x14ac:dyDescent="0.15">
      <c r="A28" s="199">
        <v>21</v>
      </c>
      <c r="B28" s="199">
        <v>1</v>
      </c>
      <c r="C28" s="3">
        <v>26</v>
      </c>
      <c r="D28" s="216" t="s">
        <v>326</v>
      </c>
      <c r="E28" s="838" t="s">
        <v>335</v>
      </c>
      <c r="F28" s="838"/>
      <c r="G28" s="838"/>
      <c r="H28" s="217"/>
      <c r="I28" s="213">
        <v>0</v>
      </c>
      <c r="J28" s="213">
        <v>0</v>
      </c>
      <c r="K28" s="213">
        <v>0</v>
      </c>
      <c r="L28" s="213">
        <v>0</v>
      </c>
      <c r="M28" s="213">
        <f t="shared" si="0"/>
        <v>0</v>
      </c>
      <c r="N28" s="214"/>
    </row>
    <row r="29" spans="1:14" ht="24.95" customHeight="1" x14ac:dyDescent="0.15">
      <c r="A29" s="199">
        <v>21</v>
      </c>
      <c r="B29" s="199">
        <v>1</v>
      </c>
      <c r="C29" s="3">
        <v>27</v>
      </c>
      <c r="D29" s="216"/>
      <c r="E29" s="838" t="s">
        <v>721</v>
      </c>
      <c r="F29" s="838"/>
      <c r="G29" s="838"/>
      <c r="H29" s="217"/>
      <c r="I29" s="213">
        <v>0</v>
      </c>
      <c r="J29" s="213">
        <v>0</v>
      </c>
      <c r="K29" s="213">
        <v>0</v>
      </c>
      <c r="L29" s="213">
        <v>0</v>
      </c>
      <c r="M29" s="213">
        <f t="shared" si="0"/>
        <v>0</v>
      </c>
      <c r="N29" s="214"/>
    </row>
    <row r="30" spans="1:14" ht="24.95" customHeight="1" x14ac:dyDescent="0.15">
      <c r="A30" s="199">
        <v>21</v>
      </c>
      <c r="B30" s="199">
        <v>1</v>
      </c>
      <c r="C30" s="3">
        <v>28</v>
      </c>
      <c r="D30" s="216" t="s">
        <v>327</v>
      </c>
      <c r="E30" s="838" t="s">
        <v>226</v>
      </c>
      <c r="F30" s="838"/>
      <c r="G30" s="838"/>
      <c r="H30" s="217"/>
      <c r="I30" s="213">
        <v>6325</v>
      </c>
      <c r="J30" s="213">
        <v>5196</v>
      </c>
      <c r="K30" s="213">
        <v>8128</v>
      </c>
      <c r="L30" s="213">
        <v>1280</v>
      </c>
      <c r="M30" s="213">
        <f t="shared" si="0"/>
        <v>20929</v>
      </c>
      <c r="N30" s="214"/>
    </row>
    <row r="31" spans="1:14" ht="24.95" customHeight="1" x14ac:dyDescent="0.15">
      <c r="A31" s="199">
        <v>21</v>
      </c>
      <c r="B31" s="199">
        <v>1</v>
      </c>
      <c r="C31" s="3">
        <v>29</v>
      </c>
      <c r="D31" s="216" t="s">
        <v>329</v>
      </c>
      <c r="E31" s="838" t="s">
        <v>328</v>
      </c>
      <c r="F31" s="838"/>
      <c r="G31" s="838"/>
      <c r="H31" s="217"/>
      <c r="I31" s="213">
        <v>72592</v>
      </c>
      <c r="J31" s="213">
        <v>40618</v>
      </c>
      <c r="K31" s="213">
        <v>128442</v>
      </c>
      <c r="L31" s="213">
        <v>33200</v>
      </c>
      <c r="M31" s="213">
        <f t="shared" si="0"/>
        <v>274852</v>
      </c>
      <c r="N31" s="214"/>
    </row>
    <row r="32" spans="1:14" ht="24.95" customHeight="1" x14ac:dyDescent="0.15">
      <c r="A32" s="199">
        <v>21</v>
      </c>
      <c r="B32" s="199">
        <v>1</v>
      </c>
      <c r="C32" s="3">
        <v>30</v>
      </c>
      <c r="D32" s="216" t="s">
        <v>331</v>
      </c>
      <c r="E32" s="838" t="s">
        <v>330</v>
      </c>
      <c r="F32" s="838"/>
      <c r="G32" s="838"/>
      <c r="H32" s="217"/>
      <c r="I32" s="213">
        <v>0</v>
      </c>
      <c r="J32" s="213">
        <v>0</v>
      </c>
      <c r="K32" s="213">
        <v>0</v>
      </c>
      <c r="L32" s="213">
        <v>0</v>
      </c>
      <c r="M32" s="213">
        <f t="shared" si="0"/>
        <v>0</v>
      </c>
      <c r="N32" s="214"/>
    </row>
    <row r="33" spans="1:14" ht="24.95" customHeight="1" x14ac:dyDescent="0.15">
      <c r="A33" s="199">
        <v>21</v>
      </c>
      <c r="B33" s="199">
        <v>1</v>
      </c>
      <c r="C33" s="3">
        <v>31</v>
      </c>
      <c r="D33" s="222"/>
      <c r="E33" s="223"/>
      <c r="F33" s="223"/>
      <c r="G33" s="223"/>
      <c r="H33" s="224"/>
      <c r="I33" s="213">
        <v>0</v>
      </c>
      <c r="J33" s="213">
        <v>0</v>
      </c>
      <c r="K33" s="213">
        <v>0</v>
      </c>
      <c r="L33" s="213">
        <v>0</v>
      </c>
      <c r="M33" s="213">
        <f t="shared" si="0"/>
        <v>0</v>
      </c>
      <c r="N33" s="214"/>
    </row>
    <row r="34" spans="1:14" ht="24.95" customHeight="1" thickBot="1" x14ac:dyDescent="0.2">
      <c r="A34" s="225">
        <v>21</v>
      </c>
      <c r="B34" s="225">
        <v>1</v>
      </c>
      <c r="C34" s="226">
        <v>32</v>
      </c>
      <c r="D34" s="227" t="s">
        <v>332</v>
      </c>
      <c r="E34" s="865" t="s">
        <v>333</v>
      </c>
      <c r="F34" s="865"/>
      <c r="G34" s="865"/>
      <c r="H34" s="228"/>
      <c r="I34" s="229">
        <v>72592</v>
      </c>
      <c r="J34" s="229">
        <v>40618</v>
      </c>
      <c r="K34" s="229">
        <v>128442</v>
      </c>
      <c r="L34" s="229">
        <v>33200</v>
      </c>
      <c r="M34" s="229">
        <f t="shared" si="0"/>
        <v>274852</v>
      </c>
      <c r="N34" s="214"/>
    </row>
    <row r="35" spans="1:14" ht="24.95" customHeight="1" thickBot="1" x14ac:dyDescent="0.2">
      <c r="A35" s="209">
        <v>21</v>
      </c>
      <c r="B35" s="209">
        <v>1</v>
      </c>
      <c r="C35" s="5">
        <v>1</v>
      </c>
      <c r="D35" s="781" t="s">
        <v>920</v>
      </c>
      <c r="E35" s="784" t="s">
        <v>911</v>
      </c>
      <c r="F35" s="774" t="s">
        <v>913</v>
      </c>
      <c r="G35" s="775"/>
      <c r="H35" s="776"/>
      <c r="I35" s="415">
        <v>1461</v>
      </c>
      <c r="J35" s="415">
        <v>0</v>
      </c>
      <c r="K35" s="415">
        <v>4339</v>
      </c>
      <c r="L35" s="415">
        <v>3262</v>
      </c>
      <c r="M35" s="229">
        <f t="shared" si="0"/>
        <v>9062</v>
      </c>
      <c r="N35" s="214"/>
    </row>
    <row r="36" spans="1:14" ht="24.95" customHeight="1" thickBot="1" x14ac:dyDescent="0.2">
      <c r="A36" s="209">
        <v>21</v>
      </c>
      <c r="B36" s="209">
        <v>1</v>
      </c>
      <c r="C36" s="5">
        <v>2</v>
      </c>
      <c r="D36" s="782"/>
      <c r="E36" s="773"/>
      <c r="F36" s="777" t="s">
        <v>914</v>
      </c>
      <c r="G36" s="767"/>
      <c r="H36" s="768"/>
      <c r="I36" s="213">
        <v>0</v>
      </c>
      <c r="J36" s="213">
        <v>0</v>
      </c>
      <c r="K36" s="213">
        <v>3253</v>
      </c>
      <c r="L36" s="213">
        <v>0</v>
      </c>
      <c r="M36" s="229">
        <f t="shared" si="0"/>
        <v>3253</v>
      </c>
      <c r="N36" s="214"/>
    </row>
    <row r="37" spans="1:14" ht="24.95" customHeight="1" thickBot="1" x14ac:dyDescent="0.2">
      <c r="A37" s="209">
        <v>21</v>
      </c>
      <c r="B37" s="209">
        <v>1</v>
      </c>
      <c r="C37" s="5">
        <v>3</v>
      </c>
      <c r="D37" s="782"/>
      <c r="E37" s="785" t="s">
        <v>912</v>
      </c>
      <c r="F37" s="774" t="s">
        <v>913</v>
      </c>
      <c r="G37" s="775"/>
      <c r="H37" s="776"/>
      <c r="I37" s="323">
        <v>905</v>
      </c>
      <c r="J37" s="323">
        <v>0</v>
      </c>
      <c r="K37" s="323">
        <v>1735</v>
      </c>
      <c r="L37" s="323">
        <v>1234</v>
      </c>
      <c r="M37" s="229">
        <f t="shared" si="0"/>
        <v>3874</v>
      </c>
      <c r="N37" s="214"/>
    </row>
    <row r="38" spans="1:14" ht="24.95" customHeight="1" thickBot="1" x14ac:dyDescent="0.2">
      <c r="A38" s="209">
        <v>21</v>
      </c>
      <c r="B38" s="209">
        <v>1</v>
      </c>
      <c r="C38" s="5">
        <v>4</v>
      </c>
      <c r="D38" s="782"/>
      <c r="E38" s="786"/>
      <c r="F38" s="777" t="s">
        <v>914</v>
      </c>
      <c r="G38" s="767"/>
      <c r="H38" s="768"/>
      <c r="I38" s="213">
        <v>0</v>
      </c>
      <c r="J38" s="213">
        <v>0</v>
      </c>
      <c r="K38" s="213">
        <v>0</v>
      </c>
      <c r="L38" s="213">
        <v>0</v>
      </c>
      <c r="M38" s="229">
        <f t="shared" si="0"/>
        <v>0</v>
      </c>
      <c r="N38" s="214"/>
    </row>
    <row r="39" spans="1:14" ht="24.95" customHeight="1" thickBot="1" x14ac:dyDescent="0.2">
      <c r="A39" s="209">
        <v>21</v>
      </c>
      <c r="B39" s="209">
        <v>1</v>
      </c>
      <c r="C39" s="5">
        <v>5</v>
      </c>
      <c r="D39" s="782"/>
      <c r="E39" s="773"/>
      <c r="F39" s="777" t="s">
        <v>915</v>
      </c>
      <c r="G39" s="767"/>
      <c r="H39" s="768"/>
      <c r="I39" s="415">
        <v>0</v>
      </c>
      <c r="J39" s="415">
        <v>0</v>
      </c>
      <c r="K39" s="415">
        <v>0</v>
      </c>
      <c r="L39" s="415">
        <v>0</v>
      </c>
      <c r="M39" s="229">
        <f t="shared" si="0"/>
        <v>0</v>
      </c>
      <c r="N39" s="214"/>
    </row>
    <row r="40" spans="1:14" ht="24.95" customHeight="1" thickBot="1" x14ac:dyDescent="0.2">
      <c r="A40" s="209">
        <v>21</v>
      </c>
      <c r="B40" s="209">
        <v>1</v>
      </c>
      <c r="C40" s="5">
        <v>6</v>
      </c>
      <c r="D40" s="782"/>
      <c r="E40" s="444" t="s">
        <v>916</v>
      </c>
      <c r="F40" s="777" t="s">
        <v>915</v>
      </c>
      <c r="G40" s="767"/>
      <c r="H40" s="768"/>
      <c r="I40" s="323">
        <v>0</v>
      </c>
      <c r="J40" s="323">
        <v>0</v>
      </c>
      <c r="K40" s="323">
        <v>0</v>
      </c>
      <c r="L40" s="323">
        <v>0</v>
      </c>
      <c r="M40" s="229">
        <f t="shared" si="0"/>
        <v>0</v>
      </c>
      <c r="N40" s="214"/>
    </row>
    <row r="41" spans="1:14" ht="24.95" customHeight="1" thickBot="1" x14ac:dyDescent="0.2">
      <c r="A41" s="209">
        <v>21</v>
      </c>
      <c r="B41" s="209">
        <v>1</v>
      </c>
      <c r="C41" s="5">
        <v>7</v>
      </c>
      <c r="D41" s="782"/>
      <c r="E41" s="772" t="s">
        <v>917</v>
      </c>
      <c r="F41" s="774" t="s">
        <v>913</v>
      </c>
      <c r="G41" s="775"/>
      <c r="H41" s="776"/>
      <c r="I41" s="323">
        <v>0</v>
      </c>
      <c r="J41" s="323">
        <v>0</v>
      </c>
      <c r="K41" s="323">
        <v>0</v>
      </c>
      <c r="L41" s="323">
        <v>0</v>
      </c>
      <c r="M41" s="229">
        <f t="shared" si="0"/>
        <v>0</v>
      </c>
      <c r="N41" s="214"/>
    </row>
    <row r="42" spans="1:14" ht="24.95" customHeight="1" thickBot="1" x14ac:dyDescent="0.2">
      <c r="A42" s="209">
        <v>21</v>
      </c>
      <c r="B42" s="209">
        <v>1</v>
      </c>
      <c r="C42" s="5">
        <v>8</v>
      </c>
      <c r="D42" s="782"/>
      <c r="E42" s="773"/>
      <c r="F42" s="777" t="s">
        <v>914</v>
      </c>
      <c r="G42" s="767"/>
      <c r="H42" s="768"/>
      <c r="I42" s="213">
        <v>0</v>
      </c>
      <c r="J42" s="213">
        <v>0</v>
      </c>
      <c r="K42" s="213">
        <v>0</v>
      </c>
      <c r="L42" s="213">
        <v>0</v>
      </c>
      <c r="M42" s="229">
        <f t="shared" si="0"/>
        <v>0</v>
      </c>
      <c r="N42" s="214"/>
    </row>
    <row r="43" spans="1:14" ht="24.95" customHeight="1" thickBot="1" x14ac:dyDescent="0.2">
      <c r="A43" s="209">
        <v>21</v>
      </c>
      <c r="B43" s="209">
        <v>1</v>
      </c>
      <c r="C43" s="5">
        <v>9</v>
      </c>
      <c r="D43" s="782"/>
      <c r="E43" s="778" t="s">
        <v>918</v>
      </c>
      <c r="F43" s="774" t="s">
        <v>913</v>
      </c>
      <c r="G43" s="775"/>
      <c r="H43" s="776"/>
      <c r="I43" s="323">
        <v>469</v>
      </c>
      <c r="J43" s="323">
        <v>0</v>
      </c>
      <c r="K43" s="323">
        <v>1288</v>
      </c>
      <c r="L43" s="323">
        <v>954</v>
      </c>
      <c r="M43" s="229">
        <f t="shared" si="0"/>
        <v>2711</v>
      </c>
      <c r="N43" s="214"/>
    </row>
    <row r="44" spans="1:14" ht="24.95" customHeight="1" thickBot="1" x14ac:dyDescent="0.2">
      <c r="A44" s="209">
        <v>21</v>
      </c>
      <c r="B44" s="209">
        <v>1</v>
      </c>
      <c r="C44" s="5">
        <v>10</v>
      </c>
      <c r="D44" s="782"/>
      <c r="E44" s="779"/>
      <c r="F44" s="777" t="s">
        <v>914</v>
      </c>
      <c r="G44" s="767"/>
      <c r="H44" s="768"/>
      <c r="I44" s="213">
        <v>0</v>
      </c>
      <c r="J44" s="213">
        <v>0</v>
      </c>
      <c r="K44" s="213">
        <v>0</v>
      </c>
      <c r="L44" s="213">
        <v>0</v>
      </c>
      <c r="M44" s="229">
        <f t="shared" si="0"/>
        <v>0</v>
      </c>
      <c r="N44" s="214"/>
    </row>
    <row r="45" spans="1:14" ht="24.95" customHeight="1" thickBot="1" x14ac:dyDescent="0.2">
      <c r="A45" s="209">
        <v>21</v>
      </c>
      <c r="B45" s="209">
        <v>1</v>
      </c>
      <c r="C45" s="5">
        <v>11</v>
      </c>
      <c r="D45" s="782"/>
      <c r="E45" s="780"/>
      <c r="F45" s="777" t="s">
        <v>915</v>
      </c>
      <c r="G45" s="767"/>
      <c r="H45" s="768"/>
      <c r="I45" s="279">
        <v>0</v>
      </c>
      <c r="J45" s="279">
        <v>0</v>
      </c>
      <c r="K45" s="279">
        <v>0</v>
      </c>
      <c r="L45" s="279">
        <v>0</v>
      </c>
      <c r="M45" s="229">
        <f t="shared" si="0"/>
        <v>0</v>
      </c>
      <c r="N45" s="214"/>
    </row>
    <row r="46" spans="1:14" ht="24.95" customHeight="1" thickBot="1" x14ac:dyDescent="0.2">
      <c r="A46" s="209">
        <v>21</v>
      </c>
      <c r="B46" s="209">
        <v>1</v>
      </c>
      <c r="C46" s="5">
        <v>12</v>
      </c>
      <c r="D46" s="782"/>
      <c r="E46" s="778" t="s">
        <v>919</v>
      </c>
      <c r="F46" s="774" t="s">
        <v>913</v>
      </c>
      <c r="G46" s="775"/>
      <c r="H46" s="776"/>
      <c r="I46" s="415">
        <v>2835</v>
      </c>
      <c r="J46" s="415">
        <v>0</v>
      </c>
      <c r="K46" s="415">
        <v>7362</v>
      </c>
      <c r="L46" s="415">
        <v>5450</v>
      </c>
      <c r="M46" s="229">
        <f t="shared" si="0"/>
        <v>15647</v>
      </c>
      <c r="N46" s="214"/>
    </row>
    <row r="47" spans="1:14" ht="24.95" customHeight="1" thickBot="1" x14ac:dyDescent="0.2">
      <c r="A47" s="209">
        <v>21</v>
      </c>
      <c r="B47" s="209">
        <v>1</v>
      </c>
      <c r="C47" s="5">
        <v>13</v>
      </c>
      <c r="D47" s="782"/>
      <c r="E47" s="779"/>
      <c r="F47" s="777" t="s">
        <v>914</v>
      </c>
      <c r="G47" s="767"/>
      <c r="H47" s="768"/>
      <c r="I47" s="213">
        <v>0</v>
      </c>
      <c r="J47" s="213">
        <v>0</v>
      </c>
      <c r="K47" s="213">
        <v>3253</v>
      </c>
      <c r="L47" s="213">
        <v>0</v>
      </c>
      <c r="M47" s="229">
        <f t="shared" si="0"/>
        <v>3253</v>
      </c>
      <c r="N47" s="214"/>
    </row>
    <row r="48" spans="1:14" ht="24.95" customHeight="1" thickBot="1" x14ac:dyDescent="0.2">
      <c r="A48" s="209">
        <v>21</v>
      </c>
      <c r="B48" s="209">
        <v>1</v>
      </c>
      <c r="C48" s="5">
        <v>14</v>
      </c>
      <c r="D48" s="783"/>
      <c r="E48" s="780"/>
      <c r="F48" s="777" t="s">
        <v>915</v>
      </c>
      <c r="G48" s="767"/>
      <c r="H48" s="768"/>
      <c r="I48" s="415">
        <v>0</v>
      </c>
      <c r="J48" s="415">
        <v>0</v>
      </c>
      <c r="K48" s="415">
        <v>0</v>
      </c>
      <c r="L48" s="415">
        <v>0</v>
      </c>
      <c r="M48" s="229">
        <f t="shared" si="0"/>
        <v>0</v>
      </c>
      <c r="N48" s="214"/>
    </row>
    <row r="49" spans="1:57" s="92" customFormat="1" ht="20.100000000000001" customHeight="1" x14ac:dyDescent="0.15">
      <c r="A49" s="230">
        <v>24</v>
      </c>
      <c r="B49" s="199">
        <v>1</v>
      </c>
      <c r="C49" s="3">
        <v>1</v>
      </c>
      <c r="D49" s="441" t="s">
        <v>710</v>
      </c>
      <c r="E49" s="442"/>
      <c r="F49" s="443"/>
      <c r="G49" s="440" t="s">
        <v>752</v>
      </c>
      <c r="H49" s="238"/>
      <c r="I49" s="239">
        <v>0</v>
      </c>
      <c r="J49" s="239">
        <v>0</v>
      </c>
      <c r="K49" s="239">
        <v>0</v>
      </c>
      <c r="L49" s="252">
        <v>0</v>
      </c>
      <c r="M49" s="252">
        <f t="shared" si="0"/>
        <v>0</v>
      </c>
      <c r="O49" s="235"/>
    </row>
    <row r="50" spans="1:57" s="92" customFormat="1" ht="20.100000000000001" customHeight="1" x14ac:dyDescent="0.15">
      <c r="A50" s="199">
        <v>24</v>
      </c>
      <c r="B50" s="199">
        <v>1</v>
      </c>
      <c r="C50" s="3">
        <v>2</v>
      </c>
      <c r="D50" s="231"/>
      <c r="E50" s="236"/>
      <c r="F50" s="237"/>
      <c r="G50" s="440" t="s">
        <v>843</v>
      </c>
      <c r="H50" s="238"/>
      <c r="I50" s="239">
        <v>988223</v>
      </c>
      <c r="J50" s="239">
        <v>257503</v>
      </c>
      <c r="K50" s="239">
        <v>169900</v>
      </c>
      <c r="L50" s="239">
        <v>1561214</v>
      </c>
      <c r="M50" s="239">
        <f t="shared" si="0"/>
        <v>2976840</v>
      </c>
      <c r="O50" s="235"/>
    </row>
    <row r="51" spans="1:57" s="92" customFormat="1" ht="20.100000000000001" customHeight="1" x14ac:dyDescent="0.15">
      <c r="A51" s="199">
        <v>24</v>
      </c>
      <c r="B51" s="199">
        <v>1</v>
      </c>
      <c r="C51" s="3">
        <v>3</v>
      </c>
      <c r="D51" s="240"/>
      <c r="E51" s="236"/>
      <c r="F51" s="241"/>
      <c r="G51" s="196" t="s">
        <v>844</v>
      </c>
      <c r="H51" s="238"/>
      <c r="I51" s="239">
        <v>252920</v>
      </c>
      <c r="J51" s="239">
        <v>121473</v>
      </c>
      <c r="K51" s="239">
        <v>0</v>
      </c>
      <c r="L51" s="239">
        <v>469965</v>
      </c>
      <c r="M51" s="239">
        <f t="shared" si="0"/>
        <v>844358</v>
      </c>
      <c r="O51" s="235"/>
    </row>
    <row r="52" spans="1:57" s="92" customFormat="1" ht="20.100000000000001" customHeight="1" x14ac:dyDescent="0.15">
      <c r="A52" s="199">
        <v>24</v>
      </c>
      <c r="B52" s="199">
        <v>1</v>
      </c>
      <c r="C52" s="3">
        <v>4</v>
      </c>
      <c r="D52" s="240"/>
      <c r="E52" s="242"/>
      <c r="F52" s="242"/>
      <c r="G52" s="196" t="s">
        <v>845</v>
      </c>
      <c r="H52" s="238"/>
      <c r="I52" s="239">
        <v>145599</v>
      </c>
      <c r="J52" s="239">
        <v>169059</v>
      </c>
      <c r="K52" s="239">
        <v>0</v>
      </c>
      <c r="L52" s="239">
        <v>115349</v>
      </c>
      <c r="M52" s="239">
        <f t="shared" si="0"/>
        <v>430007</v>
      </c>
      <c r="O52" s="235"/>
    </row>
    <row r="53" spans="1:57" s="92" customFormat="1" ht="20.100000000000001" customHeight="1" x14ac:dyDescent="0.15">
      <c r="A53" s="199">
        <v>24</v>
      </c>
      <c r="B53" s="199">
        <v>1</v>
      </c>
      <c r="C53" s="3">
        <v>5</v>
      </c>
      <c r="D53" s="243"/>
      <c r="E53" s="236"/>
      <c r="F53" s="241"/>
      <c r="G53" s="196" t="s">
        <v>846</v>
      </c>
      <c r="H53" s="238"/>
      <c r="I53" s="239">
        <v>0</v>
      </c>
      <c r="J53" s="239">
        <v>7930</v>
      </c>
      <c r="K53" s="239">
        <v>0</v>
      </c>
      <c r="L53" s="239">
        <v>0</v>
      </c>
      <c r="M53" s="239">
        <f t="shared" si="0"/>
        <v>7930</v>
      </c>
      <c r="O53" s="235"/>
    </row>
    <row r="54" spans="1:57" s="92" customFormat="1" ht="20.100000000000001" customHeight="1" x14ac:dyDescent="0.15">
      <c r="A54" s="199">
        <v>24</v>
      </c>
      <c r="B54" s="199">
        <v>1</v>
      </c>
      <c r="C54" s="3">
        <v>6</v>
      </c>
      <c r="D54" s="243"/>
      <c r="E54" s="236"/>
      <c r="F54" s="237"/>
      <c r="G54" s="196" t="s">
        <v>847</v>
      </c>
      <c r="H54" s="238"/>
      <c r="I54" s="239">
        <v>0</v>
      </c>
      <c r="J54" s="239">
        <v>8360</v>
      </c>
      <c r="K54" s="239">
        <v>0</v>
      </c>
      <c r="L54" s="239">
        <v>22807</v>
      </c>
      <c r="M54" s="239">
        <f t="shared" si="0"/>
        <v>31167</v>
      </c>
      <c r="O54" s="235"/>
    </row>
    <row r="55" spans="1:57" s="92" customFormat="1" ht="20.100000000000001" customHeight="1" x14ac:dyDescent="0.15">
      <c r="A55" s="199">
        <v>24</v>
      </c>
      <c r="B55" s="199">
        <v>1</v>
      </c>
      <c r="C55" s="3">
        <v>7</v>
      </c>
      <c r="D55" s="243"/>
      <c r="E55" s="236"/>
      <c r="F55" s="241"/>
      <c r="G55" s="196" t="s">
        <v>848</v>
      </c>
      <c r="H55" s="238"/>
      <c r="I55" s="239">
        <v>0</v>
      </c>
      <c r="J55" s="239">
        <v>1700</v>
      </c>
      <c r="K55" s="239">
        <v>20252</v>
      </c>
      <c r="L55" s="239">
        <v>0</v>
      </c>
      <c r="M55" s="239">
        <f t="shared" si="0"/>
        <v>21952</v>
      </c>
      <c r="O55" s="235"/>
    </row>
    <row r="56" spans="1:57" s="92" customFormat="1" ht="20.100000000000001" customHeight="1" x14ac:dyDescent="0.15">
      <c r="A56" s="199">
        <v>24</v>
      </c>
      <c r="B56" s="199">
        <v>1</v>
      </c>
      <c r="C56" s="3">
        <v>8</v>
      </c>
      <c r="D56" s="243"/>
      <c r="E56" s="236"/>
      <c r="F56" s="241"/>
      <c r="G56" s="196" t="s">
        <v>849</v>
      </c>
      <c r="H56" s="238"/>
      <c r="I56" s="239">
        <v>0</v>
      </c>
      <c r="J56" s="239">
        <v>0</v>
      </c>
      <c r="K56" s="239">
        <v>0</v>
      </c>
      <c r="L56" s="239">
        <v>0</v>
      </c>
      <c r="M56" s="239">
        <f t="shared" si="0"/>
        <v>0</v>
      </c>
      <c r="O56" s="235"/>
    </row>
    <row r="57" spans="1:57" s="92" customFormat="1" ht="20.100000000000001" customHeight="1" x14ac:dyDescent="0.15">
      <c r="A57" s="199">
        <v>24</v>
      </c>
      <c r="B57" s="199">
        <v>1</v>
      </c>
      <c r="C57" s="3">
        <v>9</v>
      </c>
      <c r="D57" s="243"/>
      <c r="E57" s="236"/>
      <c r="F57" s="241"/>
      <c r="G57" s="196" t="s">
        <v>850</v>
      </c>
      <c r="H57" s="238"/>
      <c r="I57" s="239">
        <v>0</v>
      </c>
      <c r="J57" s="239">
        <v>0</v>
      </c>
      <c r="K57" s="239">
        <v>0</v>
      </c>
      <c r="L57" s="239">
        <v>0</v>
      </c>
      <c r="M57" s="239">
        <f t="shared" si="0"/>
        <v>0</v>
      </c>
      <c r="O57" s="235"/>
    </row>
    <row r="58" spans="1:57" s="92" customFormat="1" ht="20.100000000000001" customHeight="1" x14ac:dyDescent="0.15">
      <c r="A58" s="199">
        <v>24</v>
      </c>
      <c r="B58" s="199">
        <v>1</v>
      </c>
      <c r="C58" s="3">
        <v>10</v>
      </c>
      <c r="D58" s="243"/>
      <c r="E58" s="236"/>
      <c r="F58" s="241"/>
      <c r="G58" s="196" t="s">
        <v>851</v>
      </c>
      <c r="H58" s="238"/>
      <c r="I58" s="239">
        <v>0</v>
      </c>
      <c r="J58" s="239">
        <v>0</v>
      </c>
      <c r="K58" s="239">
        <v>0</v>
      </c>
      <c r="L58" s="239">
        <v>0</v>
      </c>
      <c r="M58" s="239">
        <f t="shared" si="0"/>
        <v>0</v>
      </c>
      <c r="O58" s="235"/>
    </row>
    <row r="59" spans="1:57" s="92" customFormat="1" ht="20.100000000000001" customHeight="1" x14ac:dyDescent="0.15">
      <c r="A59" s="199">
        <v>24</v>
      </c>
      <c r="B59" s="199">
        <v>1</v>
      </c>
      <c r="C59" s="3">
        <v>11</v>
      </c>
      <c r="D59" s="243"/>
      <c r="E59" s="236"/>
      <c r="F59" s="241"/>
      <c r="G59" s="196" t="s">
        <v>753</v>
      </c>
      <c r="H59" s="238"/>
      <c r="I59" s="239">
        <v>0</v>
      </c>
      <c r="J59" s="239">
        <v>0</v>
      </c>
      <c r="K59" s="239">
        <v>0</v>
      </c>
      <c r="L59" s="239">
        <v>0</v>
      </c>
      <c r="M59" s="239">
        <f t="shared" si="0"/>
        <v>0</v>
      </c>
      <c r="O59" s="235"/>
    </row>
    <row r="60" spans="1:57" s="92" customFormat="1" ht="20.100000000000001" customHeight="1" x14ac:dyDescent="0.15">
      <c r="A60" s="199">
        <v>24</v>
      </c>
      <c r="B60" s="199">
        <v>1</v>
      </c>
      <c r="C60" s="3">
        <v>12</v>
      </c>
      <c r="D60" s="243"/>
      <c r="E60" s="236"/>
      <c r="F60" s="241"/>
      <c r="G60" s="196" t="s">
        <v>754</v>
      </c>
      <c r="H60" s="238"/>
      <c r="I60" s="239">
        <v>1386742</v>
      </c>
      <c r="J60" s="239">
        <v>566025</v>
      </c>
      <c r="K60" s="239">
        <v>190152</v>
      </c>
      <c r="L60" s="239">
        <v>2169335</v>
      </c>
      <c r="M60" s="239">
        <f t="shared" si="0"/>
        <v>4312254</v>
      </c>
      <c r="O60" s="235"/>
    </row>
    <row r="61" spans="1:57" s="92" customFormat="1" ht="20.100000000000001" customHeight="1" thickBot="1" x14ac:dyDescent="0.2">
      <c r="A61" s="199">
        <v>24</v>
      </c>
      <c r="B61" s="199">
        <v>1</v>
      </c>
      <c r="C61" s="3">
        <v>13</v>
      </c>
      <c r="D61" s="244"/>
      <c r="E61" s="245"/>
      <c r="F61" s="246"/>
      <c r="G61" s="247" t="s">
        <v>755</v>
      </c>
      <c r="H61" s="238"/>
      <c r="I61" s="239">
        <v>0</v>
      </c>
      <c r="J61" s="239">
        <v>0</v>
      </c>
      <c r="K61" s="239">
        <v>0</v>
      </c>
      <c r="L61" s="239">
        <v>0</v>
      </c>
      <c r="M61" s="239">
        <f t="shared" si="0"/>
        <v>0</v>
      </c>
      <c r="N61" s="95"/>
      <c r="O61" s="248"/>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row>
    <row r="62" spans="1:57" s="249" customFormat="1" ht="20.100000000000001" customHeight="1" x14ac:dyDescent="0.15">
      <c r="A62" s="199">
        <v>24</v>
      </c>
      <c r="B62" s="199">
        <v>1</v>
      </c>
      <c r="C62" s="3">
        <v>14</v>
      </c>
      <c r="D62" s="856" t="s">
        <v>756</v>
      </c>
      <c r="E62" s="857"/>
      <c r="F62" s="858"/>
      <c r="G62" s="196" t="s">
        <v>757</v>
      </c>
      <c r="H62" s="238"/>
      <c r="I62" s="239">
        <v>1386742</v>
      </c>
      <c r="J62" s="239">
        <v>566025</v>
      </c>
      <c r="K62" s="239">
        <v>190152</v>
      </c>
      <c r="L62" s="239">
        <v>2169335</v>
      </c>
      <c r="M62" s="239">
        <f t="shared" si="0"/>
        <v>4312254</v>
      </c>
      <c r="N62" s="95"/>
      <c r="O62" s="23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row>
    <row r="63" spans="1:57" s="92" customFormat="1" ht="20.100000000000001" customHeight="1" x14ac:dyDescent="0.15">
      <c r="A63" s="209">
        <v>24</v>
      </c>
      <c r="B63" s="209">
        <v>1</v>
      </c>
      <c r="C63" s="250">
        <v>15</v>
      </c>
      <c r="D63" s="875"/>
      <c r="E63" s="589"/>
      <c r="F63" s="590"/>
      <c r="G63" s="165" t="s">
        <v>758</v>
      </c>
      <c r="H63" s="238"/>
      <c r="I63" s="251">
        <v>0</v>
      </c>
      <c r="J63" s="239">
        <v>0</v>
      </c>
      <c r="K63" s="239">
        <v>0</v>
      </c>
      <c r="L63" s="252">
        <v>0</v>
      </c>
      <c r="M63" s="252">
        <f t="shared" si="0"/>
        <v>0</v>
      </c>
      <c r="O63" s="235"/>
    </row>
    <row r="64" spans="1:57" s="257" customFormat="1" ht="20.100000000000001" customHeight="1" thickBot="1" x14ac:dyDescent="0.2">
      <c r="A64" s="225">
        <v>24</v>
      </c>
      <c r="B64" s="225">
        <v>1</v>
      </c>
      <c r="C64" s="253">
        <v>16</v>
      </c>
      <c r="D64" s="840" t="s">
        <v>792</v>
      </c>
      <c r="E64" s="841"/>
      <c r="F64" s="841"/>
      <c r="G64" s="841"/>
      <c r="H64" s="842"/>
      <c r="I64" s="254">
        <v>951632</v>
      </c>
      <c r="J64" s="255">
        <v>283012</v>
      </c>
      <c r="K64" s="255">
        <v>0</v>
      </c>
      <c r="L64" s="256">
        <v>1084667</v>
      </c>
      <c r="M64" s="256">
        <f t="shared" si="0"/>
        <v>2319311</v>
      </c>
      <c r="O64" s="258"/>
    </row>
    <row r="65" spans="1:58" s="92" customFormat="1" ht="20.100000000000001" customHeight="1" x14ac:dyDescent="0.15">
      <c r="A65" s="230">
        <v>24</v>
      </c>
      <c r="B65" s="199">
        <v>2</v>
      </c>
      <c r="C65" s="3">
        <v>1</v>
      </c>
      <c r="D65" s="231" t="s">
        <v>711</v>
      </c>
      <c r="E65" s="232"/>
      <c r="F65" s="232"/>
      <c r="G65" s="165" t="s">
        <v>752</v>
      </c>
      <c r="H65" s="233"/>
      <c r="I65" s="234">
        <v>0</v>
      </c>
      <c r="J65" s="234">
        <v>0</v>
      </c>
      <c r="K65" s="234">
        <v>0</v>
      </c>
      <c r="L65" s="234">
        <v>0</v>
      </c>
      <c r="M65" s="234">
        <f t="shared" si="0"/>
        <v>0</v>
      </c>
      <c r="O65" s="235"/>
    </row>
    <row r="66" spans="1:58" s="92" customFormat="1" ht="20.100000000000001" customHeight="1" x14ac:dyDescent="0.15">
      <c r="A66" s="199">
        <v>24</v>
      </c>
      <c r="B66" s="199">
        <v>2</v>
      </c>
      <c r="C66" s="3">
        <v>2</v>
      </c>
      <c r="D66" s="231"/>
      <c r="E66" s="236"/>
      <c r="F66" s="259" t="s">
        <v>712</v>
      </c>
      <c r="G66" s="196" t="s">
        <v>843</v>
      </c>
      <c r="H66" s="238"/>
      <c r="I66" s="239">
        <v>975023</v>
      </c>
      <c r="J66" s="239">
        <v>257503</v>
      </c>
      <c r="K66" s="239">
        <v>168100</v>
      </c>
      <c r="L66" s="239">
        <v>1246414</v>
      </c>
      <c r="M66" s="239">
        <f t="shared" si="0"/>
        <v>2647040</v>
      </c>
      <c r="O66" s="235"/>
    </row>
    <row r="67" spans="1:58" s="92" customFormat="1" ht="20.100000000000001" customHeight="1" x14ac:dyDescent="0.15">
      <c r="A67" s="199">
        <v>24</v>
      </c>
      <c r="B67" s="199">
        <v>2</v>
      </c>
      <c r="C67" s="3">
        <v>3</v>
      </c>
      <c r="D67" s="240"/>
      <c r="E67" s="236"/>
      <c r="F67" s="241"/>
      <c r="G67" s="196" t="s">
        <v>844</v>
      </c>
      <c r="H67" s="238"/>
      <c r="I67" s="239">
        <v>252920</v>
      </c>
      <c r="J67" s="239">
        <v>66992</v>
      </c>
      <c r="K67" s="239">
        <v>0</v>
      </c>
      <c r="L67" s="239">
        <v>469965</v>
      </c>
      <c r="M67" s="239">
        <f t="shared" si="0"/>
        <v>789877</v>
      </c>
      <c r="O67" s="235"/>
    </row>
    <row r="68" spans="1:58" s="92" customFormat="1" ht="20.100000000000001" customHeight="1" x14ac:dyDescent="0.15">
      <c r="A68" s="199">
        <v>24</v>
      </c>
      <c r="B68" s="199">
        <v>2</v>
      </c>
      <c r="C68" s="3">
        <v>4</v>
      </c>
      <c r="D68" s="240"/>
      <c r="E68" s="242"/>
      <c r="F68" s="242"/>
      <c r="G68" s="196" t="s">
        <v>845</v>
      </c>
      <c r="H68" s="238"/>
      <c r="I68" s="239">
        <v>142456</v>
      </c>
      <c r="J68" s="239">
        <v>148253</v>
      </c>
      <c r="K68" s="239">
        <v>0</v>
      </c>
      <c r="L68" s="239">
        <v>115349</v>
      </c>
      <c r="M68" s="239">
        <f t="shared" si="0"/>
        <v>406058</v>
      </c>
      <c r="O68" s="235"/>
    </row>
    <row r="69" spans="1:58" s="92" customFormat="1" ht="20.100000000000001" customHeight="1" x14ac:dyDescent="0.15">
      <c r="A69" s="199">
        <v>24</v>
      </c>
      <c r="B69" s="199">
        <v>2</v>
      </c>
      <c r="C69" s="3">
        <v>5</v>
      </c>
      <c r="D69" s="243"/>
      <c r="E69" s="236"/>
      <c r="F69" s="241"/>
      <c r="G69" s="196" t="s">
        <v>846</v>
      </c>
      <c r="H69" s="238"/>
      <c r="I69" s="239">
        <v>0</v>
      </c>
      <c r="J69" s="239">
        <v>7930</v>
      </c>
      <c r="K69" s="239">
        <v>0</v>
      </c>
      <c r="L69" s="239">
        <v>0</v>
      </c>
      <c r="M69" s="239">
        <f t="shared" si="0"/>
        <v>7930</v>
      </c>
      <c r="O69" s="235"/>
    </row>
    <row r="70" spans="1:58" s="92" customFormat="1" ht="20.100000000000001" customHeight="1" x14ac:dyDescent="0.15">
      <c r="A70" s="199">
        <v>24</v>
      </c>
      <c r="B70" s="199">
        <v>2</v>
      </c>
      <c r="C70" s="3">
        <v>6</v>
      </c>
      <c r="D70" s="243"/>
      <c r="E70" s="236"/>
      <c r="F70" s="237"/>
      <c r="G70" s="196" t="s">
        <v>847</v>
      </c>
      <c r="H70" s="238"/>
      <c r="I70" s="239">
        <v>0</v>
      </c>
      <c r="J70" s="239">
        <v>8360</v>
      </c>
      <c r="K70" s="239">
        <v>0</v>
      </c>
      <c r="L70" s="239">
        <v>22807</v>
      </c>
      <c r="M70" s="239">
        <f t="shared" si="0"/>
        <v>31167</v>
      </c>
      <c r="O70" s="235"/>
    </row>
    <row r="71" spans="1:58" s="92" customFormat="1" ht="20.100000000000001" customHeight="1" x14ac:dyDescent="0.15">
      <c r="A71" s="199">
        <v>24</v>
      </c>
      <c r="B71" s="199">
        <v>2</v>
      </c>
      <c r="C71" s="3">
        <v>7</v>
      </c>
      <c r="D71" s="243"/>
      <c r="E71" s="236"/>
      <c r="F71" s="241"/>
      <c r="G71" s="196" t="s">
        <v>848</v>
      </c>
      <c r="H71" s="238"/>
      <c r="I71" s="239">
        <v>0</v>
      </c>
      <c r="J71" s="239">
        <v>1700</v>
      </c>
      <c r="K71" s="239">
        <v>20252</v>
      </c>
      <c r="L71" s="239">
        <v>0</v>
      </c>
      <c r="M71" s="239">
        <f t="shared" si="0"/>
        <v>21952</v>
      </c>
      <c r="O71" s="235"/>
    </row>
    <row r="72" spans="1:58" s="92" customFormat="1" ht="20.100000000000001" customHeight="1" x14ac:dyDescent="0.15">
      <c r="A72" s="199">
        <v>24</v>
      </c>
      <c r="B72" s="199">
        <v>2</v>
      </c>
      <c r="C72" s="3">
        <v>8</v>
      </c>
      <c r="D72" s="243"/>
      <c r="E72" s="236"/>
      <c r="F72" s="241"/>
      <c r="G72" s="196" t="s">
        <v>849</v>
      </c>
      <c r="H72" s="238"/>
      <c r="I72" s="239">
        <v>0</v>
      </c>
      <c r="J72" s="239">
        <v>0</v>
      </c>
      <c r="K72" s="239">
        <v>0</v>
      </c>
      <c r="L72" s="239">
        <v>0</v>
      </c>
      <c r="M72" s="239">
        <f t="shared" si="0"/>
        <v>0</v>
      </c>
      <c r="O72" s="235"/>
    </row>
    <row r="73" spans="1:58" s="92" customFormat="1" ht="20.100000000000001" customHeight="1" x14ac:dyDescent="0.15">
      <c r="A73" s="199">
        <v>24</v>
      </c>
      <c r="B73" s="199">
        <v>2</v>
      </c>
      <c r="C73" s="3">
        <v>9</v>
      </c>
      <c r="D73" s="243"/>
      <c r="E73" s="236"/>
      <c r="F73" s="241"/>
      <c r="G73" s="196" t="s">
        <v>850</v>
      </c>
      <c r="H73" s="238"/>
      <c r="I73" s="239">
        <v>0</v>
      </c>
      <c r="J73" s="239">
        <v>0</v>
      </c>
      <c r="K73" s="239">
        <v>0</v>
      </c>
      <c r="L73" s="239">
        <v>0</v>
      </c>
      <c r="M73" s="239">
        <f t="shared" si="0"/>
        <v>0</v>
      </c>
      <c r="O73" s="235"/>
    </row>
    <row r="74" spans="1:58" s="92" customFormat="1" ht="20.100000000000001" customHeight="1" x14ac:dyDescent="0.15">
      <c r="A74" s="199">
        <v>24</v>
      </c>
      <c r="B74" s="199">
        <v>2</v>
      </c>
      <c r="C74" s="3">
        <v>10</v>
      </c>
      <c r="D74" s="243"/>
      <c r="E74" s="236"/>
      <c r="F74" s="241"/>
      <c r="G74" s="196" t="s">
        <v>851</v>
      </c>
      <c r="H74" s="238"/>
      <c r="I74" s="239">
        <v>0</v>
      </c>
      <c r="J74" s="239">
        <v>0</v>
      </c>
      <c r="K74" s="239">
        <v>0</v>
      </c>
      <c r="L74" s="239">
        <v>0</v>
      </c>
      <c r="M74" s="239">
        <f t="shared" si="0"/>
        <v>0</v>
      </c>
      <c r="O74" s="235"/>
    </row>
    <row r="75" spans="1:58" s="257" customFormat="1" ht="20.100000000000001" customHeight="1" thickBot="1" x14ac:dyDescent="0.2">
      <c r="A75" s="199">
        <v>24</v>
      </c>
      <c r="B75" s="199">
        <v>2</v>
      </c>
      <c r="C75" s="3">
        <v>11</v>
      </c>
      <c r="D75" s="243"/>
      <c r="E75" s="236"/>
      <c r="F75" s="241"/>
      <c r="G75" s="196" t="s">
        <v>753</v>
      </c>
      <c r="H75" s="238"/>
      <c r="I75" s="239">
        <v>0</v>
      </c>
      <c r="J75" s="239">
        <v>0</v>
      </c>
      <c r="K75" s="239">
        <v>0</v>
      </c>
      <c r="L75" s="239">
        <v>0</v>
      </c>
      <c r="M75" s="239">
        <f t="shared" si="0"/>
        <v>0</v>
      </c>
      <c r="N75" s="95"/>
      <c r="O75" s="248"/>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row>
    <row r="76" spans="1:58" s="92" customFormat="1" ht="20.100000000000001" customHeight="1" x14ac:dyDescent="0.15">
      <c r="A76" s="199">
        <v>24</v>
      </c>
      <c r="B76" s="199">
        <v>2</v>
      </c>
      <c r="C76" s="3">
        <v>12</v>
      </c>
      <c r="D76" s="243"/>
      <c r="E76" s="236"/>
      <c r="F76" s="241"/>
      <c r="G76" s="196" t="s">
        <v>754</v>
      </c>
      <c r="H76" s="238"/>
      <c r="I76" s="239">
        <v>1370399</v>
      </c>
      <c r="J76" s="239">
        <v>490738</v>
      </c>
      <c r="K76" s="239">
        <v>188352</v>
      </c>
      <c r="L76" s="239">
        <v>1854535</v>
      </c>
      <c r="M76" s="239">
        <f t="shared" si="0"/>
        <v>3904024</v>
      </c>
      <c r="O76" s="235"/>
    </row>
    <row r="77" spans="1:58" s="92" customFormat="1" ht="20.100000000000001" customHeight="1" x14ac:dyDescent="0.15">
      <c r="A77" s="199">
        <v>24</v>
      </c>
      <c r="B77" s="199">
        <v>2</v>
      </c>
      <c r="C77" s="3">
        <v>13</v>
      </c>
      <c r="D77" s="244"/>
      <c r="E77" s="245"/>
      <c r="F77" s="246"/>
      <c r="G77" s="247" t="s">
        <v>755</v>
      </c>
      <c r="H77" s="238"/>
      <c r="I77" s="239">
        <v>0</v>
      </c>
      <c r="J77" s="239">
        <v>0</v>
      </c>
      <c r="K77" s="239">
        <v>0</v>
      </c>
      <c r="L77" s="239">
        <v>0</v>
      </c>
      <c r="M77" s="239">
        <f t="shared" si="0"/>
        <v>0</v>
      </c>
      <c r="O77" s="235"/>
    </row>
    <row r="78" spans="1:58" s="92" customFormat="1" ht="20.100000000000001" customHeight="1" x14ac:dyDescent="0.15">
      <c r="A78" s="199">
        <v>24</v>
      </c>
      <c r="B78" s="199">
        <v>2</v>
      </c>
      <c r="C78" s="3">
        <v>14</v>
      </c>
      <c r="D78" s="570" t="s">
        <v>756</v>
      </c>
      <c r="E78" s="852"/>
      <c r="F78" s="568"/>
      <c r="G78" s="196" t="s">
        <v>757</v>
      </c>
      <c r="H78" s="238"/>
      <c r="I78" s="239">
        <v>1370399</v>
      </c>
      <c r="J78" s="239">
        <v>490738</v>
      </c>
      <c r="K78" s="239">
        <v>188352</v>
      </c>
      <c r="L78" s="239">
        <v>1854535</v>
      </c>
      <c r="M78" s="239">
        <f t="shared" si="0"/>
        <v>3904024</v>
      </c>
      <c r="O78" s="235"/>
    </row>
    <row r="79" spans="1:58" s="92" customFormat="1" ht="20.100000000000001" customHeight="1" thickBot="1" x14ac:dyDescent="0.2">
      <c r="A79" s="225">
        <v>24</v>
      </c>
      <c r="B79" s="225">
        <v>2</v>
      </c>
      <c r="C79" s="226">
        <v>15</v>
      </c>
      <c r="D79" s="853"/>
      <c r="E79" s="854"/>
      <c r="F79" s="855"/>
      <c r="G79" s="260" t="s">
        <v>758</v>
      </c>
      <c r="H79" s="261"/>
      <c r="I79" s="262">
        <v>0</v>
      </c>
      <c r="J79" s="262">
        <v>0</v>
      </c>
      <c r="K79" s="262">
        <v>0</v>
      </c>
      <c r="L79" s="262">
        <v>0</v>
      </c>
      <c r="M79" s="262">
        <f t="shared" si="0"/>
        <v>0</v>
      </c>
    </row>
    <row r="80" spans="1:58" s="92" customFormat="1" ht="20.100000000000001" customHeight="1" x14ac:dyDescent="0.15">
      <c r="A80" s="230">
        <v>24</v>
      </c>
      <c r="B80" s="199">
        <v>3</v>
      </c>
      <c r="C80" s="3">
        <v>1</v>
      </c>
      <c r="D80" s="263" t="s">
        <v>711</v>
      </c>
      <c r="E80" s="264"/>
      <c r="F80" s="264"/>
      <c r="G80" s="165" t="s">
        <v>752</v>
      </c>
      <c r="H80" s="233"/>
      <c r="I80" s="234"/>
      <c r="J80" s="234"/>
      <c r="K80" s="234"/>
      <c r="L80" s="234"/>
      <c r="M80" s="234">
        <f t="shared" si="0"/>
        <v>0</v>
      </c>
    </row>
    <row r="81" spans="1:47" s="92" customFormat="1" ht="20.100000000000001" customHeight="1" x14ac:dyDescent="0.15">
      <c r="A81" s="199">
        <v>24</v>
      </c>
      <c r="B81" s="199">
        <v>3</v>
      </c>
      <c r="C81" s="3">
        <v>2</v>
      </c>
      <c r="D81" s="231"/>
      <c r="E81" s="236"/>
      <c r="F81" s="259" t="s">
        <v>713</v>
      </c>
      <c r="G81" s="196" t="s">
        <v>843</v>
      </c>
      <c r="H81" s="238"/>
      <c r="I81" s="239"/>
      <c r="J81" s="239"/>
      <c r="K81" s="239"/>
      <c r="L81" s="239"/>
      <c r="M81" s="239">
        <f t="shared" ref="M81:M144" si="1">SUM(I81:L81)</f>
        <v>0</v>
      </c>
    </row>
    <row r="82" spans="1:47" s="92" customFormat="1" ht="20.100000000000001" customHeight="1" x14ac:dyDescent="0.15">
      <c r="A82" s="199">
        <v>24</v>
      </c>
      <c r="B82" s="199">
        <v>3</v>
      </c>
      <c r="C82" s="3">
        <v>3</v>
      </c>
      <c r="D82" s="240"/>
      <c r="E82" s="236"/>
      <c r="F82" s="241"/>
      <c r="G82" s="196" t="s">
        <v>844</v>
      </c>
      <c r="H82" s="238"/>
      <c r="I82" s="239"/>
      <c r="J82" s="239"/>
      <c r="K82" s="239"/>
      <c r="L82" s="239"/>
      <c r="M82" s="239">
        <f t="shared" si="1"/>
        <v>0</v>
      </c>
    </row>
    <row r="83" spans="1:47" s="92" customFormat="1" ht="20.100000000000001" customHeight="1" x14ac:dyDescent="0.15">
      <c r="A83" s="199">
        <v>24</v>
      </c>
      <c r="B83" s="199">
        <v>3</v>
      </c>
      <c r="C83" s="3">
        <v>4</v>
      </c>
      <c r="D83" s="240"/>
      <c r="E83" s="242"/>
      <c r="F83" s="242"/>
      <c r="G83" s="196" t="s">
        <v>845</v>
      </c>
      <c r="H83" s="238"/>
      <c r="I83" s="239"/>
      <c r="J83" s="239"/>
      <c r="K83" s="239"/>
      <c r="L83" s="239"/>
      <c r="M83" s="239">
        <f t="shared" si="1"/>
        <v>0</v>
      </c>
    </row>
    <row r="84" spans="1:47" s="92" customFormat="1" ht="20.100000000000001" customHeight="1" x14ac:dyDescent="0.15">
      <c r="A84" s="199">
        <v>24</v>
      </c>
      <c r="B84" s="199">
        <v>3</v>
      </c>
      <c r="C84" s="3">
        <v>5</v>
      </c>
      <c r="D84" s="243"/>
      <c r="E84" s="236"/>
      <c r="F84" s="241"/>
      <c r="G84" s="196" t="s">
        <v>846</v>
      </c>
      <c r="H84" s="238"/>
      <c r="I84" s="239"/>
      <c r="J84" s="239"/>
      <c r="K84" s="239"/>
      <c r="L84" s="239"/>
      <c r="M84" s="239">
        <f t="shared" si="1"/>
        <v>0</v>
      </c>
    </row>
    <row r="85" spans="1:47" s="92" customFormat="1" ht="20.100000000000001" customHeight="1" x14ac:dyDescent="0.15">
      <c r="A85" s="199">
        <v>24</v>
      </c>
      <c r="B85" s="199">
        <v>3</v>
      </c>
      <c r="C85" s="3">
        <v>6</v>
      </c>
      <c r="D85" s="243"/>
      <c r="E85" s="236"/>
      <c r="F85" s="237"/>
      <c r="G85" s="196" t="s">
        <v>847</v>
      </c>
      <c r="H85" s="238"/>
      <c r="I85" s="239"/>
      <c r="J85" s="239"/>
      <c r="K85" s="239"/>
      <c r="L85" s="239"/>
      <c r="M85" s="239">
        <f t="shared" si="1"/>
        <v>0</v>
      </c>
    </row>
    <row r="86" spans="1:47" s="92" customFormat="1" ht="20.100000000000001" customHeight="1" x14ac:dyDescent="0.15">
      <c r="A86" s="199">
        <v>24</v>
      </c>
      <c r="B86" s="199">
        <v>3</v>
      </c>
      <c r="C86" s="3">
        <v>7</v>
      </c>
      <c r="D86" s="243"/>
      <c r="E86" s="236"/>
      <c r="F86" s="241"/>
      <c r="G86" s="196" t="s">
        <v>848</v>
      </c>
      <c r="H86" s="238"/>
      <c r="I86" s="239"/>
      <c r="J86" s="239"/>
      <c r="K86" s="239"/>
      <c r="L86" s="239"/>
      <c r="M86" s="239">
        <f t="shared" si="1"/>
        <v>0</v>
      </c>
    </row>
    <row r="87" spans="1:47" s="92" customFormat="1" ht="20.100000000000001" customHeight="1" x14ac:dyDescent="0.15">
      <c r="A87" s="199">
        <v>24</v>
      </c>
      <c r="B87" s="199">
        <v>3</v>
      </c>
      <c r="C87" s="3">
        <v>8</v>
      </c>
      <c r="D87" s="243"/>
      <c r="E87" s="236"/>
      <c r="F87" s="241"/>
      <c r="G87" s="196" t="s">
        <v>849</v>
      </c>
      <c r="H87" s="238"/>
      <c r="I87" s="239"/>
      <c r="J87" s="239"/>
      <c r="K87" s="239"/>
      <c r="L87" s="239"/>
      <c r="M87" s="239">
        <f t="shared" si="1"/>
        <v>0</v>
      </c>
    </row>
    <row r="88" spans="1:47" s="257" customFormat="1" ht="20.100000000000001" customHeight="1" thickBot="1" x14ac:dyDescent="0.2">
      <c r="A88" s="199">
        <v>24</v>
      </c>
      <c r="B88" s="199">
        <v>3</v>
      </c>
      <c r="C88" s="3">
        <v>9</v>
      </c>
      <c r="D88" s="243"/>
      <c r="E88" s="236"/>
      <c r="F88" s="241"/>
      <c r="G88" s="196" t="s">
        <v>850</v>
      </c>
      <c r="H88" s="238"/>
      <c r="I88" s="239"/>
      <c r="J88" s="239"/>
      <c r="K88" s="239"/>
      <c r="L88" s="239"/>
      <c r="M88" s="239">
        <f t="shared" si="1"/>
        <v>0</v>
      </c>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row>
    <row r="89" spans="1:47" s="92" customFormat="1" ht="20.100000000000001" customHeight="1" x14ac:dyDescent="0.15">
      <c r="A89" s="199">
        <v>24</v>
      </c>
      <c r="B89" s="199">
        <v>3</v>
      </c>
      <c r="C89" s="3">
        <v>10</v>
      </c>
      <c r="D89" s="243"/>
      <c r="E89" s="236"/>
      <c r="F89" s="241"/>
      <c r="G89" s="196" t="s">
        <v>851</v>
      </c>
      <c r="H89" s="238"/>
      <c r="I89" s="239"/>
      <c r="J89" s="239"/>
      <c r="K89" s="239"/>
      <c r="L89" s="239"/>
      <c r="M89" s="239">
        <f t="shared" si="1"/>
        <v>0</v>
      </c>
    </row>
    <row r="90" spans="1:47" s="92" customFormat="1" ht="20.100000000000001" customHeight="1" x14ac:dyDescent="0.15">
      <c r="A90" s="199">
        <v>24</v>
      </c>
      <c r="B90" s="199">
        <v>3</v>
      </c>
      <c r="C90" s="3">
        <v>11</v>
      </c>
      <c r="D90" s="243"/>
      <c r="E90" s="236"/>
      <c r="F90" s="241"/>
      <c r="G90" s="196" t="s">
        <v>753</v>
      </c>
      <c r="H90" s="238"/>
      <c r="I90" s="239"/>
      <c r="J90" s="239"/>
      <c r="K90" s="239"/>
      <c r="L90" s="239"/>
      <c r="M90" s="239">
        <f t="shared" si="1"/>
        <v>0</v>
      </c>
      <c r="O90" s="235"/>
    </row>
    <row r="91" spans="1:47" s="92" customFormat="1" ht="20.100000000000001" customHeight="1" x14ac:dyDescent="0.15">
      <c r="A91" s="199">
        <v>24</v>
      </c>
      <c r="B91" s="199">
        <v>3</v>
      </c>
      <c r="C91" s="3">
        <v>12</v>
      </c>
      <c r="D91" s="243"/>
      <c r="E91" s="236"/>
      <c r="F91" s="241"/>
      <c r="G91" s="196" t="s">
        <v>754</v>
      </c>
      <c r="H91" s="238"/>
      <c r="I91" s="239"/>
      <c r="J91" s="239"/>
      <c r="K91" s="239"/>
      <c r="L91" s="239"/>
      <c r="M91" s="239">
        <f t="shared" si="1"/>
        <v>0</v>
      </c>
      <c r="O91" s="235"/>
    </row>
    <row r="92" spans="1:47" s="92" customFormat="1" ht="20.100000000000001" customHeight="1" x14ac:dyDescent="0.15">
      <c r="A92" s="199">
        <v>24</v>
      </c>
      <c r="B92" s="199">
        <v>3</v>
      </c>
      <c r="C92" s="3">
        <v>13</v>
      </c>
      <c r="D92" s="244"/>
      <c r="E92" s="245"/>
      <c r="F92" s="246"/>
      <c r="G92" s="247" t="s">
        <v>755</v>
      </c>
      <c r="H92" s="238"/>
      <c r="I92" s="239"/>
      <c r="J92" s="239"/>
      <c r="K92" s="239"/>
      <c r="L92" s="239"/>
      <c r="M92" s="239">
        <f t="shared" si="1"/>
        <v>0</v>
      </c>
      <c r="O92" s="235"/>
    </row>
    <row r="93" spans="1:47" s="92" customFormat="1" ht="20.100000000000001" customHeight="1" x14ac:dyDescent="0.15">
      <c r="A93" s="199">
        <v>24</v>
      </c>
      <c r="B93" s="199">
        <v>3</v>
      </c>
      <c r="C93" s="3">
        <v>14</v>
      </c>
      <c r="D93" s="570" t="s">
        <v>756</v>
      </c>
      <c r="E93" s="852"/>
      <c r="F93" s="568"/>
      <c r="G93" s="196" t="s">
        <v>757</v>
      </c>
      <c r="H93" s="238"/>
      <c r="I93" s="239"/>
      <c r="J93" s="239"/>
      <c r="K93" s="239"/>
      <c r="L93" s="239"/>
      <c r="M93" s="239">
        <f t="shared" si="1"/>
        <v>0</v>
      </c>
      <c r="O93" s="235"/>
    </row>
    <row r="94" spans="1:47" s="92" customFormat="1" ht="20.100000000000001" customHeight="1" thickBot="1" x14ac:dyDescent="0.2">
      <c r="A94" s="225">
        <v>24</v>
      </c>
      <c r="B94" s="225">
        <v>3</v>
      </c>
      <c r="C94" s="226">
        <v>15</v>
      </c>
      <c r="D94" s="853"/>
      <c r="E94" s="854"/>
      <c r="F94" s="855"/>
      <c r="G94" s="260" t="s">
        <v>758</v>
      </c>
      <c r="H94" s="261"/>
      <c r="I94" s="262"/>
      <c r="J94" s="262"/>
      <c r="K94" s="262"/>
      <c r="L94" s="262"/>
      <c r="M94" s="262">
        <f t="shared" si="1"/>
        <v>0</v>
      </c>
      <c r="O94" s="235"/>
    </row>
    <row r="95" spans="1:47" s="92" customFormat="1" ht="20.100000000000001" customHeight="1" x14ac:dyDescent="0.15">
      <c r="A95" s="230">
        <v>24</v>
      </c>
      <c r="B95" s="199">
        <v>4</v>
      </c>
      <c r="C95" s="3">
        <v>1</v>
      </c>
      <c r="D95" s="263" t="s">
        <v>711</v>
      </c>
      <c r="E95" s="264"/>
      <c r="F95" s="264"/>
      <c r="G95" s="165" t="s">
        <v>752</v>
      </c>
      <c r="H95" s="233"/>
      <c r="I95" s="234"/>
      <c r="J95" s="234"/>
      <c r="K95" s="234"/>
      <c r="L95" s="234"/>
      <c r="M95" s="234">
        <f t="shared" si="1"/>
        <v>0</v>
      </c>
      <c r="O95" s="235"/>
    </row>
    <row r="96" spans="1:47" s="92" customFormat="1" ht="20.100000000000001" customHeight="1" x14ac:dyDescent="0.15">
      <c r="A96" s="199">
        <v>24</v>
      </c>
      <c r="B96" s="199">
        <v>4</v>
      </c>
      <c r="C96" s="3">
        <v>2</v>
      </c>
      <c r="D96" s="231"/>
      <c r="E96" s="236"/>
      <c r="F96" s="265" t="s">
        <v>714</v>
      </c>
      <c r="G96" s="196" t="s">
        <v>843</v>
      </c>
      <c r="H96" s="238"/>
      <c r="I96" s="239"/>
      <c r="J96" s="239"/>
      <c r="K96" s="239"/>
      <c r="L96" s="239"/>
      <c r="M96" s="239">
        <f t="shared" si="1"/>
        <v>0</v>
      </c>
      <c r="O96" s="235"/>
    </row>
    <row r="97" spans="1:47" s="92" customFormat="1" ht="20.100000000000001" customHeight="1" x14ac:dyDescent="0.15">
      <c r="A97" s="199">
        <v>24</v>
      </c>
      <c r="B97" s="199">
        <v>4</v>
      </c>
      <c r="C97" s="3">
        <v>3</v>
      </c>
      <c r="D97" s="240"/>
      <c r="E97" s="236"/>
      <c r="F97" s="241"/>
      <c r="G97" s="196" t="s">
        <v>844</v>
      </c>
      <c r="H97" s="238"/>
      <c r="I97" s="239"/>
      <c r="J97" s="239"/>
      <c r="K97" s="239"/>
      <c r="L97" s="239"/>
      <c r="M97" s="239">
        <f t="shared" si="1"/>
        <v>0</v>
      </c>
      <c r="O97" s="235"/>
    </row>
    <row r="98" spans="1:47" s="92" customFormat="1" ht="20.100000000000001" customHeight="1" x14ac:dyDescent="0.15">
      <c r="A98" s="199">
        <v>24</v>
      </c>
      <c r="B98" s="199">
        <v>4</v>
      </c>
      <c r="C98" s="3">
        <v>4</v>
      </c>
      <c r="D98" s="240"/>
      <c r="E98" s="242"/>
      <c r="F98" s="242"/>
      <c r="G98" s="196" t="s">
        <v>845</v>
      </c>
      <c r="H98" s="238"/>
      <c r="I98" s="239"/>
      <c r="J98" s="239"/>
      <c r="K98" s="239"/>
      <c r="L98" s="239"/>
      <c r="M98" s="239">
        <f t="shared" si="1"/>
        <v>0</v>
      </c>
      <c r="O98" s="235"/>
    </row>
    <row r="99" spans="1:47" s="92" customFormat="1" ht="20.100000000000001" customHeight="1" x14ac:dyDescent="0.15">
      <c r="A99" s="199">
        <v>24</v>
      </c>
      <c r="B99" s="199">
        <v>4</v>
      </c>
      <c r="C99" s="3">
        <v>5</v>
      </c>
      <c r="D99" s="243"/>
      <c r="E99" s="236"/>
      <c r="F99" s="241"/>
      <c r="G99" s="196" t="s">
        <v>846</v>
      </c>
      <c r="H99" s="238"/>
      <c r="I99" s="239"/>
      <c r="J99" s="239"/>
      <c r="K99" s="239"/>
      <c r="L99" s="239"/>
      <c r="M99" s="239">
        <f t="shared" si="1"/>
        <v>0</v>
      </c>
      <c r="O99" s="235"/>
    </row>
    <row r="100" spans="1:47" s="92" customFormat="1" ht="20.100000000000001" customHeight="1" x14ac:dyDescent="0.15">
      <c r="A100" s="199">
        <v>24</v>
      </c>
      <c r="B100" s="199">
        <v>4</v>
      </c>
      <c r="C100" s="3">
        <v>6</v>
      </c>
      <c r="D100" s="243"/>
      <c r="E100" s="236"/>
      <c r="F100" s="237"/>
      <c r="G100" s="196" t="s">
        <v>847</v>
      </c>
      <c r="H100" s="238"/>
      <c r="I100" s="239"/>
      <c r="J100" s="239"/>
      <c r="K100" s="239"/>
      <c r="L100" s="239"/>
      <c r="M100" s="239">
        <f t="shared" si="1"/>
        <v>0</v>
      </c>
      <c r="O100" s="235"/>
    </row>
    <row r="101" spans="1:47" s="257" customFormat="1" ht="20.100000000000001" customHeight="1" thickBot="1" x14ac:dyDescent="0.2">
      <c r="A101" s="199">
        <v>24</v>
      </c>
      <c r="B101" s="199">
        <v>4</v>
      </c>
      <c r="C101" s="3">
        <v>7</v>
      </c>
      <c r="D101" s="243"/>
      <c r="E101" s="236"/>
      <c r="F101" s="241"/>
      <c r="G101" s="196" t="s">
        <v>848</v>
      </c>
      <c r="H101" s="238"/>
      <c r="I101" s="239"/>
      <c r="J101" s="239"/>
      <c r="K101" s="239"/>
      <c r="L101" s="239"/>
      <c r="M101" s="239">
        <f t="shared" si="1"/>
        <v>0</v>
      </c>
      <c r="N101" s="95"/>
      <c r="O101" s="248"/>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row>
    <row r="102" spans="1:47" s="92" customFormat="1" ht="20.100000000000001" customHeight="1" x14ac:dyDescent="0.15">
      <c r="A102" s="199">
        <v>24</v>
      </c>
      <c r="B102" s="199">
        <v>4</v>
      </c>
      <c r="C102" s="3">
        <v>8</v>
      </c>
      <c r="D102" s="243"/>
      <c r="E102" s="236"/>
      <c r="F102" s="241"/>
      <c r="G102" s="196" t="s">
        <v>849</v>
      </c>
      <c r="H102" s="238"/>
      <c r="I102" s="239"/>
      <c r="J102" s="239"/>
      <c r="K102" s="239"/>
      <c r="L102" s="239"/>
      <c r="M102" s="239">
        <f t="shared" si="1"/>
        <v>0</v>
      </c>
      <c r="O102" s="235"/>
    </row>
    <row r="103" spans="1:47" s="92" customFormat="1" ht="20.100000000000001" customHeight="1" x14ac:dyDescent="0.15">
      <c r="A103" s="199">
        <v>24</v>
      </c>
      <c r="B103" s="199">
        <v>4</v>
      </c>
      <c r="C103" s="3">
        <v>9</v>
      </c>
      <c r="D103" s="243"/>
      <c r="E103" s="236"/>
      <c r="F103" s="241"/>
      <c r="G103" s="196" t="s">
        <v>850</v>
      </c>
      <c r="H103" s="238"/>
      <c r="I103" s="239"/>
      <c r="J103" s="239"/>
      <c r="K103" s="239"/>
      <c r="L103" s="239"/>
      <c r="M103" s="239">
        <f t="shared" si="1"/>
        <v>0</v>
      </c>
      <c r="O103" s="235"/>
    </row>
    <row r="104" spans="1:47" s="92" customFormat="1" ht="20.100000000000001" customHeight="1" x14ac:dyDescent="0.15">
      <c r="A104" s="199">
        <v>24</v>
      </c>
      <c r="B104" s="199">
        <v>4</v>
      </c>
      <c r="C104" s="3">
        <v>10</v>
      </c>
      <c r="D104" s="243"/>
      <c r="E104" s="236"/>
      <c r="F104" s="241"/>
      <c r="G104" s="196" t="s">
        <v>851</v>
      </c>
      <c r="H104" s="238"/>
      <c r="I104" s="239"/>
      <c r="J104" s="239"/>
      <c r="K104" s="239"/>
      <c r="L104" s="239"/>
      <c r="M104" s="239">
        <f t="shared" si="1"/>
        <v>0</v>
      </c>
      <c r="O104" s="235"/>
    </row>
    <row r="105" spans="1:47" s="92" customFormat="1" ht="20.100000000000001" customHeight="1" x14ac:dyDescent="0.15">
      <c r="A105" s="199">
        <v>24</v>
      </c>
      <c r="B105" s="199">
        <v>4</v>
      </c>
      <c r="C105" s="3">
        <v>11</v>
      </c>
      <c r="D105" s="243"/>
      <c r="E105" s="236"/>
      <c r="F105" s="241"/>
      <c r="G105" s="196" t="s">
        <v>753</v>
      </c>
      <c r="H105" s="238"/>
      <c r="I105" s="251"/>
      <c r="J105" s="239"/>
      <c r="K105" s="239"/>
      <c r="L105" s="239"/>
      <c r="M105" s="239">
        <f t="shared" si="1"/>
        <v>0</v>
      </c>
      <c r="O105" s="235"/>
    </row>
    <row r="106" spans="1:47" s="92" customFormat="1" ht="20.100000000000001" customHeight="1" x14ac:dyDescent="0.15">
      <c r="A106" s="199">
        <v>24</v>
      </c>
      <c r="B106" s="199">
        <v>4</v>
      </c>
      <c r="C106" s="3">
        <v>12</v>
      </c>
      <c r="D106" s="243"/>
      <c r="E106" s="236"/>
      <c r="F106" s="241"/>
      <c r="G106" s="196" t="s">
        <v>754</v>
      </c>
      <c r="H106" s="238"/>
      <c r="I106" s="239"/>
      <c r="J106" s="239"/>
      <c r="K106" s="239"/>
      <c r="L106" s="239"/>
      <c r="M106" s="239">
        <f t="shared" si="1"/>
        <v>0</v>
      </c>
      <c r="O106" s="235"/>
    </row>
    <row r="107" spans="1:47" s="92" customFormat="1" ht="20.100000000000001" customHeight="1" x14ac:dyDescent="0.15">
      <c r="A107" s="199">
        <v>24</v>
      </c>
      <c r="B107" s="199">
        <v>4</v>
      </c>
      <c r="C107" s="3">
        <v>13</v>
      </c>
      <c r="D107" s="244"/>
      <c r="E107" s="245"/>
      <c r="F107" s="246"/>
      <c r="G107" s="247" t="s">
        <v>755</v>
      </c>
      <c r="H107" s="238"/>
      <c r="I107" s="239"/>
      <c r="J107" s="239"/>
      <c r="K107" s="239"/>
      <c r="L107" s="239"/>
      <c r="M107" s="239">
        <f t="shared" si="1"/>
        <v>0</v>
      </c>
      <c r="O107" s="235"/>
    </row>
    <row r="108" spans="1:47" s="92" customFormat="1" ht="20.100000000000001" customHeight="1" x14ac:dyDescent="0.15">
      <c r="A108" s="199">
        <v>24</v>
      </c>
      <c r="B108" s="199">
        <v>4</v>
      </c>
      <c r="C108" s="3">
        <v>14</v>
      </c>
      <c r="D108" s="570" t="s">
        <v>756</v>
      </c>
      <c r="E108" s="852"/>
      <c r="F108" s="568"/>
      <c r="G108" s="196" t="s">
        <v>757</v>
      </c>
      <c r="H108" s="238"/>
      <c r="I108" s="239"/>
      <c r="J108" s="239"/>
      <c r="K108" s="239"/>
      <c r="L108" s="239"/>
      <c r="M108" s="239">
        <f t="shared" si="1"/>
        <v>0</v>
      </c>
      <c r="O108" s="235"/>
    </row>
    <row r="109" spans="1:47" s="92" customFormat="1" ht="20.100000000000001" customHeight="1" thickBot="1" x14ac:dyDescent="0.2">
      <c r="A109" s="225">
        <v>24</v>
      </c>
      <c r="B109" s="225">
        <v>4</v>
      </c>
      <c r="C109" s="226">
        <v>15</v>
      </c>
      <c r="D109" s="853"/>
      <c r="E109" s="854"/>
      <c r="F109" s="855"/>
      <c r="G109" s="266" t="s">
        <v>758</v>
      </c>
      <c r="H109" s="261"/>
      <c r="I109" s="262"/>
      <c r="J109" s="262"/>
      <c r="K109" s="262"/>
      <c r="L109" s="262"/>
      <c r="M109" s="262">
        <f t="shared" si="1"/>
        <v>0</v>
      </c>
      <c r="O109" s="235"/>
    </row>
    <row r="110" spans="1:47" s="92" customFormat="1" ht="20.100000000000001" customHeight="1" x14ac:dyDescent="0.15">
      <c r="A110" s="230">
        <v>24</v>
      </c>
      <c r="B110" s="199">
        <v>5</v>
      </c>
      <c r="C110" s="3">
        <v>1</v>
      </c>
      <c r="D110" s="263" t="s">
        <v>715</v>
      </c>
      <c r="E110" s="264"/>
      <c r="F110" s="264"/>
      <c r="G110" s="267" t="s">
        <v>752</v>
      </c>
      <c r="H110" s="233"/>
      <c r="I110" s="234">
        <v>0</v>
      </c>
      <c r="J110" s="234">
        <v>0</v>
      </c>
      <c r="K110" s="234">
        <v>0</v>
      </c>
      <c r="L110" s="234">
        <v>0</v>
      </c>
      <c r="M110" s="234">
        <f t="shared" si="1"/>
        <v>0</v>
      </c>
      <c r="O110" s="235"/>
    </row>
    <row r="111" spans="1:47" s="92" customFormat="1" ht="20.100000000000001" customHeight="1" x14ac:dyDescent="0.15">
      <c r="A111" s="199">
        <v>24</v>
      </c>
      <c r="B111" s="199">
        <v>5</v>
      </c>
      <c r="C111" s="3">
        <v>2</v>
      </c>
      <c r="D111" s="231"/>
      <c r="E111" s="236"/>
      <c r="F111" s="237"/>
      <c r="G111" s="196" t="s">
        <v>852</v>
      </c>
      <c r="H111" s="238"/>
      <c r="I111" s="239">
        <v>0</v>
      </c>
      <c r="J111" s="239">
        <v>0</v>
      </c>
      <c r="K111" s="239">
        <v>0</v>
      </c>
      <c r="L111" s="239">
        <v>314800</v>
      </c>
      <c r="M111" s="239">
        <f t="shared" si="1"/>
        <v>314800</v>
      </c>
      <c r="O111" s="235"/>
    </row>
    <row r="112" spans="1:47" s="92" customFormat="1" ht="20.100000000000001" customHeight="1" x14ac:dyDescent="0.15">
      <c r="A112" s="199">
        <v>24</v>
      </c>
      <c r="B112" s="199">
        <v>5</v>
      </c>
      <c r="C112" s="3">
        <v>3</v>
      </c>
      <c r="D112" s="240"/>
      <c r="E112" s="236"/>
      <c r="F112" s="241"/>
      <c r="G112" s="196" t="s">
        <v>853</v>
      </c>
      <c r="H112" s="238"/>
      <c r="I112" s="239">
        <v>0</v>
      </c>
      <c r="J112" s="239">
        <v>54481</v>
      </c>
      <c r="K112" s="239">
        <v>0</v>
      </c>
      <c r="L112" s="239">
        <v>0</v>
      </c>
      <c r="M112" s="239">
        <f t="shared" si="1"/>
        <v>54481</v>
      </c>
      <c r="O112" s="235"/>
    </row>
    <row r="113" spans="1:66" s="92" customFormat="1" ht="20.100000000000001" customHeight="1" x14ac:dyDescent="0.15">
      <c r="A113" s="199">
        <v>24</v>
      </c>
      <c r="B113" s="199">
        <v>5</v>
      </c>
      <c r="C113" s="3">
        <v>4</v>
      </c>
      <c r="D113" s="240"/>
      <c r="E113" s="242"/>
      <c r="F113" s="242"/>
      <c r="G113" s="196" t="s">
        <v>854</v>
      </c>
      <c r="H113" s="238"/>
      <c r="I113" s="239">
        <v>3143</v>
      </c>
      <c r="J113" s="239">
        <v>20806</v>
      </c>
      <c r="K113" s="239">
        <v>0</v>
      </c>
      <c r="L113" s="239">
        <v>0</v>
      </c>
      <c r="M113" s="239">
        <f t="shared" si="1"/>
        <v>23949</v>
      </c>
      <c r="O113" s="235"/>
    </row>
    <row r="114" spans="1:66" s="257" customFormat="1" ht="20.100000000000001" customHeight="1" thickBot="1" x14ac:dyDescent="0.2">
      <c r="A114" s="199">
        <v>24</v>
      </c>
      <c r="B114" s="199">
        <v>5</v>
      </c>
      <c r="C114" s="3">
        <v>5</v>
      </c>
      <c r="D114" s="243"/>
      <c r="E114" s="236"/>
      <c r="F114" s="241"/>
      <c r="G114" s="196" t="s">
        <v>855</v>
      </c>
      <c r="H114" s="238"/>
      <c r="I114" s="239">
        <v>0</v>
      </c>
      <c r="J114" s="239">
        <v>0</v>
      </c>
      <c r="K114" s="239">
        <v>0</v>
      </c>
      <c r="L114" s="239">
        <v>0</v>
      </c>
      <c r="M114" s="239">
        <f t="shared" si="1"/>
        <v>0</v>
      </c>
      <c r="N114" s="95"/>
      <c r="O114" s="23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row>
    <row r="115" spans="1:66" s="92" customFormat="1" ht="20.100000000000001" customHeight="1" x14ac:dyDescent="0.15">
      <c r="A115" s="199">
        <v>24</v>
      </c>
      <c r="B115" s="199">
        <v>5</v>
      </c>
      <c r="C115" s="3">
        <v>6</v>
      </c>
      <c r="D115" s="243"/>
      <c r="E115" s="236"/>
      <c r="F115" s="237"/>
      <c r="G115" s="196" t="s">
        <v>856</v>
      </c>
      <c r="H115" s="238"/>
      <c r="I115" s="239">
        <v>0</v>
      </c>
      <c r="J115" s="239">
        <v>0</v>
      </c>
      <c r="K115" s="239">
        <v>0</v>
      </c>
      <c r="L115" s="239">
        <v>0</v>
      </c>
      <c r="M115" s="239">
        <f t="shared" si="1"/>
        <v>0</v>
      </c>
      <c r="O115" s="235"/>
    </row>
    <row r="116" spans="1:66" s="92" customFormat="1" ht="20.100000000000001" customHeight="1" x14ac:dyDescent="0.15">
      <c r="A116" s="199">
        <v>24</v>
      </c>
      <c r="B116" s="199">
        <v>5</v>
      </c>
      <c r="C116" s="3">
        <v>7</v>
      </c>
      <c r="D116" s="243"/>
      <c r="E116" s="236"/>
      <c r="F116" s="241"/>
      <c r="G116" s="196" t="s">
        <v>857</v>
      </c>
      <c r="H116" s="238"/>
      <c r="I116" s="239">
        <v>0</v>
      </c>
      <c r="J116" s="239">
        <v>0</v>
      </c>
      <c r="K116" s="239">
        <v>0</v>
      </c>
      <c r="L116" s="239">
        <v>0</v>
      </c>
      <c r="M116" s="239">
        <f t="shared" si="1"/>
        <v>0</v>
      </c>
      <c r="O116" s="235"/>
    </row>
    <row r="117" spans="1:66" s="92" customFormat="1" ht="20.100000000000001" customHeight="1" x14ac:dyDescent="0.15">
      <c r="A117" s="199">
        <v>24</v>
      </c>
      <c r="B117" s="199">
        <v>5</v>
      </c>
      <c r="C117" s="3">
        <v>8</v>
      </c>
      <c r="D117" s="243"/>
      <c r="E117" s="236"/>
      <c r="F117" s="241"/>
      <c r="G117" s="196" t="s">
        <v>858</v>
      </c>
      <c r="H117" s="238"/>
      <c r="I117" s="239">
        <v>0</v>
      </c>
      <c r="J117" s="239">
        <v>0</v>
      </c>
      <c r="K117" s="239">
        <v>0</v>
      </c>
      <c r="L117" s="239">
        <v>0</v>
      </c>
      <c r="M117" s="239">
        <f t="shared" si="1"/>
        <v>0</v>
      </c>
      <c r="O117" s="235"/>
    </row>
    <row r="118" spans="1:66" s="92" customFormat="1" ht="20.100000000000001" customHeight="1" x14ac:dyDescent="0.15">
      <c r="A118" s="199">
        <v>24</v>
      </c>
      <c r="B118" s="199">
        <v>5</v>
      </c>
      <c r="C118" s="3">
        <v>9</v>
      </c>
      <c r="D118" s="243"/>
      <c r="E118" s="236"/>
      <c r="F118" s="241"/>
      <c r="G118" s="196" t="s">
        <v>859</v>
      </c>
      <c r="H118" s="238"/>
      <c r="I118" s="239">
        <v>0</v>
      </c>
      <c r="J118" s="239">
        <v>0</v>
      </c>
      <c r="K118" s="239">
        <v>0</v>
      </c>
      <c r="L118" s="239">
        <v>0</v>
      </c>
      <c r="M118" s="239">
        <f t="shared" si="1"/>
        <v>0</v>
      </c>
      <c r="O118" s="235"/>
    </row>
    <row r="119" spans="1:66" s="92" customFormat="1" ht="20.100000000000001" customHeight="1" x14ac:dyDescent="0.15">
      <c r="A119" s="199">
        <v>24</v>
      </c>
      <c r="B119" s="199">
        <v>5</v>
      </c>
      <c r="C119" s="3">
        <v>10</v>
      </c>
      <c r="D119" s="243"/>
      <c r="E119" s="236"/>
      <c r="F119" s="241"/>
      <c r="G119" s="196" t="s">
        <v>860</v>
      </c>
      <c r="H119" s="238"/>
      <c r="I119" s="239">
        <v>0</v>
      </c>
      <c r="J119" s="239">
        <v>0</v>
      </c>
      <c r="K119" s="239">
        <v>0</v>
      </c>
      <c r="L119" s="239">
        <v>0</v>
      </c>
      <c r="M119" s="239">
        <f t="shared" si="1"/>
        <v>0</v>
      </c>
      <c r="O119" s="235"/>
    </row>
    <row r="120" spans="1:66" s="92" customFormat="1" ht="20.100000000000001" customHeight="1" x14ac:dyDescent="0.15">
      <c r="A120" s="199">
        <v>24</v>
      </c>
      <c r="B120" s="199">
        <v>5</v>
      </c>
      <c r="C120" s="3">
        <v>11</v>
      </c>
      <c r="D120" s="243"/>
      <c r="E120" s="236"/>
      <c r="F120" s="241"/>
      <c r="G120" s="196" t="s">
        <v>753</v>
      </c>
      <c r="H120" s="238"/>
      <c r="I120" s="239">
        <v>0</v>
      </c>
      <c r="J120" s="239">
        <v>0</v>
      </c>
      <c r="K120" s="239">
        <v>0</v>
      </c>
      <c r="L120" s="239">
        <v>0</v>
      </c>
      <c r="M120" s="239">
        <f t="shared" si="1"/>
        <v>0</v>
      </c>
      <c r="O120" s="235"/>
    </row>
    <row r="121" spans="1:66" s="92" customFormat="1" ht="20.100000000000001" customHeight="1" x14ac:dyDescent="0.15">
      <c r="A121" s="199">
        <v>24</v>
      </c>
      <c r="B121" s="199">
        <v>5</v>
      </c>
      <c r="C121" s="3">
        <v>12</v>
      </c>
      <c r="D121" s="243"/>
      <c r="E121" s="236"/>
      <c r="F121" s="241"/>
      <c r="G121" s="196" t="s">
        <v>754</v>
      </c>
      <c r="H121" s="238"/>
      <c r="I121" s="239">
        <v>3143</v>
      </c>
      <c r="J121" s="239">
        <v>75287</v>
      </c>
      <c r="K121" s="239">
        <v>0</v>
      </c>
      <c r="L121" s="239">
        <v>314800</v>
      </c>
      <c r="M121" s="239">
        <f t="shared" si="1"/>
        <v>393230</v>
      </c>
      <c r="O121" s="235"/>
    </row>
    <row r="122" spans="1:66" s="92" customFormat="1" ht="20.100000000000001" customHeight="1" x14ac:dyDescent="0.15">
      <c r="A122" s="199">
        <v>24</v>
      </c>
      <c r="B122" s="199">
        <v>5</v>
      </c>
      <c r="C122" s="3">
        <v>13</v>
      </c>
      <c r="D122" s="244"/>
      <c r="E122" s="245"/>
      <c r="F122" s="246"/>
      <c r="G122" s="247" t="s">
        <v>755</v>
      </c>
      <c r="H122" s="238"/>
      <c r="I122" s="239">
        <v>0</v>
      </c>
      <c r="J122" s="239">
        <v>0</v>
      </c>
      <c r="K122" s="239">
        <v>0</v>
      </c>
      <c r="L122" s="239">
        <v>0</v>
      </c>
      <c r="M122" s="239">
        <f t="shared" si="1"/>
        <v>0</v>
      </c>
      <c r="O122" s="235"/>
    </row>
    <row r="123" spans="1:66" s="92" customFormat="1" ht="20.100000000000001" customHeight="1" x14ac:dyDescent="0.15">
      <c r="A123" s="199">
        <v>24</v>
      </c>
      <c r="B123" s="199">
        <v>5</v>
      </c>
      <c r="C123" s="3">
        <v>14</v>
      </c>
      <c r="D123" s="570" t="s">
        <v>756</v>
      </c>
      <c r="E123" s="852"/>
      <c r="F123" s="568"/>
      <c r="G123" s="196" t="s">
        <v>757</v>
      </c>
      <c r="H123" s="238"/>
      <c r="I123" s="239">
        <v>3143</v>
      </c>
      <c r="J123" s="239">
        <v>75287</v>
      </c>
      <c r="K123" s="239">
        <v>0</v>
      </c>
      <c r="L123" s="239">
        <v>314800</v>
      </c>
      <c r="M123" s="239">
        <f t="shared" si="1"/>
        <v>393230</v>
      </c>
      <c r="O123" s="235"/>
    </row>
    <row r="124" spans="1:66" s="92" customFormat="1" ht="20.100000000000001" customHeight="1" thickBot="1" x14ac:dyDescent="0.2">
      <c r="A124" s="225">
        <v>24</v>
      </c>
      <c r="B124" s="225">
        <v>5</v>
      </c>
      <c r="C124" s="226">
        <v>15</v>
      </c>
      <c r="D124" s="853"/>
      <c r="E124" s="854"/>
      <c r="F124" s="855"/>
      <c r="G124" s="260" t="s">
        <v>758</v>
      </c>
      <c r="H124" s="261"/>
      <c r="I124" s="262">
        <v>0</v>
      </c>
      <c r="J124" s="262">
        <v>0</v>
      </c>
      <c r="K124" s="262">
        <v>0</v>
      </c>
      <c r="L124" s="262">
        <v>0</v>
      </c>
      <c r="M124" s="262">
        <f t="shared" si="1"/>
        <v>0</v>
      </c>
      <c r="O124" s="235"/>
    </row>
    <row r="125" spans="1:66" s="92" customFormat="1" ht="20.100000000000001" customHeight="1" x14ac:dyDescent="0.15">
      <c r="A125" s="230">
        <v>24</v>
      </c>
      <c r="B125" s="199">
        <v>6</v>
      </c>
      <c r="C125" s="3">
        <v>1</v>
      </c>
      <c r="D125" s="263" t="s">
        <v>130</v>
      </c>
      <c r="E125" s="264"/>
      <c r="F125" s="264"/>
      <c r="G125" s="165" t="s">
        <v>752</v>
      </c>
      <c r="H125" s="233"/>
      <c r="I125" s="234">
        <v>0</v>
      </c>
      <c r="J125" s="234">
        <v>0</v>
      </c>
      <c r="K125" s="234">
        <v>0</v>
      </c>
      <c r="L125" s="234">
        <v>0</v>
      </c>
      <c r="M125" s="234">
        <f t="shared" si="1"/>
        <v>0</v>
      </c>
      <c r="O125" s="235"/>
    </row>
    <row r="126" spans="1:66" s="92" customFormat="1" ht="20.100000000000001" customHeight="1" x14ac:dyDescent="0.15">
      <c r="A126" s="199">
        <v>24</v>
      </c>
      <c r="B126" s="199">
        <v>6</v>
      </c>
      <c r="C126" s="3">
        <v>2</v>
      </c>
      <c r="D126" s="231"/>
      <c r="E126" s="236"/>
      <c r="F126" s="237"/>
      <c r="G126" s="196" t="s">
        <v>852</v>
      </c>
      <c r="H126" s="238"/>
      <c r="I126" s="239">
        <v>13200</v>
      </c>
      <c r="J126" s="239">
        <v>0</v>
      </c>
      <c r="K126" s="239">
        <v>1800</v>
      </c>
      <c r="L126" s="239">
        <v>0</v>
      </c>
      <c r="M126" s="239">
        <f t="shared" si="1"/>
        <v>15000</v>
      </c>
      <c r="O126" s="235"/>
    </row>
    <row r="127" spans="1:66" s="257" customFormat="1" ht="20.100000000000001" customHeight="1" thickBot="1" x14ac:dyDescent="0.2">
      <c r="A127" s="199">
        <v>24</v>
      </c>
      <c r="B127" s="199">
        <v>6</v>
      </c>
      <c r="C127" s="3">
        <v>3</v>
      </c>
      <c r="D127" s="240"/>
      <c r="E127" s="236"/>
      <c r="F127" s="241"/>
      <c r="G127" s="196" t="s">
        <v>853</v>
      </c>
      <c r="H127" s="238"/>
      <c r="I127" s="239">
        <v>0</v>
      </c>
      <c r="J127" s="239">
        <v>0</v>
      </c>
      <c r="K127" s="239">
        <v>0</v>
      </c>
      <c r="L127" s="239">
        <v>0</v>
      </c>
      <c r="M127" s="239">
        <f t="shared" si="1"/>
        <v>0</v>
      </c>
      <c r="N127" s="95"/>
      <c r="O127" s="248"/>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row>
    <row r="128" spans="1:66" s="92" customFormat="1" ht="20.100000000000001" customHeight="1" x14ac:dyDescent="0.15">
      <c r="A128" s="199">
        <v>24</v>
      </c>
      <c r="B128" s="199">
        <v>6</v>
      </c>
      <c r="C128" s="3">
        <v>4</v>
      </c>
      <c r="D128" s="240"/>
      <c r="E128" s="242"/>
      <c r="F128" s="242"/>
      <c r="G128" s="196" t="s">
        <v>854</v>
      </c>
      <c r="H128" s="238"/>
      <c r="I128" s="239">
        <v>0</v>
      </c>
      <c r="J128" s="239">
        <v>0</v>
      </c>
      <c r="K128" s="239">
        <v>0</v>
      </c>
      <c r="L128" s="239">
        <v>0</v>
      </c>
      <c r="M128" s="239">
        <f t="shared" si="1"/>
        <v>0</v>
      </c>
      <c r="O128" s="235"/>
    </row>
    <row r="129" spans="1:66" s="92" customFormat="1" ht="20.100000000000001" customHeight="1" x14ac:dyDescent="0.15">
      <c r="A129" s="199">
        <v>24</v>
      </c>
      <c r="B129" s="199">
        <v>6</v>
      </c>
      <c r="C129" s="3">
        <v>5</v>
      </c>
      <c r="D129" s="243"/>
      <c r="E129" s="236"/>
      <c r="F129" s="241"/>
      <c r="G129" s="196" t="s">
        <v>855</v>
      </c>
      <c r="H129" s="238"/>
      <c r="I129" s="239">
        <v>0</v>
      </c>
      <c r="J129" s="239">
        <v>0</v>
      </c>
      <c r="K129" s="239">
        <v>0</v>
      </c>
      <c r="L129" s="239">
        <v>0</v>
      </c>
      <c r="M129" s="239">
        <f t="shared" si="1"/>
        <v>0</v>
      </c>
      <c r="O129" s="235"/>
    </row>
    <row r="130" spans="1:66" s="92" customFormat="1" ht="20.100000000000001" customHeight="1" x14ac:dyDescent="0.15">
      <c r="A130" s="199">
        <v>24</v>
      </c>
      <c r="B130" s="199">
        <v>6</v>
      </c>
      <c r="C130" s="3">
        <v>6</v>
      </c>
      <c r="D130" s="243"/>
      <c r="E130" s="236"/>
      <c r="F130" s="237"/>
      <c r="G130" s="196" t="s">
        <v>856</v>
      </c>
      <c r="H130" s="238"/>
      <c r="I130" s="239">
        <v>0</v>
      </c>
      <c r="J130" s="239">
        <v>0</v>
      </c>
      <c r="K130" s="239">
        <v>0</v>
      </c>
      <c r="L130" s="239">
        <v>0</v>
      </c>
      <c r="M130" s="239">
        <f t="shared" si="1"/>
        <v>0</v>
      </c>
      <c r="O130" s="235"/>
    </row>
    <row r="131" spans="1:66" s="92" customFormat="1" ht="20.100000000000001" customHeight="1" x14ac:dyDescent="0.15">
      <c r="A131" s="199">
        <v>24</v>
      </c>
      <c r="B131" s="199">
        <v>6</v>
      </c>
      <c r="C131" s="3">
        <v>7</v>
      </c>
      <c r="D131" s="243"/>
      <c r="E131" s="236"/>
      <c r="F131" s="241"/>
      <c r="G131" s="196" t="s">
        <v>857</v>
      </c>
      <c r="H131" s="238"/>
      <c r="I131" s="239">
        <v>0</v>
      </c>
      <c r="J131" s="239">
        <v>0</v>
      </c>
      <c r="K131" s="239">
        <v>0</v>
      </c>
      <c r="L131" s="239">
        <v>0</v>
      </c>
      <c r="M131" s="239">
        <f t="shared" si="1"/>
        <v>0</v>
      </c>
      <c r="O131" s="235"/>
    </row>
    <row r="132" spans="1:66" s="92" customFormat="1" ht="20.100000000000001" customHeight="1" x14ac:dyDescent="0.15">
      <c r="A132" s="199">
        <v>24</v>
      </c>
      <c r="B132" s="199">
        <v>6</v>
      </c>
      <c r="C132" s="3">
        <v>8</v>
      </c>
      <c r="D132" s="243"/>
      <c r="E132" s="236"/>
      <c r="F132" s="241"/>
      <c r="G132" s="196" t="s">
        <v>858</v>
      </c>
      <c r="H132" s="238"/>
      <c r="I132" s="239">
        <v>0</v>
      </c>
      <c r="J132" s="239">
        <v>0</v>
      </c>
      <c r="K132" s="239">
        <v>0</v>
      </c>
      <c r="L132" s="239">
        <v>0</v>
      </c>
      <c r="M132" s="239">
        <f t="shared" si="1"/>
        <v>0</v>
      </c>
      <c r="O132" s="235"/>
    </row>
    <row r="133" spans="1:66" s="92" customFormat="1" ht="20.100000000000001" customHeight="1" x14ac:dyDescent="0.15">
      <c r="A133" s="199">
        <v>24</v>
      </c>
      <c r="B133" s="199">
        <v>6</v>
      </c>
      <c r="C133" s="3">
        <v>9</v>
      </c>
      <c r="D133" s="243"/>
      <c r="E133" s="236"/>
      <c r="F133" s="241"/>
      <c r="G133" s="196" t="s">
        <v>859</v>
      </c>
      <c r="H133" s="238"/>
      <c r="I133" s="239">
        <v>0</v>
      </c>
      <c r="J133" s="239">
        <v>0</v>
      </c>
      <c r="K133" s="239">
        <v>0</v>
      </c>
      <c r="L133" s="239">
        <v>0</v>
      </c>
      <c r="M133" s="239">
        <f t="shared" si="1"/>
        <v>0</v>
      </c>
      <c r="O133" s="235"/>
    </row>
    <row r="134" spans="1:66" s="92" customFormat="1" ht="20.100000000000001" customHeight="1" x14ac:dyDescent="0.15">
      <c r="A134" s="199">
        <v>24</v>
      </c>
      <c r="B134" s="199">
        <v>6</v>
      </c>
      <c r="C134" s="3">
        <v>10</v>
      </c>
      <c r="D134" s="243"/>
      <c r="E134" s="236"/>
      <c r="F134" s="241"/>
      <c r="G134" s="196" t="s">
        <v>860</v>
      </c>
      <c r="H134" s="238"/>
      <c r="I134" s="239">
        <v>0</v>
      </c>
      <c r="J134" s="239">
        <v>0</v>
      </c>
      <c r="K134" s="239">
        <v>0</v>
      </c>
      <c r="L134" s="239">
        <v>0</v>
      </c>
      <c r="M134" s="239">
        <f t="shared" si="1"/>
        <v>0</v>
      </c>
      <c r="O134" s="235"/>
    </row>
    <row r="135" spans="1:66" s="92" customFormat="1" ht="20.100000000000001" customHeight="1" x14ac:dyDescent="0.15">
      <c r="A135" s="199">
        <v>24</v>
      </c>
      <c r="B135" s="199">
        <v>6</v>
      </c>
      <c r="C135" s="3">
        <v>11</v>
      </c>
      <c r="D135" s="243"/>
      <c r="E135" s="236"/>
      <c r="F135" s="241"/>
      <c r="G135" s="196" t="s">
        <v>753</v>
      </c>
      <c r="H135" s="238"/>
      <c r="I135" s="239">
        <v>0</v>
      </c>
      <c r="J135" s="239">
        <v>0</v>
      </c>
      <c r="K135" s="239">
        <v>0</v>
      </c>
      <c r="L135" s="239">
        <v>0</v>
      </c>
      <c r="M135" s="239">
        <f t="shared" si="1"/>
        <v>0</v>
      </c>
      <c r="O135" s="235"/>
    </row>
    <row r="136" spans="1:66" s="92" customFormat="1" ht="20.100000000000001" customHeight="1" x14ac:dyDescent="0.15">
      <c r="A136" s="199">
        <v>24</v>
      </c>
      <c r="B136" s="199">
        <v>6</v>
      </c>
      <c r="C136" s="3">
        <v>12</v>
      </c>
      <c r="D136" s="243"/>
      <c r="E136" s="236"/>
      <c r="F136" s="241"/>
      <c r="G136" s="196" t="s">
        <v>754</v>
      </c>
      <c r="H136" s="238"/>
      <c r="I136" s="239">
        <v>13200</v>
      </c>
      <c r="J136" s="239">
        <v>0</v>
      </c>
      <c r="K136" s="239">
        <v>1800</v>
      </c>
      <c r="L136" s="239">
        <v>0</v>
      </c>
      <c r="M136" s="239">
        <f t="shared" si="1"/>
        <v>15000</v>
      </c>
      <c r="O136" s="235"/>
    </row>
    <row r="137" spans="1:66" s="92" customFormat="1" ht="20.100000000000001" customHeight="1" x14ac:dyDescent="0.15">
      <c r="A137" s="199">
        <v>24</v>
      </c>
      <c r="B137" s="199">
        <v>6</v>
      </c>
      <c r="C137" s="3">
        <v>13</v>
      </c>
      <c r="D137" s="244"/>
      <c r="E137" s="245"/>
      <c r="F137" s="246"/>
      <c r="G137" s="247" t="s">
        <v>755</v>
      </c>
      <c r="H137" s="238"/>
      <c r="I137" s="239">
        <v>0</v>
      </c>
      <c r="J137" s="239">
        <v>0</v>
      </c>
      <c r="K137" s="239">
        <v>0</v>
      </c>
      <c r="L137" s="239">
        <v>0</v>
      </c>
      <c r="M137" s="239">
        <f t="shared" si="1"/>
        <v>0</v>
      </c>
      <c r="O137" s="235"/>
    </row>
    <row r="138" spans="1:66" s="92" customFormat="1" ht="20.100000000000001" customHeight="1" x14ac:dyDescent="0.15">
      <c r="A138" s="199">
        <v>24</v>
      </c>
      <c r="B138" s="199">
        <v>6</v>
      </c>
      <c r="C138" s="3">
        <v>14</v>
      </c>
      <c r="D138" s="856" t="s">
        <v>756</v>
      </c>
      <c r="E138" s="857"/>
      <c r="F138" s="858"/>
      <c r="G138" s="196" t="s">
        <v>757</v>
      </c>
      <c r="H138" s="238"/>
      <c r="I138" s="239">
        <v>13200</v>
      </c>
      <c r="J138" s="239">
        <v>0</v>
      </c>
      <c r="K138" s="239">
        <v>1800</v>
      </c>
      <c r="L138" s="239">
        <v>0</v>
      </c>
      <c r="M138" s="239">
        <f t="shared" si="1"/>
        <v>15000</v>
      </c>
      <c r="N138" s="95"/>
      <c r="O138" s="248"/>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BG138" s="95"/>
      <c r="BH138" s="95"/>
      <c r="BI138" s="95"/>
      <c r="BJ138" s="95"/>
      <c r="BK138" s="95"/>
      <c r="BL138" s="95"/>
      <c r="BM138" s="95"/>
      <c r="BN138" s="95"/>
    </row>
    <row r="139" spans="1:66" s="92" customFormat="1" ht="20.100000000000001" customHeight="1" thickBot="1" x14ac:dyDescent="0.2">
      <c r="A139" s="225">
        <v>24</v>
      </c>
      <c r="B139" s="225">
        <v>6</v>
      </c>
      <c r="C139" s="226">
        <v>15</v>
      </c>
      <c r="D139" s="853"/>
      <c r="E139" s="854"/>
      <c r="F139" s="855"/>
      <c r="G139" s="266" t="s">
        <v>758</v>
      </c>
      <c r="H139" s="261"/>
      <c r="I139" s="262">
        <v>0</v>
      </c>
      <c r="J139" s="262">
        <v>0</v>
      </c>
      <c r="K139" s="262">
        <v>0</v>
      </c>
      <c r="L139" s="262">
        <v>0</v>
      </c>
      <c r="M139" s="262">
        <f t="shared" si="1"/>
        <v>0</v>
      </c>
      <c r="N139" s="95"/>
      <c r="O139" s="248"/>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row>
    <row r="140" spans="1:66" s="257" customFormat="1" ht="20.100000000000001" customHeight="1" thickBot="1" x14ac:dyDescent="0.2">
      <c r="A140" s="230">
        <v>24</v>
      </c>
      <c r="B140" s="199">
        <v>7</v>
      </c>
      <c r="C140" s="3">
        <v>1</v>
      </c>
      <c r="D140" s="268" t="s">
        <v>131</v>
      </c>
      <c r="E140" s="264"/>
      <c r="F140" s="264"/>
      <c r="G140" s="267" t="s">
        <v>752</v>
      </c>
      <c r="H140" s="233"/>
      <c r="I140" s="234"/>
      <c r="J140" s="234"/>
      <c r="K140" s="234"/>
      <c r="L140" s="234"/>
      <c r="M140" s="234">
        <f t="shared" si="1"/>
        <v>0</v>
      </c>
      <c r="N140" s="95"/>
      <c r="O140" s="248"/>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row>
    <row r="141" spans="1:66" s="92" customFormat="1" ht="20.100000000000001" customHeight="1" x14ac:dyDescent="0.15">
      <c r="A141" s="199">
        <v>24</v>
      </c>
      <c r="B141" s="199">
        <v>7</v>
      </c>
      <c r="C141" s="3">
        <v>2</v>
      </c>
      <c r="D141" s="231"/>
      <c r="E141" s="236"/>
      <c r="F141" s="237"/>
      <c r="G141" s="196" t="s">
        <v>852</v>
      </c>
      <c r="H141" s="238"/>
      <c r="I141" s="239"/>
      <c r="J141" s="239"/>
      <c r="K141" s="239"/>
      <c r="L141" s="239"/>
      <c r="M141" s="239">
        <f t="shared" si="1"/>
        <v>0</v>
      </c>
      <c r="N141" s="95"/>
      <c r="O141" s="248"/>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BG141" s="95"/>
      <c r="BH141" s="95"/>
      <c r="BI141" s="95"/>
      <c r="BJ141" s="95"/>
      <c r="BK141" s="95"/>
      <c r="BL141" s="95"/>
      <c r="BM141" s="95"/>
      <c r="BN141" s="95"/>
    </row>
    <row r="142" spans="1:66" s="92" customFormat="1" ht="20.100000000000001" customHeight="1" x14ac:dyDescent="0.15">
      <c r="A142" s="199">
        <v>24</v>
      </c>
      <c r="B142" s="199">
        <v>7</v>
      </c>
      <c r="C142" s="3">
        <v>3</v>
      </c>
      <c r="D142" s="240"/>
      <c r="E142" s="236"/>
      <c r="F142" s="241"/>
      <c r="G142" s="196" t="s">
        <v>853</v>
      </c>
      <c r="H142" s="238"/>
      <c r="I142" s="239"/>
      <c r="J142" s="239"/>
      <c r="K142" s="239"/>
      <c r="L142" s="239"/>
      <c r="M142" s="239">
        <f t="shared" si="1"/>
        <v>0</v>
      </c>
      <c r="N142" s="95"/>
      <c r="O142" s="248"/>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5"/>
      <c r="AT142" s="95"/>
      <c r="AU142" s="95"/>
      <c r="AV142" s="95"/>
      <c r="AW142" s="95"/>
      <c r="AX142" s="95"/>
      <c r="AY142" s="95"/>
      <c r="AZ142" s="95"/>
      <c r="BA142" s="95"/>
      <c r="BB142" s="95"/>
      <c r="BC142" s="95"/>
      <c r="BD142" s="95"/>
      <c r="BE142" s="95"/>
      <c r="BF142" s="95"/>
      <c r="BG142" s="95"/>
      <c r="BH142" s="95"/>
      <c r="BI142" s="95"/>
      <c r="BJ142" s="95"/>
      <c r="BK142" s="95"/>
      <c r="BL142" s="95"/>
      <c r="BM142" s="95"/>
      <c r="BN142" s="95"/>
    </row>
    <row r="143" spans="1:66" s="92" customFormat="1" ht="20.100000000000001" customHeight="1" x14ac:dyDescent="0.15">
      <c r="A143" s="199">
        <v>24</v>
      </c>
      <c r="B143" s="199">
        <v>7</v>
      </c>
      <c r="C143" s="3">
        <v>4</v>
      </c>
      <c r="D143" s="240"/>
      <c r="E143" s="242"/>
      <c r="F143" s="242"/>
      <c r="G143" s="196" t="s">
        <v>854</v>
      </c>
      <c r="H143" s="238"/>
      <c r="I143" s="239"/>
      <c r="J143" s="239"/>
      <c r="K143" s="239"/>
      <c r="L143" s="239"/>
      <c r="M143" s="239">
        <f t="shared" si="1"/>
        <v>0</v>
      </c>
      <c r="N143" s="95"/>
      <c r="O143" s="248"/>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BG143" s="95"/>
      <c r="BH143" s="95"/>
      <c r="BI143" s="95"/>
      <c r="BJ143" s="95"/>
      <c r="BK143" s="95"/>
      <c r="BL143" s="95"/>
      <c r="BM143" s="95"/>
      <c r="BN143" s="95"/>
    </row>
    <row r="144" spans="1:66" s="92" customFormat="1" ht="20.100000000000001" customHeight="1" x14ac:dyDescent="0.15">
      <c r="A144" s="199">
        <v>24</v>
      </c>
      <c r="B144" s="199">
        <v>7</v>
      </c>
      <c r="C144" s="3">
        <v>5</v>
      </c>
      <c r="D144" s="243"/>
      <c r="E144" s="236"/>
      <c r="F144" s="241"/>
      <c r="G144" s="196" t="s">
        <v>855</v>
      </c>
      <c r="H144" s="238"/>
      <c r="I144" s="239"/>
      <c r="J144" s="239"/>
      <c r="K144" s="239"/>
      <c r="L144" s="239"/>
      <c r="M144" s="239">
        <f t="shared" si="1"/>
        <v>0</v>
      </c>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c r="BA144" s="95"/>
      <c r="BB144" s="95"/>
      <c r="BC144" s="95"/>
      <c r="BD144" s="95"/>
      <c r="BE144" s="95"/>
      <c r="BF144" s="95"/>
      <c r="BG144" s="95"/>
      <c r="BH144" s="95"/>
      <c r="BI144" s="95"/>
      <c r="BJ144" s="95"/>
      <c r="BK144" s="95"/>
      <c r="BL144" s="95"/>
      <c r="BM144" s="95"/>
      <c r="BN144" s="95"/>
    </row>
    <row r="145" spans="1:66" s="92" customFormat="1" ht="20.100000000000001" customHeight="1" x14ac:dyDescent="0.15">
      <c r="A145" s="199">
        <v>24</v>
      </c>
      <c r="B145" s="199">
        <v>7</v>
      </c>
      <c r="C145" s="3">
        <v>6</v>
      </c>
      <c r="D145" s="243"/>
      <c r="E145" s="236"/>
      <c r="F145" s="237"/>
      <c r="G145" s="196" t="s">
        <v>856</v>
      </c>
      <c r="H145" s="238"/>
      <c r="I145" s="239"/>
      <c r="J145" s="239"/>
      <c r="K145" s="239"/>
      <c r="L145" s="239"/>
      <c r="M145" s="239">
        <f t="shared" ref="M145:M208" si="2">SUM(I145:L145)</f>
        <v>0</v>
      </c>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5"/>
      <c r="AU145" s="95"/>
      <c r="AV145" s="95"/>
      <c r="AW145" s="95"/>
      <c r="AX145" s="95"/>
      <c r="AY145" s="95"/>
      <c r="AZ145" s="95"/>
      <c r="BA145" s="95"/>
      <c r="BB145" s="95"/>
      <c r="BC145" s="95"/>
      <c r="BD145" s="95"/>
      <c r="BE145" s="95"/>
      <c r="BF145" s="95"/>
      <c r="BG145" s="95"/>
      <c r="BH145" s="95"/>
      <c r="BI145" s="95"/>
      <c r="BJ145" s="95"/>
      <c r="BK145" s="95"/>
      <c r="BL145" s="95"/>
      <c r="BM145" s="95"/>
      <c r="BN145" s="95"/>
    </row>
    <row r="146" spans="1:66" s="92" customFormat="1" ht="20.100000000000001" customHeight="1" x14ac:dyDescent="0.15">
      <c r="A146" s="199">
        <v>24</v>
      </c>
      <c r="B146" s="199">
        <v>7</v>
      </c>
      <c r="C146" s="3">
        <v>7</v>
      </c>
      <c r="D146" s="243"/>
      <c r="E146" s="236"/>
      <c r="F146" s="241"/>
      <c r="G146" s="196" t="s">
        <v>857</v>
      </c>
      <c r="H146" s="238"/>
      <c r="I146" s="239"/>
      <c r="J146" s="239"/>
      <c r="K146" s="239"/>
      <c r="L146" s="239"/>
      <c r="M146" s="239">
        <f t="shared" si="2"/>
        <v>0</v>
      </c>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c r="BB146" s="95"/>
      <c r="BC146" s="95"/>
      <c r="BD146" s="95"/>
      <c r="BE146" s="95"/>
      <c r="BF146" s="95"/>
      <c r="BG146" s="95"/>
      <c r="BH146" s="95"/>
      <c r="BI146" s="95"/>
      <c r="BJ146" s="95"/>
      <c r="BK146" s="95"/>
      <c r="BL146" s="95"/>
      <c r="BM146" s="95"/>
      <c r="BN146" s="95"/>
    </row>
    <row r="147" spans="1:66" s="92" customFormat="1" ht="20.100000000000001" customHeight="1" x14ac:dyDescent="0.15">
      <c r="A147" s="199">
        <v>24</v>
      </c>
      <c r="B147" s="199">
        <v>7</v>
      </c>
      <c r="C147" s="3">
        <v>8</v>
      </c>
      <c r="D147" s="243"/>
      <c r="E147" s="236"/>
      <c r="F147" s="241"/>
      <c r="G147" s="196" t="s">
        <v>858</v>
      </c>
      <c r="H147" s="238"/>
      <c r="I147" s="239"/>
      <c r="J147" s="239"/>
      <c r="K147" s="239"/>
      <c r="L147" s="239"/>
      <c r="M147" s="239">
        <f t="shared" si="2"/>
        <v>0</v>
      </c>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BG147" s="95"/>
      <c r="BH147" s="95"/>
      <c r="BI147" s="95"/>
      <c r="BJ147" s="95"/>
      <c r="BK147" s="95"/>
      <c r="BL147" s="95"/>
      <c r="BM147" s="95"/>
      <c r="BN147" s="95"/>
    </row>
    <row r="148" spans="1:66" s="92" customFormat="1" ht="20.100000000000001" customHeight="1" x14ac:dyDescent="0.15">
      <c r="A148" s="199">
        <v>24</v>
      </c>
      <c r="B148" s="199">
        <v>7</v>
      </c>
      <c r="C148" s="3">
        <v>9</v>
      </c>
      <c r="D148" s="243"/>
      <c r="E148" s="236"/>
      <c r="F148" s="241"/>
      <c r="G148" s="196" t="s">
        <v>859</v>
      </c>
      <c r="H148" s="238"/>
      <c r="I148" s="239"/>
      <c r="J148" s="239"/>
      <c r="K148" s="239"/>
      <c r="L148" s="239"/>
      <c r="M148" s="239">
        <f t="shared" si="2"/>
        <v>0</v>
      </c>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row>
    <row r="149" spans="1:66" s="92" customFormat="1" ht="20.100000000000001" customHeight="1" x14ac:dyDescent="0.15">
      <c r="A149" s="199">
        <v>24</v>
      </c>
      <c r="B149" s="199">
        <v>7</v>
      </c>
      <c r="C149" s="3">
        <v>10</v>
      </c>
      <c r="D149" s="243"/>
      <c r="E149" s="236"/>
      <c r="F149" s="241"/>
      <c r="G149" s="196" t="s">
        <v>860</v>
      </c>
      <c r="H149" s="238"/>
      <c r="I149" s="239"/>
      <c r="J149" s="239"/>
      <c r="K149" s="239"/>
      <c r="L149" s="239"/>
      <c r="M149" s="239">
        <f t="shared" si="2"/>
        <v>0</v>
      </c>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c r="BJ149" s="95"/>
      <c r="BK149" s="95"/>
      <c r="BL149" s="95"/>
      <c r="BM149" s="95"/>
      <c r="BN149" s="95"/>
    </row>
    <row r="150" spans="1:66" s="92" customFormat="1" ht="20.100000000000001" customHeight="1" x14ac:dyDescent="0.15">
      <c r="A150" s="199">
        <v>24</v>
      </c>
      <c r="B150" s="199">
        <v>7</v>
      </c>
      <c r="C150" s="3">
        <v>11</v>
      </c>
      <c r="D150" s="243"/>
      <c r="E150" s="236"/>
      <c r="F150" s="241"/>
      <c r="G150" s="196" t="s">
        <v>753</v>
      </c>
      <c r="H150" s="238"/>
      <c r="I150" s="239"/>
      <c r="J150" s="239"/>
      <c r="K150" s="239"/>
      <c r="L150" s="239"/>
      <c r="M150" s="239">
        <f t="shared" si="2"/>
        <v>0</v>
      </c>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row>
    <row r="151" spans="1:66" s="92" customFormat="1" ht="20.100000000000001" customHeight="1" x14ac:dyDescent="0.15">
      <c r="A151" s="199">
        <v>24</v>
      </c>
      <c r="B151" s="199">
        <v>7</v>
      </c>
      <c r="C151" s="3">
        <v>12</v>
      </c>
      <c r="D151" s="243"/>
      <c r="E151" s="236"/>
      <c r="F151" s="241"/>
      <c r="G151" s="196" t="s">
        <v>754</v>
      </c>
      <c r="H151" s="238"/>
      <c r="I151" s="239"/>
      <c r="J151" s="239"/>
      <c r="K151" s="239"/>
      <c r="L151" s="239"/>
      <c r="M151" s="239">
        <f t="shared" si="2"/>
        <v>0</v>
      </c>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row>
    <row r="152" spans="1:66" s="92" customFormat="1" ht="20.100000000000001" customHeight="1" x14ac:dyDescent="0.15">
      <c r="A152" s="199">
        <v>24</v>
      </c>
      <c r="B152" s="199">
        <v>7</v>
      </c>
      <c r="C152" s="3">
        <v>13</v>
      </c>
      <c r="D152" s="244"/>
      <c r="E152" s="245"/>
      <c r="F152" s="246"/>
      <c r="G152" s="247" t="s">
        <v>755</v>
      </c>
      <c r="H152" s="238"/>
      <c r="I152" s="239"/>
      <c r="J152" s="239"/>
      <c r="K152" s="239"/>
      <c r="L152" s="239"/>
      <c r="M152" s="239">
        <f t="shared" si="2"/>
        <v>0</v>
      </c>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BG152" s="95"/>
      <c r="BH152" s="95"/>
      <c r="BI152" s="95"/>
      <c r="BJ152" s="95"/>
      <c r="BK152" s="95"/>
      <c r="BL152" s="95"/>
      <c r="BM152" s="95"/>
      <c r="BN152" s="95"/>
    </row>
    <row r="153" spans="1:66" s="257" customFormat="1" ht="20.100000000000001" customHeight="1" thickBot="1" x14ac:dyDescent="0.2">
      <c r="A153" s="199">
        <v>24</v>
      </c>
      <c r="B153" s="199">
        <v>7</v>
      </c>
      <c r="C153" s="3">
        <v>14</v>
      </c>
      <c r="D153" s="856" t="s">
        <v>756</v>
      </c>
      <c r="E153" s="857"/>
      <c r="F153" s="858"/>
      <c r="G153" s="196" t="s">
        <v>757</v>
      </c>
      <c r="H153" s="233"/>
      <c r="I153" s="239"/>
      <c r="J153" s="239"/>
      <c r="K153" s="239"/>
      <c r="L153" s="239"/>
      <c r="M153" s="239">
        <f t="shared" si="2"/>
        <v>0</v>
      </c>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row>
    <row r="154" spans="1:66" s="92" customFormat="1" ht="20.100000000000001" customHeight="1" thickBot="1" x14ac:dyDescent="0.2">
      <c r="A154" s="225">
        <v>24</v>
      </c>
      <c r="B154" s="225">
        <v>7</v>
      </c>
      <c r="C154" s="226">
        <v>15</v>
      </c>
      <c r="D154" s="853"/>
      <c r="E154" s="854"/>
      <c r="F154" s="855"/>
      <c r="G154" s="260" t="s">
        <v>758</v>
      </c>
      <c r="H154" s="261"/>
      <c r="I154" s="262"/>
      <c r="J154" s="262"/>
      <c r="K154" s="262"/>
      <c r="L154" s="262"/>
      <c r="M154" s="262">
        <f t="shared" si="2"/>
        <v>0</v>
      </c>
      <c r="N154" s="95"/>
      <c r="O154" s="95"/>
      <c r="P154" s="95"/>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row>
    <row r="155" spans="1:66" s="92" customFormat="1" ht="20.100000000000001" customHeight="1" x14ac:dyDescent="0.15">
      <c r="A155" s="230">
        <v>24</v>
      </c>
      <c r="B155" s="199">
        <v>8</v>
      </c>
      <c r="C155" s="3">
        <v>1</v>
      </c>
      <c r="D155" s="263" t="s">
        <v>716</v>
      </c>
      <c r="E155" s="264"/>
      <c r="F155" s="264"/>
      <c r="G155" s="165" t="s">
        <v>752</v>
      </c>
      <c r="H155" s="233"/>
      <c r="I155" s="234"/>
      <c r="J155" s="234"/>
      <c r="K155" s="234"/>
      <c r="L155" s="234"/>
      <c r="M155" s="234">
        <f t="shared" si="2"/>
        <v>0</v>
      </c>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5"/>
      <c r="AZ155" s="95"/>
      <c r="BA155" s="95"/>
      <c r="BB155" s="95"/>
      <c r="BC155" s="95"/>
      <c r="BD155" s="95"/>
      <c r="BE155" s="95"/>
      <c r="BF155" s="95"/>
      <c r="BG155" s="95"/>
      <c r="BH155" s="95"/>
      <c r="BI155" s="95"/>
      <c r="BJ155" s="95"/>
      <c r="BK155" s="95"/>
      <c r="BL155" s="95"/>
      <c r="BM155" s="95"/>
      <c r="BN155" s="95"/>
    </row>
    <row r="156" spans="1:66" s="92" customFormat="1" ht="20.100000000000001" customHeight="1" x14ac:dyDescent="0.15">
      <c r="A156" s="199">
        <v>24</v>
      </c>
      <c r="B156" s="199">
        <v>8</v>
      </c>
      <c r="C156" s="3">
        <v>2</v>
      </c>
      <c r="D156" s="231"/>
      <c r="E156" s="236"/>
      <c r="F156" s="237"/>
      <c r="G156" s="196" t="s">
        <v>852</v>
      </c>
      <c r="H156" s="238"/>
      <c r="I156" s="239"/>
      <c r="J156" s="239"/>
      <c r="K156" s="239"/>
      <c r="L156" s="239"/>
      <c r="M156" s="239">
        <f t="shared" si="2"/>
        <v>0</v>
      </c>
      <c r="N156" s="95"/>
      <c r="O156" s="95"/>
      <c r="P156" s="95"/>
      <c r="Q156" s="95"/>
      <c r="R156" s="95"/>
      <c r="S156" s="95"/>
      <c r="T156" s="95"/>
      <c r="U156" s="95"/>
      <c r="V156" s="95"/>
      <c r="W156" s="95"/>
      <c r="X156" s="95"/>
      <c r="Y156" s="95"/>
      <c r="Z156" s="95"/>
      <c r="AA156" s="95"/>
      <c r="AB156" s="95"/>
      <c r="AC156" s="95"/>
      <c r="AD156" s="95"/>
      <c r="AE156" s="95"/>
      <c r="AF156" s="95"/>
      <c r="AG156" s="95"/>
      <c r="AH156" s="95"/>
      <c r="AI156" s="95"/>
      <c r="AJ156" s="95"/>
      <c r="AK156" s="95"/>
      <c r="AL156" s="95"/>
      <c r="AM156" s="95"/>
      <c r="AN156" s="95"/>
      <c r="AO156" s="95"/>
      <c r="AP156" s="95"/>
      <c r="AQ156" s="95"/>
      <c r="AR156" s="95"/>
      <c r="AS156" s="95"/>
      <c r="AT156" s="95"/>
      <c r="AU156" s="95"/>
      <c r="AV156" s="95"/>
      <c r="AW156" s="95"/>
      <c r="AX156" s="95"/>
      <c r="AY156" s="95"/>
      <c r="AZ156" s="95"/>
      <c r="BA156" s="95"/>
      <c r="BB156" s="95"/>
      <c r="BC156" s="95"/>
      <c r="BD156" s="95"/>
      <c r="BE156" s="95"/>
      <c r="BF156" s="95"/>
      <c r="BG156" s="95"/>
      <c r="BH156" s="95"/>
      <c r="BI156" s="95"/>
      <c r="BJ156" s="95"/>
      <c r="BK156" s="95"/>
      <c r="BL156" s="95"/>
      <c r="BM156" s="95"/>
      <c r="BN156" s="95"/>
    </row>
    <row r="157" spans="1:66" s="92" customFormat="1" ht="20.100000000000001" customHeight="1" x14ac:dyDescent="0.15">
      <c r="A157" s="199">
        <v>24</v>
      </c>
      <c r="B157" s="199">
        <v>8</v>
      </c>
      <c r="C157" s="3">
        <v>3</v>
      </c>
      <c r="D157" s="240"/>
      <c r="E157" s="236"/>
      <c r="F157" s="241"/>
      <c r="G157" s="196" t="s">
        <v>853</v>
      </c>
      <c r="H157" s="238"/>
      <c r="I157" s="239"/>
      <c r="J157" s="239"/>
      <c r="K157" s="239"/>
      <c r="L157" s="239"/>
      <c r="M157" s="239">
        <f t="shared" si="2"/>
        <v>0</v>
      </c>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BG157" s="95"/>
      <c r="BH157" s="95"/>
      <c r="BI157" s="95"/>
      <c r="BJ157" s="95"/>
      <c r="BK157" s="95"/>
      <c r="BL157" s="95"/>
      <c r="BM157" s="95"/>
      <c r="BN157" s="95"/>
    </row>
    <row r="158" spans="1:66" s="92" customFormat="1" ht="20.100000000000001" customHeight="1" x14ac:dyDescent="0.15">
      <c r="A158" s="199">
        <v>24</v>
      </c>
      <c r="B158" s="199">
        <v>8</v>
      </c>
      <c r="C158" s="3">
        <v>4</v>
      </c>
      <c r="D158" s="240"/>
      <c r="E158" s="242"/>
      <c r="F158" s="242"/>
      <c r="G158" s="196" t="s">
        <v>854</v>
      </c>
      <c r="H158" s="238"/>
      <c r="I158" s="239"/>
      <c r="J158" s="239"/>
      <c r="K158" s="239"/>
      <c r="L158" s="239"/>
      <c r="M158" s="239">
        <f t="shared" si="2"/>
        <v>0</v>
      </c>
      <c r="N158" s="95"/>
      <c r="O158" s="95"/>
      <c r="P158" s="95"/>
      <c r="Q158" s="95"/>
      <c r="R158" s="95"/>
      <c r="S158" s="95"/>
      <c r="T158" s="95"/>
      <c r="U158" s="95"/>
      <c r="V158" s="95"/>
      <c r="W158" s="95"/>
      <c r="X158" s="95"/>
      <c r="Y158" s="95"/>
      <c r="Z158" s="95"/>
      <c r="AA158" s="95"/>
      <c r="AB158" s="95"/>
      <c r="AC158" s="95"/>
      <c r="AD158" s="95"/>
      <c r="AE158" s="95"/>
      <c r="AF158" s="95"/>
      <c r="AG158" s="95"/>
      <c r="AH158" s="95"/>
      <c r="AI158" s="95"/>
      <c r="AJ158" s="95"/>
      <c r="AK158" s="95"/>
      <c r="AL158" s="95"/>
      <c r="AM158" s="95"/>
      <c r="AN158" s="95"/>
      <c r="AO158" s="95"/>
      <c r="AP158" s="95"/>
      <c r="AQ158" s="95"/>
      <c r="AR158" s="95"/>
      <c r="AS158" s="95"/>
      <c r="AT158" s="95"/>
      <c r="AU158" s="95"/>
      <c r="AV158" s="95"/>
      <c r="AW158" s="95"/>
      <c r="AX158" s="95"/>
      <c r="AY158" s="95"/>
      <c r="AZ158" s="95"/>
      <c r="BA158" s="95"/>
      <c r="BB158" s="95"/>
      <c r="BC158" s="95"/>
      <c r="BD158" s="95"/>
      <c r="BE158" s="95"/>
      <c r="BF158" s="95"/>
      <c r="BG158" s="95"/>
      <c r="BH158" s="95"/>
      <c r="BI158" s="95"/>
      <c r="BJ158" s="95"/>
      <c r="BK158" s="95"/>
      <c r="BL158" s="95"/>
      <c r="BM158" s="95"/>
      <c r="BN158" s="95"/>
    </row>
    <row r="159" spans="1:66" s="92" customFormat="1" ht="20.100000000000001" customHeight="1" x14ac:dyDescent="0.15">
      <c r="A159" s="199">
        <v>24</v>
      </c>
      <c r="B159" s="199">
        <v>8</v>
      </c>
      <c r="C159" s="3">
        <v>5</v>
      </c>
      <c r="D159" s="243"/>
      <c r="E159" s="236"/>
      <c r="F159" s="241"/>
      <c r="G159" s="196" t="s">
        <v>855</v>
      </c>
      <c r="H159" s="238"/>
      <c r="I159" s="239"/>
      <c r="J159" s="239"/>
      <c r="K159" s="239"/>
      <c r="L159" s="239"/>
      <c r="M159" s="239">
        <f t="shared" si="2"/>
        <v>0</v>
      </c>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c r="AW159" s="95"/>
      <c r="AX159" s="95"/>
      <c r="AY159" s="95"/>
      <c r="AZ159" s="95"/>
      <c r="BA159" s="95"/>
      <c r="BB159" s="95"/>
      <c r="BC159" s="95"/>
      <c r="BD159" s="95"/>
      <c r="BE159" s="95"/>
      <c r="BF159" s="95"/>
      <c r="BG159" s="95"/>
      <c r="BH159" s="95"/>
      <c r="BI159" s="95"/>
      <c r="BJ159" s="95"/>
      <c r="BK159" s="95"/>
      <c r="BL159" s="95"/>
      <c r="BM159" s="95"/>
      <c r="BN159" s="95"/>
    </row>
    <row r="160" spans="1:66" s="92" customFormat="1" ht="20.100000000000001" customHeight="1" x14ac:dyDescent="0.15">
      <c r="A160" s="199">
        <v>24</v>
      </c>
      <c r="B160" s="199">
        <v>8</v>
      </c>
      <c r="C160" s="3">
        <v>6</v>
      </c>
      <c r="D160" s="243"/>
      <c r="E160" s="236"/>
      <c r="F160" s="237"/>
      <c r="G160" s="196" t="s">
        <v>856</v>
      </c>
      <c r="H160" s="238"/>
      <c r="I160" s="239"/>
      <c r="J160" s="239"/>
      <c r="K160" s="239"/>
      <c r="L160" s="239"/>
      <c r="M160" s="239">
        <f t="shared" si="2"/>
        <v>0</v>
      </c>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c r="BA160" s="95"/>
      <c r="BB160" s="95"/>
      <c r="BC160" s="95"/>
      <c r="BD160" s="95"/>
      <c r="BE160" s="95"/>
      <c r="BF160" s="95"/>
      <c r="BG160" s="95"/>
      <c r="BH160" s="95"/>
      <c r="BI160" s="95"/>
      <c r="BJ160" s="95"/>
      <c r="BK160" s="95"/>
      <c r="BL160" s="95"/>
      <c r="BM160" s="95"/>
      <c r="BN160" s="95"/>
    </row>
    <row r="161" spans="1:66" s="92" customFormat="1" ht="20.100000000000001" customHeight="1" x14ac:dyDescent="0.15">
      <c r="A161" s="199">
        <v>24</v>
      </c>
      <c r="B161" s="199">
        <v>8</v>
      </c>
      <c r="C161" s="3">
        <v>7</v>
      </c>
      <c r="D161" s="243"/>
      <c r="E161" s="236"/>
      <c r="F161" s="241"/>
      <c r="G161" s="196" t="s">
        <v>857</v>
      </c>
      <c r="H161" s="238"/>
      <c r="I161" s="239"/>
      <c r="J161" s="239"/>
      <c r="K161" s="239"/>
      <c r="L161" s="239"/>
      <c r="M161" s="239">
        <f t="shared" si="2"/>
        <v>0</v>
      </c>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5"/>
      <c r="BA161" s="95"/>
      <c r="BB161" s="95"/>
      <c r="BC161" s="95"/>
      <c r="BD161" s="95"/>
      <c r="BE161" s="95"/>
      <c r="BF161" s="95"/>
      <c r="BG161" s="95"/>
      <c r="BH161" s="95"/>
      <c r="BI161" s="95"/>
      <c r="BJ161" s="95"/>
      <c r="BK161" s="95"/>
      <c r="BL161" s="95"/>
      <c r="BM161" s="95"/>
      <c r="BN161" s="95"/>
    </row>
    <row r="162" spans="1:66" s="92" customFormat="1" ht="20.100000000000001" customHeight="1" x14ac:dyDescent="0.15">
      <c r="A162" s="199">
        <v>24</v>
      </c>
      <c r="B162" s="199">
        <v>8</v>
      </c>
      <c r="C162" s="3">
        <v>8</v>
      </c>
      <c r="D162" s="243"/>
      <c r="E162" s="236"/>
      <c r="F162" s="241"/>
      <c r="G162" s="196" t="s">
        <v>858</v>
      </c>
      <c r="H162" s="238"/>
      <c r="I162" s="239"/>
      <c r="J162" s="239"/>
      <c r="K162" s="239"/>
      <c r="L162" s="239"/>
      <c r="M162" s="239">
        <f t="shared" si="2"/>
        <v>0</v>
      </c>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c r="BG162" s="95"/>
      <c r="BH162" s="95"/>
      <c r="BI162" s="95"/>
      <c r="BJ162" s="95"/>
      <c r="BK162" s="95"/>
      <c r="BL162" s="95"/>
      <c r="BM162" s="95"/>
      <c r="BN162" s="95"/>
    </row>
    <row r="163" spans="1:66" s="92" customFormat="1" ht="20.100000000000001" customHeight="1" x14ac:dyDescent="0.15">
      <c r="A163" s="199">
        <v>24</v>
      </c>
      <c r="B163" s="199">
        <v>8</v>
      </c>
      <c r="C163" s="3">
        <v>9</v>
      </c>
      <c r="D163" s="243"/>
      <c r="E163" s="236"/>
      <c r="F163" s="241"/>
      <c r="G163" s="196" t="s">
        <v>859</v>
      </c>
      <c r="H163" s="238"/>
      <c r="I163" s="239"/>
      <c r="J163" s="239"/>
      <c r="K163" s="239"/>
      <c r="L163" s="239"/>
      <c r="M163" s="239">
        <f t="shared" si="2"/>
        <v>0</v>
      </c>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c r="BA163" s="95"/>
      <c r="BB163" s="95"/>
      <c r="BC163" s="95"/>
      <c r="BD163" s="95"/>
      <c r="BE163" s="95"/>
      <c r="BF163" s="95"/>
      <c r="BG163" s="95"/>
      <c r="BH163" s="95"/>
      <c r="BI163" s="95"/>
      <c r="BJ163" s="95"/>
      <c r="BK163" s="95"/>
      <c r="BL163" s="95"/>
      <c r="BM163" s="95"/>
      <c r="BN163" s="95"/>
    </row>
    <row r="164" spans="1:66" s="92" customFormat="1" ht="20.100000000000001" customHeight="1" x14ac:dyDescent="0.15">
      <c r="A164" s="199">
        <v>24</v>
      </c>
      <c r="B164" s="199">
        <v>8</v>
      </c>
      <c r="C164" s="3">
        <v>10</v>
      </c>
      <c r="D164" s="243"/>
      <c r="E164" s="236"/>
      <c r="F164" s="241"/>
      <c r="G164" s="196" t="s">
        <v>860</v>
      </c>
      <c r="H164" s="238"/>
      <c r="I164" s="239"/>
      <c r="J164" s="239"/>
      <c r="K164" s="239"/>
      <c r="L164" s="239"/>
      <c r="M164" s="239">
        <f t="shared" si="2"/>
        <v>0</v>
      </c>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5"/>
      <c r="BI164" s="95"/>
      <c r="BJ164" s="95"/>
      <c r="BK164" s="95"/>
      <c r="BL164" s="95"/>
      <c r="BM164" s="95"/>
      <c r="BN164" s="95"/>
    </row>
    <row r="165" spans="1:66" s="92" customFormat="1" ht="20.100000000000001" customHeight="1" x14ac:dyDescent="0.15">
      <c r="A165" s="199">
        <v>24</v>
      </c>
      <c r="B165" s="199">
        <v>8</v>
      </c>
      <c r="C165" s="3">
        <v>11</v>
      </c>
      <c r="D165" s="243"/>
      <c r="E165" s="236"/>
      <c r="F165" s="241"/>
      <c r="G165" s="196" t="s">
        <v>753</v>
      </c>
      <c r="H165" s="238"/>
      <c r="I165" s="239"/>
      <c r="J165" s="239"/>
      <c r="K165" s="239"/>
      <c r="L165" s="239"/>
      <c r="M165" s="239">
        <f t="shared" si="2"/>
        <v>0</v>
      </c>
      <c r="N165" s="95"/>
      <c r="O165" s="95"/>
      <c r="P165" s="95"/>
      <c r="Q165" s="95"/>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BG165" s="95"/>
      <c r="BH165" s="95"/>
      <c r="BI165" s="95"/>
      <c r="BJ165" s="95"/>
      <c r="BK165" s="95"/>
      <c r="BL165" s="95"/>
      <c r="BM165" s="95"/>
      <c r="BN165" s="95"/>
    </row>
    <row r="166" spans="1:66" s="257" customFormat="1" ht="20.100000000000001" customHeight="1" thickBot="1" x14ac:dyDescent="0.2">
      <c r="A166" s="199">
        <v>24</v>
      </c>
      <c r="B166" s="199">
        <v>8</v>
      </c>
      <c r="C166" s="3">
        <v>12</v>
      </c>
      <c r="D166" s="243"/>
      <c r="E166" s="236"/>
      <c r="F166" s="241"/>
      <c r="G166" s="196" t="s">
        <v>754</v>
      </c>
      <c r="H166" s="238"/>
      <c r="I166" s="239"/>
      <c r="J166" s="239"/>
      <c r="K166" s="239"/>
      <c r="L166" s="239"/>
      <c r="M166" s="239">
        <f t="shared" si="2"/>
        <v>0</v>
      </c>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row>
    <row r="167" spans="1:66" s="92" customFormat="1" ht="20.100000000000001" customHeight="1" x14ac:dyDescent="0.15">
      <c r="A167" s="199">
        <v>24</v>
      </c>
      <c r="B167" s="199">
        <v>8</v>
      </c>
      <c r="C167" s="3">
        <v>13</v>
      </c>
      <c r="D167" s="244"/>
      <c r="E167" s="245"/>
      <c r="F167" s="246"/>
      <c r="G167" s="247" t="s">
        <v>755</v>
      </c>
      <c r="H167" s="238"/>
      <c r="I167" s="239"/>
      <c r="J167" s="239"/>
      <c r="K167" s="239"/>
      <c r="L167" s="239"/>
      <c r="M167" s="239">
        <f t="shared" si="2"/>
        <v>0</v>
      </c>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row>
    <row r="168" spans="1:66" s="92" customFormat="1" ht="20.100000000000001" customHeight="1" x14ac:dyDescent="0.15">
      <c r="A168" s="199">
        <v>24</v>
      </c>
      <c r="B168" s="199">
        <v>8</v>
      </c>
      <c r="C168" s="3">
        <v>14</v>
      </c>
      <c r="D168" s="856" t="s">
        <v>756</v>
      </c>
      <c r="E168" s="857"/>
      <c r="F168" s="858"/>
      <c r="G168" s="196" t="s">
        <v>757</v>
      </c>
      <c r="H168" s="238"/>
      <c r="I168" s="239"/>
      <c r="J168" s="239"/>
      <c r="K168" s="239"/>
      <c r="L168" s="239"/>
      <c r="M168" s="239">
        <f t="shared" si="2"/>
        <v>0</v>
      </c>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row>
    <row r="169" spans="1:66" s="92" customFormat="1" ht="20.100000000000001" customHeight="1" thickBot="1" x14ac:dyDescent="0.2">
      <c r="A169" s="225">
        <v>24</v>
      </c>
      <c r="B169" s="225">
        <v>8</v>
      </c>
      <c r="C169" s="226">
        <v>15</v>
      </c>
      <c r="D169" s="853"/>
      <c r="E169" s="854"/>
      <c r="F169" s="855"/>
      <c r="G169" s="266" t="s">
        <v>758</v>
      </c>
      <c r="H169" s="261"/>
      <c r="I169" s="262"/>
      <c r="J169" s="262"/>
      <c r="K169" s="262"/>
      <c r="L169" s="262"/>
      <c r="M169" s="262">
        <f t="shared" si="2"/>
        <v>0</v>
      </c>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95"/>
      <c r="BA169" s="95"/>
      <c r="BB169" s="95"/>
      <c r="BC169" s="95"/>
      <c r="BD169" s="95"/>
      <c r="BE169" s="95"/>
      <c r="BF169" s="95"/>
      <c r="BG169" s="95"/>
      <c r="BH169" s="95"/>
      <c r="BI169" s="95"/>
      <c r="BJ169" s="95"/>
      <c r="BK169" s="95"/>
      <c r="BL169" s="95"/>
      <c r="BM169" s="95"/>
      <c r="BN169" s="95"/>
    </row>
    <row r="170" spans="1:66" s="92" customFormat="1" ht="20.100000000000001" customHeight="1" x14ac:dyDescent="0.15">
      <c r="A170" s="230">
        <v>24</v>
      </c>
      <c r="B170" s="199">
        <v>9</v>
      </c>
      <c r="C170" s="3">
        <v>1</v>
      </c>
      <c r="D170" s="263" t="s">
        <v>717</v>
      </c>
      <c r="E170" s="264"/>
      <c r="F170" s="264"/>
      <c r="G170" s="267" t="s">
        <v>752</v>
      </c>
      <c r="H170" s="233"/>
      <c r="I170" s="234"/>
      <c r="J170" s="234"/>
      <c r="K170" s="234"/>
      <c r="L170" s="234"/>
      <c r="M170" s="234">
        <f t="shared" si="2"/>
        <v>0</v>
      </c>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95"/>
      <c r="BA170" s="95"/>
      <c r="BB170" s="95"/>
      <c r="BC170" s="95"/>
      <c r="BD170" s="95"/>
      <c r="BE170" s="95"/>
      <c r="BF170" s="95"/>
      <c r="BG170" s="95"/>
      <c r="BH170" s="95"/>
      <c r="BI170" s="95"/>
      <c r="BJ170" s="95"/>
      <c r="BK170" s="95"/>
      <c r="BL170" s="95"/>
      <c r="BM170" s="95"/>
      <c r="BN170" s="95"/>
    </row>
    <row r="171" spans="1:66" s="92" customFormat="1" ht="20.100000000000001" customHeight="1" x14ac:dyDescent="0.15">
      <c r="A171" s="199">
        <v>24</v>
      </c>
      <c r="B171" s="199">
        <v>9</v>
      </c>
      <c r="C171" s="3">
        <v>2</v>
      </c>
      <c r="D171" s="231"/>
      <c r="E171" s="236"/>
      <c r="F171" s="237"/>
      <c r="G171" s="196" t="s">
        <v>852</v>
      </c>
      <c r="H171" s="238"/>
      <c r="I171" s="239"/>
      <c r="J171" s="239"/>
      <c r="K171" s="239"/>
      <c r="L171" s="239"/>
      <c r="M171" s="239">
        <f t="shared" si="2"/>
        <v>0</v>
      </c>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row>
    <row r="172" spans="1:66" s="92" customFormat="1" ht="20.100000000000001" customHeight="1" x14ac:dyDescent="0.15">
      <c r="A172" s="199">
        <v>24</v>
      </c>
      <c r="B172" s="199">
        <v>9</v>
      </c>
      <c r="C172" s="3">
        <v>3</v>
      </c>
      <c r="D172" s="240"/>
      <c r="E172" s="236"/>
      <c r="F172" s="241"/>
      <c r="G172" s="196" t="s">
        <v>853</v>
      </c>
      <c r="H172" s="238"/>
      <c r="I172" s="239"/>
      <c r="J172" s="239"/>
      <c r="K172" s="239"/>
      <c r="L172" s="239"/>
      <c r="M172" s="239">
        <f t="shared" si="2"/>
        <v>0</v>
      </c>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row>
    <row r="173" spans="1:66" s="92" customFormat="1" ht="20.100000000000001" customHeight="1" x14ac:dyDescent="0.15">
      <c r="A173" s="199">
        <v>24</v>
      </c>
      <c r="B173" s="199">
        <v>9</v>
      </c>
      <c r="C173" s="3">
        <v>4</v>
      </c>
      <c r="D173" s="240"/>
      <c r="E173" s="242"/>
      <c r="F173" s="242"/>
      <c r="G173" s="196" t="s">
        <v>854</v>
      </c>
      <c r="H173" s="238"/>
      <c r="I173" s="239"/>
      <c r="J173" s="239"/>
      <c r="K173" s="239"/>
      <c r="L173" s="239"/>
      <c r="M173" s="239">
        <f t="shared" si="2"/>
        <v>0</v>
      </c>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95"/>
      <c r="BA173" s="95"/>
      <c r="BB173" s="95"/>
      <c r="BC173" s="95"/>
      <c r="BD173" s="95"/>
      <c r="BE173" s="95"/>
      <c r="BF173" s="95"/>
      <c r="BG173" s="95"/>
      <c r="BH173" s="95"/>
      <c r="BI173" s="95"/>
      <c r="BJ173" s="95"/>
      <c r="BK173" s="95"/>
      <c r="BL173" s="95"/>
      <c r="BM173" s="95"/>
      <c r="BN173" s="95"/>
    </row>
    <row r="174" spans="1:66" s="92" customFormat="1" ht="20.100000000000001" customHeight="1" x14ac:dyDescent="0.15">
      <c r="A174" s="199">
        <v>24</v>
      </c>
      <c r="B174" s="199">
        <v>9</v>
      </c>
      <c r="C174" s="3">
        <v>5</v>
      </c>
      <c r="D174" s="243"/>
      <c r="E174" s="236"/>
      <c r="F174" s="241"/>
      <c r="G174" s="196" t="s">
        <v>855</v>
      </c>
      <c r="H174" s="238"/>
      <c r="I174" s="239"/>
      <c r="J174" s="239"/>
      <c r="K174" s="239"/>
      <c r="L174" s="239"/>
      <c r="M174" s="239">
        <f t="shared" si="2"/>
        <v>0</v>
      </c>
      <c r="N174" s="95"/>
      <c r="O174" s="95"/>
      <c r="P174" s="95"/>
      <c r="Q174" s="95"/>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c r="AQ174" s="95"/>
      <c r="AR174" s="95"/>
      <c r="AS174" s="95"/>
      <c r="AT174" s="95"/>
      <c r="AU174" s="95"/>
      <c r="AV174" s="95"/>
      <c r="AW174" s="95"/>
      <c r="AX174" s="95"/>
      <c r="AY174" s="95"/>
      <c r="AZ174" s="95"/>
      <c r="BA174" s="95"/>
      <c r="BB174" s="95"/>
      <c r="BC174" s="95"/>
      <c r="BD174" s="95"/>
      <c r="BE174" s="95"/>
      <c r="BF174" s="95"/>
      <c r="BG174" s="95"/>
      <c r="BH174" s="95"/>
      <c r="BI174" s="95"/>
      <c r="BJ174" s="95"/>
      <c r="BK174" s="95"/>
      <c r="BL174" s="95"/>
      <c r="BM174" s="95"/>
      <c r="BN174" s="95"/>
    </row>
    <row r="175" spans="1:66" s="92" customFormat="1" ht="20.100000000000001" customHeight="1" x14ac:dyDescent="0.15">
      <c r="A175" s="199">
        <v>24</v>
      </c>
      <c r="B175" s="199">
        <v>9</v>
      </c>
      <c r="C175" s="3">
        <v>6</v>
      </c>
      <c r="D175" s="243"/>
      <c r="E175" s="236"/>
      <c r="F175" s="237"/>
      <c r="G175" s="196" t="s">
        <v>856</v>
      </c>
      <c r="H175" s="238"/>
      <c r="I175" s="239"/>
      <c r="J175" s="239"/>
      <c r="K175" s="239"/>
      <c r="L175" s="239"/>
      <c r="M175" s="239">
        <f t="shared" si="2"/>
        <v>0</v>
      </c>
      <c r="N175" s="95"/>
      <c r="O175" s="95"/>
      <c r="P175" s="95"/>
      <c r="Q175" s="95"/>
      <c r="R175" s="95"/>
      <c r="S175" s="95"/>
      <c r="T175" s="95"/>
      <c r="U175" s="95"/>
      <c r="V175" s="95"/>
      <c r="W175" s="95"/>
      <c r="X175" s="95"/>
      <c r="Y175" s="95"/>
      <c r="Z175" s="95"/>
      <c r="AA175" s="95"/>
      <c r="AB175" s="95"/>
      <c r="AC175" s="95"/>
      <c r="AD175" s="95"/>
      <c r="AE175" s="95"/>
      <c r="AF175" s="95"/>
      <c r="AG175" s="95"/>
      <c r="AH175" s="95"/>
      <c r="AI175" s="95"/>
      <c r="AJ175" s="95"/>
      <c r="AK175" s="95"/>
      <c r="AL175" s="95"/>
      <c r="AM175" s="95"/>
      <c r="AN175" s="95"/>
      <c r="AO175" s="95"/>
      <c r="AP175" s="95"/>
      <c r="AQ175" s="95"/>
      <c r="AR175" s="95"/>
      <c r="AS175" s="95"/>
      <c r="AT175" s="95"/>
      <c r="AU175" s="95"/>
      <c r="AV175" s="95"/>
      <c r="AW175" s="95"/>
      <c r="AX175" s="95"/>
      <c r="AY175" s="95"/>
      <c r="AZ175" s="95"/>
      <c r="BA175" s="95"/>
      <c r="BB175" s="95"/>
      <c r="BC175" s="95"/>
      <c r="BD175" s="95"/>
      <c r="BE175" s="95"/>
      <c r="BF175" s="95"/>
      <c r="BG175" s="95"/>
      <c r="BH175" s="95"/>
      <c r="BI175" s="95"/>
      <c r="BJ175" s="95"/>
      <c r="BK175" s="95"/>
      <c r="BL175" s="95"/>
      <c r="BM175" s="95"/>
      <c r="BN175" s="95"/>
    </row>
    <row r="176" spans="1:66" s="92" customFormat="1" ht="20.100000000000001" customHeight="1" x14ac:dyDescent="0.15">
      <c r="A176" s="199">
        <v>24</v>
      </c>
      <c r="B176" s="199">
        <v>9</v>
      </c>
      <c r="C176" s="3">
        <v>7</v>
      </c>
      <c r="D176" s="243"/>
      <c r="E176" s="236"/>
      <c r="F176" s="241"/>
      <c r="G176" s="196" t="s">
        <v>857</v>
      </c>
      <c r="H176" s="238"/>
      <c r="I176" s="239"/>
      <c r="J176" s="239"/>
      <c r="K176" s="239"/>
      <c r="L176" s="239"/>
      <c r="M176" s="239">
        <f t="shared" si="2"/>
        <v>0</v>
      </c>
      <c r="N176" s="95"/>
      <c r="O176" s="95"/>
      <c r="P176" s="95"/>
      <c r="Q176" s="95"/>
      <c r="R176" s="95"/>
      <c r="S176" s="95"/>
      <c r="T176" s="95"/>
      <c r="U176" s="95"/>
      <c r="V176" s="95"/>
      <c r="W176" s="95"/>
      <c r="X176" s="95"/>
      <c r="Y176" s="95"/>
      <c r="Z176" s="95"/>
      <c r="AA176" s="95"/>
      <c r="AB176" s="95"/>
      <c r="AC176" s="95"/>
      <c r="AD176" s="95"/>
      <c r="AE176" s="95"/>
      <c r="AF176" s="95"/>
      <c r="AG176" s="95"/>
      <c r="AH176" s="95"/>
      <c r="AI176" s="95"/>
      <c r="AJ176" s="95"/>
      <c r="AK176" s="95"/>
      <c r="AL176" s="95"/>
      <c r="AM176" s="95"/>
      <c r="AN176" s="95"/>
      <c r="AO176" s="95"/>
      <c r="AP176" s="95"/>
      <c r="AQ176" s="95"/>
      <c r="AR176" s="95"/>
      <c r="AS176" s="95"/>
      <c r="AT176" s="95"/>
      <c r="AU176" s="95"/>
      <c r="AV176" s="95"/>
      <c r="AW176" s="95"/>
      <c r="AX176" s="95"/>
      <c r="AY176" s="95"/>
      <c r="AZ176" s="95"/>
      <c r="BA176" s="95"/>
      <c r="BB176" s="95"/>
      <c r="BC176" s="95"/>
      <c r="BD176" s="95"/>
      <c r="BE176" s="95"/>
      <c r="BF176" s="95"/>
      <c r="BG176" s="95"/>
      <c r="BH176" s="95"/>
      <c r="BI176" s="95"/>
      <c r="BJ176" s="95"/>
      <c r="BK176" s="95"/>
      <c r="BL176" s="95"/>
      <c r="BM176" s="95"/>
      <c r="BN176" s="95"/>
    </row>
    <row r="177" spans="1:66" s="92" customFormat="1" ht="20.100000000000001" customHeight="1" x14ac:dyDescent="0.15">
      <c r="A177" s="199">
        <v>24</v>
      </c>
      <c r="B177" s="199">
        <v>9</v>
      </c>
      <c r="C177" s="3">
        <v>8</v>
      </c>
      <c r="D177" s="243"/>
      <c r="E177" s="236"/>
      <c r="F177" s="241"/>
      <c r="G177" s="196" t="s">
        <v>858</v>
      </c>
      <c r="H177" s="238"/>
      <c r="I177" s="239"/>
      <c r="J177" s="239"/>
      <c r="K177" s="239"/>
      <c r="L177" s="239"/>
      <c r="M177" s="239">
        <f t="shared" si="2"/>
        <v>0</v>
      </c>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95"/>
      <c r="BA177" s="95"/>
      <c r="BB177" s="95"/>
      <c r="BC177" s="95"/>
      <c r="BD177" s="95"/>
      <c r="BE177" s="95"/>
      <c r="BF177" s="95"/>
      <c r="BG177" s="95"/>
      <c r="BH177" s="95"/>
      <c r="BI177" s="95"/>
      <c r="BJ177" s="95"/>
      <c r="BK177" s="95"/>
      <c r="BL177" s="95"/>
      <c r="BM177" s="95"/>
      <c r="BN177" s="95"/>
    </row>
    <row r="178" spans="1:66" s="92" customFormat="1" ht="20.100000000000001" customHeight="1" x14ac:dyDescent="0.15">
      <c r="A178" s="199">
        <v>24</v>
      </c>
      <c r="B178" s="199">
        <v>9</v>
      </c>
      <c r="C178" s="3">
        <v>9</v>
      </c>
      <c r="D178" s="243"/>
      <c r="E178" s="236"/>
      <c r="F178" s="241"/>
      <c r="G178" s="196" t="s">
        <v>859</v>
      </c>
      <c r="H178" s="238"/>
      <c r="I178" s="239"/>
      <c r="J178" s="239"/>
      <c r="K178" s="239"/>
      <c r="L178" s="239"/>
      <c r="M178" s="239">
        <f t="shared" si="2"/>
        <v>0</v>
      </c>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95"/>
      <c r="BA178" s="95"/>
      <c r="BB178" s="95"/>
      <c r="BC178" s="95"/>
      <c r="BD178" s="95"/>
      <c r="BE178" s="95"/>
      <c r="BF178" s="95"/>
      <c r="BG178" s="95"/>
      <c r="BH178" s="95"/>
      <c r="BI178" s="95"/>
      <c r="BJ178" s="95"/>
      <c r="BK178" s="95"/>
      <c r="BL178" s="95"/>
      <c r="BM178" s="95"/>
      <c r="BN178" s="95"/>
    </row>
    <row r="179" spans="1:66" s="257" customFormat="1" ht="20.100000000000001" customHeight="1" thickBot="1" x14ac:dyDescent="0.2">
      <c r="A179" s="199">
        <v>24</v>
      </c>
      <c r="B179" s="199">
        <v>9</v>
      </c>
      <c r="C179" s="3">
        <v>10</v>
      </c>
      <c r="D179" s="243"/>
      <c r="E179" s="236"/>
      <c r="F179" s="241"/>
      <c r="G179" s="196" t="s">
        <v>860</v>
      </c>
      <c r="H179" s="238"/>
      <c r="I179" s="239"/>
      <c r="J179" s="239"/>
      <c r="K179" s="239"/>
      <c r="L179" s="239"/>
      <c r="M179" s="239">
        <f t="shared" si="2"/>
        <v>0</v>
      </c>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row>
    <row r="180" spans="1:66" s="92" customFormat="1" ht="20.100000000000001" customHeight="1" x14ac:dyDescent="0.15">
      <c r="A180" s="199">
        <v>24</v>
      </c>
      <c r="B180" s="199">
        <v>9</v>
      </c>
      <c r="C180" s="3">
        <v>11</v>
      </c>
      <c r="D180" s="243"/>
      <c r="E180" s="236"/>
      <c r="F180" s="241"/>
      <c r="G180" s="196" t="s">
        <v>753</v>
      </c>
      <c r="H180" s="238"/>
      <c r="I180" s="239"/>
      <c r="J180" s="239"/>
      <c r="K180" s="239"/>
      <c r="L180" s="239"/>
      <c r="M180" s="239">
        <f t="shared" si="2"/>
        <v>0</v>
      </c>
      <c r="N180" s="95"/>
      <c r="O180" s="95"/>
      <c r="P180" s="95"/>
      <c r="Q180" s="95"/>
      <c r="R180" s="95"/>
      <c r="S180" s="95"/>
      <c r="T180" s="95"/>
      <c r="U180" s="95"/>
      <c r="V180" s="95"/>
      <c r="W180" s="95"/>
      <c r="X180" s="95"/>
      <c r="Y180" s="95"/>
      <c r="Z180" s="95"/>
      <c r="AA180" s="95"/>
      <c r="AB180" s="95"/>
      <c r="AC180" s="95"/>
      <c r="AD180" s="95"/>
      <c r="AE180" s="95"/>
      <c r="AF180" s="95"/>
      <c r="AG180" s="95"/>
      <c r="AH180" s="95"/>
      <c r="AI180" s="95"/>
      <c r="AJ180" s="95"/>
      <c r="AK180" s="95"/>
      <c r="AL180" s="95"/>
      <c r="AM180" s="95"/>
      <c r="AN180" s="95"/>
      <c r="AO180" s="95"/>
      <c r="AP180" s="95"/>
      <c r="AQ180" s="95"/>
      <c r="AR180" s="95"/>
      <c r="AS180" s="95"/>
      <c r="AT180" s="95"/>
      <c r="AU180" s="95"/>
      <c r="AV180" s="95"/>
      <c r="AW180" s="95"/>
      <c r="AX180" s="95"/>
      <c r="AY180" s="95"/>
      <c r="AZ180" s="95"/>
      <c r="BA180" s="95"/>
      <c r="BB180" s="95"/>
      <c r="BC180" s="95"/>
      <c r="BD180" s="95"/>
      <c r="BE180" s="95"/>
      <c r="BF180" s="95"/>
      <c r="BG180" s="95"/>
      <c r="BH180" s="95"/>
      <c r="BI180" s="95"/>
      <c r="BJ180" s="95"/>
      <c r="BK180" s="95"/>
      <c r="BL180" s="95"/>
      <c r="BM180" s="95"/>
      <c r="BN180" s="95"/>
    </row>
    <row r="181" spans="1:66" s="92" customFormat="1" ht="20.100000000000001" customHeight="1" x14ac:dyDescent="0.15">
      <c r="A181" s="199">
        <v>24</v>
      </c>
      <c r="B181" s="199">
        <v>9</v>
      </c>
      <c r="C181" s="3">
        <v>12</v>
      </c>
      <c r="D181" s="243"/>
      <c r="E181" s="236"/>
      <c r="F181" s="241"/>
      <c r="G181" s="196" t="s">
        <v>754</v>
      </c>
      <c r="H181" s="238"/>
      <c r="I181" s="239"/>
      <c r="J181" s="239"/>
      <c r="K181" s="239"/>
      <c r="L181" s="239"/>
      <c r="M181" s="239">
        <f t="shared" si="2"/>
        <v>0</v>
      </c>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c r="AL181" s="95"/>
      <c r="AM181" s="95"/>
      <c r="AN181" s="95"/>
      <c r="AO181" s="95"/>
      <c r="AP181" s="95"/>
      <c r="AQ181" s="95"/>
      <c r="AR181" s="95"/>
      <c r="AS181" s="95"/>
      <c r="AT181" s="95"/>
      <c r="AU181" s="95"/>
      <c r="AV181" s="95"/>
      <c r="AW181" s="95"/>
      <c r="AX181" s="95"/>
      <c r="AY181" s="95"/>
      <c r="AZ181" s="95"/>
      <c r="BA181" s="95"/>
      <c r="BB181" s="95"/>
      <c r="BC181" s="95"/>
      <c r="BD181" s="95"/>
      <c r="BE181" s="95"/>
      <c r="BF181" s="95"/>
      <c r="BG181" s="95"/>
      <c r="BH181" s="95"/>
      <c r="BI181" s="95"/>
      <c r="BJ181" s="95"/>
      <c r="BK181" s="95"/>
      <c r="BL181" s="95"/>
      <c r="BM181" s="95"/>
      <c r="BN181" s="95"/>
    </row>
    <row r="182" spans="1:66" s="92" customFormat="1" ht="20.100000000000001" customHeight="1" x14ac:dyDescent="0.15">
      <c r="A182" s="199">
        <v>24</v>
      </c>
      <c r="B182" s="199">
        <v>9</v>
      </c>
      <c r="C182" s="3">
        <v>13</v>
      </c>
      <c r="D182" s="244"/>
      <c r="E182" s="245"/>
      <c r="F182" s="246"/>
      <c r="G182" s="247" t="s">
        <v>755</v>
      </c>
      <c r="H182" s="238"/>
      <c r="I182" s="239"/>
      <c r="J182" s="239"/>
      <c r="K182" s="239"/>
      <c r="L182" s="239"/>
      <c r="M182" s="239">
        <f t="shared" si="2"/>
        <v>0</v>
      </c>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c r="AY182" s="95"/>
      <c r="AZ182" s="95"/>
      <c r="BA182" s="95"/>
      <c r="BB182" s="95"/>
      <c r="BC182" s="95"/>
      <c r="BD182" s="95"/>
      <c r="BE182" s="95"/>
      <c r="BF182" s="95"/>
      <c r="BG182" s="95"/>
      <c r="BH182" s="95"/>
      <c r="BI182" s="95"/>
      <c r="BJ182" s="95"/>
      <c r="BK182" s="95"/>
      <c r="BL182" s="95"/>
      <c r="BM182" s="95"/>
      <c r="BN182" s="95"/>
    </row>
    <row r="183" spans="1:66" s="92" customFormat="1" ht="20.100000000000001" customHeight="1" x14ac:dyDescent="0.15">
      <c r="A183" s="199">
        <v>24</v>
      </c>
      <c r="B183" s="199">
        <v>9</v>
      </c>
      <c r="C183" s="3">
        <v>14</v>
      </c>
      <c r="D183" s="856" t="s">
        <v>756</v>
      </c>
      <c r="E183" s="857"/>
      <c r="F183" s="858"/>
      <c r="G183" s="196" t="s">
        <v>757</v>
      </c>
      <c r="H183" s="238"/>
      <c r="I183" s="239"/>
      <c r="J183" s="239"/>
      <c r="K183" s="239"/>
      <c r="L183" s="239"/>
      <c r="M183" s="239">
        <f t="shared" si="2"/>
        <v>0</v>
      </c>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95"/>
      <c r="BA183" s="95"/>
      <c r="BB183" s="95"/>
      <c r="BC183" s="95"/>
      <c r="BD183" s="95"/>
      <c r="BE183" s="95"/>
      <c r="BF183" s="95"/>
      <c r="BG183" s="95"/>
      <c r="BH183" s="95"/>
      <c r="BI183" s="95"/>
      <c r="BJ183" s="95"/>
      <c r="BK183" s="95"/>
      <c r="BL183" s="95"/>
      <c r="BM183" s="95"/>
      <c r="BN183" s="95"/>
    </row>
    <row r="184" spans="1:66" s="92" customFormat="1" ht="20.100000000000001" customHeight="1" thickBot="1" x14ac:dyDescent="0.2">
      <c r="A184" s="225">
        <v>24</v>
      </c>
      <c r="B184" s="225">
        <v>9</v>
      </c>
      <c r="C184" s="226">
        <v>15</v>
      </c>
      <c r="D184" s="853"/>
      <c r="E184" s="854"/>
      <c r="F184" s="855"/>
      <c r="G184" s="260" t="s">
        <v>758</v>
      </c>
      <c r="H184" s="261"/>
      <c r="I184" s="262"/>
      <c r="J184" s="262"/>
      <c r="K184" s="262"/>
      <c r="L184" s="262"/>
      <c r="M184" s="262">
        <f t="shared" si="2"/>
        <v>0</v>
      </c>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c r="BJ184" s="95"/>
      <c r="BK184" s="95"/>
      <c r="BL184" s="95"/>
      <c r="BM184" s="95"/>
      <c r="BN184" s="95"/>
    </row>
    <row r="185" spans="1:66" s="92" customFormat="1" ht="20.100000000000001" customHeight="1" x14ac:dyDescent="0.15">
      <c r="A185" s="230">
        <v>24</v>
      </c>
      <c r="B185" s="199">
        <v>10</v>
      </c>
      <c r="C185" s="3">
        <v>1</v>
      </c>
      <c r="D185" s="263" t="s">
        <v>718</v>
      </c>
      <c r="E185" s="264"/>
      <c r="F185" s="264"/>
      <c r="G185" s="165" t="s">
        <v>752</v>
      </c>
      <c r="H185" s="233"/>
      <c r="I185" s="234"/>
      <c r="J185" s="234"/>
      <c r="K185" s="234"/>
      <c r="L185" s="234"/>
      <c r="M185" s="234">
        <f t="shared" si="2"/>
        <v>0</v>
      </c>
      <c r="N185" s="95"/>
      <c r="O185" s="95"/>
      <c r="P185" s="95"/>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c r="AY185" s="95"/>
      <c r="AZ185" s="95"/>
      <c r="BA185" s="95"/>
      <c r="BB185" s="95"/>
      <c r="BC185" s="95"/>
      <c r="BD185" s="95"/>
      <c r="BE185" s="95"/>
      <c r="BF185" s="95"/>
      <c r="BG185" s="95"/>
      <c r="BH185" s="95"/>
      <c r="BI185" s="95"/>
      <c r="BJ185" s="95"/>
      <c r="BK185" s="95"/>
      <c r="BL185" s="95"/>
      <c r="BM185" s="95"/>
      <c r="BN185" s="95"/>
    </row>
    <row r="186" spans="1:66" s="92" customFormat="1" ht="20.100000000000001" customHeight="1" x14ac:dyDescent="0.15">
      <c r="A186" s="199">
        <v>24</v>
      </c>
      <c r="B186" s="199">
        <v>10</v>
      </c>
      <c r="C186" s="3">
        <v>2</v>
      </c>
      <c r="D186" s="231"/>
      <c r="E186" s="236"/>
      <c r="F186" s="237"/>
      <c r="G186" s="196" t="s">
        <v>852</v>
      </c>
      <c r="H186" s="238"/>
      <c r="I186" s="239"/>
      <c r="J186" s="239"/>
      <c r="K186" s="239"/>
      <c r="L186" s="239"/>
      <c r="M186" s="239">
        <f t="shared" si="2"/>
        <v>0</v>
      </c>
      <c r="N186" s="95"/>
      <c r="O186" s="95"/>
      <c r="P186" s="95"/>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5"/>
      <c r="BA186" s="95"/>
      <c r="BB186" s="95"/>
      <c r="BC186" s="95"/>
      <c r="BD186" s="95"/>
      <c r="BE186" s="95"/>
      <c r="BF186" s="95"/>
      <c r="BG186" s="95"/>
      <c r="BH186" s="95"/>
      <c r="BI186" s="95"/>
      <c r="BJ186" s="95"/>
      <c r="BK186" s="95"/>
      <c r="BL186" s="95"/>
      <c r="BM186" s="95"/>
      <c r="BN186" s="95"/>
    </row>
    <row r="187" spans="1:66" s="92" customFormat="1" ht="20.100000000000001" customHeight="1" x14ac:dyDescent="0.15">
      <c r="A187" s="199">
        <v>24</v>
      </c>
      <c r="B187" s="199">
        <v>10</v>
      </c>
      <c r="C187" s="3">
        <v>3</v>
      </c>
      <c r="D187" s="240"/>
      <c r="E187" s="236"/>
      <c r="F187" s="241"/>
      <c r="G187" s="196" t="s">
        <v>853</v>
      </c>
      <c r="H187" s="238"/>
      <c r="I187" s="239"/>
      <c r="J187" s="239"/>
      <c r="K187" s="239"/>
      <c r="L187" s="239"/>
      <c r="M187" s="239">
        <f t="shared" si="2"/>
        <v>0</v>
      </c>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c r="AY187" s="95"/>
      <c r="AZ187" s="95"/>
      <c r="BA187" s="95"/>
      <c r="BB187" s="95"/>
      <c r="BC187" s="95"/>
      <c r="BD187" s="95"/>
      <c r="BE187" s="95"/>
      <c r="BF187" s="95"/>
      <c r="BG187" s="95"/>
      <c r="BH187" s="95"/>
      <c r="BI187" s="95"/>
      <c r="BJ187" s="95"/>
      <c r="BK187" s="95"/>
      <c r="BL187" s="95"/>
      <c r="BM187" s="95"/>
      <c r="BN187" s="95"/>
    </row>
    <row r="188" spans="1:66" s="92" customFormat="1" ht="20.100000000000001" customHeight="1" x14ac:dyDescent="0.15">
      <c r="A188" s="199">
        <v>24</v>
      </c>
      <c r="B188" s="199">
        <v>10</v>
      </c>
      <c r="C188" s="3">
        <v>4</v>
      </c>
      <c r="D188" s="240"/>
      <c r="E188" s="242"/>
      <c r="F188" s="242"/>
      <c r="G188" s="196" t="s">
        <v>854</v>
      </c>
      <c r="H188" s="238"/>
      <c r="I188" s="239"/>
      <c r="J188" s="239"/>
      <c r="K188" s="239"/>
      <c r="L188" s="239"/>
      <c r="M188" s="239">
        <f t="shared" si="2"/>
        <v>0</v>
      </c>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95"/>
      <c r="BE188" s="95"/>
      <c r="BF188" s="95"/>
      <c r="BG188" s="95"/>
      <c r="BH188" s="95"/>
      <c r="BI188" s="95"/>
      <c r="BJ188" s="95"/>
      <c r="BK188" s="95"/>
      <c r="BL188" s="95"/>
      <c r="BM188" s="95"/>
      <c r="BN188" s="95"/>
    </row>
    <row r="189" spans="1:66" s="92" customFormat="1" ht="20.100000000000001" customHeight="1" x14ac:dyDescent="0.15">
      <c r="A189" s="199">
        <v>24</v>
      </c>
      <c r="B189" s="199">
        <v>10</v>
      </c>
      <c r="C189" s="3">
        <v>5</v>
      </c>
      <c r="D189" s="243"/>
      <c r="E189" s="236"/>
      <c r="F189" s="241"/>
      <c r="G189" s="196" t="s">
        <v>855</v>
      </c>
      <c r="H189" s="238"/>
      <c r="I189" s="239"/>
      <c r="J189" s="239"/>
      <c r="K189" s="239"/>
      <c r="L189" s="239"/>
      <c r="M189" s="239">
        <f t="shared" si="2"/>
        <v>0</v>
      </c>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5"/>
      <c r="BL189" s="95"/>
      <c r="BM189" s="95"/>
      <c r="BN189" s="95"/>
    </row>
    <row r="190" spans="1:66" s="92" customFormat="1" ht="20.100000000000001" customHeight="1" x14ac:dyDescent="0.15">
      <c r="A190" s="199">
        <v>24</v>
      </c>
      <c r="B190" s="199">
        <v>10</v>
      </c>
      <c r="C190" s="3">
        <v>6</v>
      </c>
      <c r="D190" s="243"/>
      <c r="E190" s="236"/>
      <c r="F190" s="237"/>
      <c r="G190" s="196" t="s">
        <v>856</v>
      </c>
      <c r="H190" s="238"/>
      <c r="I190" s="239"/>
      <c r="J190" s="239"/>
      <c r="K190" s="239"/>
      <c r="L190" s="239"/>
      <c r="M190" s="239">
        <f t="shared" si="2"/>
        <v>0</v>
      </c>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c r="BJ190" s="95"/>
      <c r="BK190" s="95"/>
      <c r="BL190" s="95"/>
      <c r="BM190" s="95"/>
      <c r="BN190" s="95"/>
    </row>
    <row r="191" spans="1:66" s="92" customFormat="1" ht="20.100000000000001" customHeight="1" x14ac:dyDescent="0.15">
      <c r="A191" s="199">
        <v>24</v>
      </c>
      <c r="B191" s="199">
        <v>10</v>
      </c>
      <c r="C191" s="3">
        <v>7</v>
      </c>
      <c r="D191" s="243"/>
      <c r="E191" s="236"/>
      <c r="F191" s="241"/>
      <c r="G191" s="196" t="s">
        <v>857</v>
      </c>
      <c r="H191" s="238"/>
      <c r="I191" s="239"/>
      <c r="J191" s="239"/>
      <c r="K191" s="239"/>
      <c r="L191" s="239"/>
      <c r="M191" s="239">
        <f t="shared" si="2"/>
        <v>0</v>
      </c>
      <c r="N191" s="95"/>
      <c r="O191" s="95"/>
      <c r="P191" s="95"/>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row>
    <row r="192" spans="1:66" s="257" customFormat="1" ht="20.100000000000001" customHeight="1" thickBot="1" x14ac:dyDescent="0.2">
      <c r="A192" s="199">
        <v>24</v>
      </c>
      <c r="B192" s="199">
        <v>10</v>
      </c>
      <c r="C192" s="3">
        <v>8</v>
      </c>
      <c r="D192" s="243"/>
      <c r="E192" s="236"/>
      <c r="F192" s="241"/>
      <c r="G192" s="196" t="s">
        <v>858</v>
      </c>
      <c r="H192" s="238"/>
      <c r="I192" s="239"/>
      <c r="J192" s="239"/>
      <c r="K192" s="239"/>
      <c r="L192" s="239"/>
      <c r="M192" s="239">
        <f t="shared" si="2"/>
        <v>0</v>
      </c>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c r="AY192" s="95"/>
      <c r="AZ192" s="95"/>
      <c r="BA192" s="95"/>
      <c r="BB192" s="95"/>
      <c r="BC192" s="95"/>
      <c r="BD192" s="95"/>
      <c r="BE192" s="95"/>
      <c r="BF192" s="95"/>
      <c r="BG192" s="95"/>
      <c r="BH192" s="95"/>
      <c r="BI192" s="95"/>
      <c r="BJ192" s="95"/>
      <c r="BK192" s="95"/>
      <c r="BL192" s="95"/>
      <c r="BM192" s="95"/>
      <c r="BN192" s="95"/>
    </row>
    <row r="193" spans="1:66" s="92" customFormat="1" ht="20.100000000000001" customHeight="1" x14ac:dyDescent="0.15">
      <c r="A193" s="199">
        <v>24</v>
      </c>
      <c r="B193" s="199">
        <v>10</v>
      </c>
      <c r="C193" s="3">
        <v>9</v>
      </c>
      <c r="D193" s="243"/>
      <c r="E193" s="236"/>
      <c r="F193" s="241"/>
      <c r="G193" s="196" t="s">
        <v>859</v>
      </c>
      <c r="H193" s="238"/>
      <c r="I193" s="239"/>
      <c r="J193" s="239"/>
      <c r="K193" s="239"/>
      <c r="L193" s="239"/>
      <c r="M193" s="239">
        <f t="shared" si="2"/>
        <v>0</v>
      </c>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c r="BJ193" s="95"/>
      <c r="BK193" s="95"/>
      <c r="BL193" s="95"/>
      <c r="BM193" s="95"/>
      <c r="BN193" s="95"/>
    </row>
    <row r="194" spans="1:66" s="92" customFormat="1" ht="20.100000000000001" customHeight="1" x14ac:dyDescent="0.15">
      <c r="A194" s="199">
        <v>24</v>
      </c>
      <c r="B194" s="199">
        <v>10</v>
      </c>
      <c r="C194" s="3">
        <v>10</v>
      </c>
      <c r="D194" s="243"/>
      <c r="E194" s="236"/>
      <c r="F194" s="241"/>
      <c r="G194" s="196" t="s">
        <v>860</v>
      </c>
      <c r="H194" s="238"/>
      <c r="I194" s="239"/>
      <c r="J194" s="239"/>
      <c r="K194" s="239"/>
      <c r="L194" s="239"/>
      <c r="M194" s="239">
        <f t="shared" si="2"/>
        <v>0</v>
      </c>
      <c r="N194" s="95"/>
      <c r="O194" s="248"/>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c r="AY194" s="95"/>
      <c r="AZ194" s="95"/>
      <c r="BA194" s="95"/>
      <c r="BB194" s="95"/>
      <c r="BC194" s="95"/>
      <c r="BD194" s="95"/>
      <c r="BE194" s="95"/>
      <c r="BF194" s="95"/>
      <c r="BG194" s="95"/>
      <c r="BH194" s="95"/>
      <c r="BI194" s="95"/>
      <c r="BJ194" s="95"/>
      <c r="BK194" s="95"/>
      <c r="BL194" s="95"/>
      <c r="BM194" s="95"/>
      <c r="BN194" s="95"/>
    </row>
    <row r="195" spans="1:66" s="92" customFormat="1" ht="20.100000000000001" customHeight="1" x14ac:dyDescent="0.15">
      <c r="A195" s="199">
        <v>24</v>
      </c>
      <c r="B195" s="199">
        <v>10</v>
      </c>
      <c r="C195" s="3">
        <v>11</v>
      </c>
      <c r="D195" s="243"/>
      <c r="E195" s="236"/>
      <c r="F195" s="241"/>
      <c r="G195" s="196" t="s">
        <v>753</v>
      </c>
      <c r="H195" s="238"/>
      <c r="I195" s="239"/>
      <c r="J195" s="239"/>
      <c r="K195" s="239"/>
      <c r="L195" s="239"/>
      <c r="M195" s="239">
        <f t="shared" si="2"/>
        <v>0</v>
      </c>
      <c r="N195" s="95"/>
      <c r="O195" s="248"/>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c r="BJ195" s="95"/>
      <c r="BK195" s="95"/>
      <c r="BL195" s="95"/>
      <c r="BM195" s="95"/>
      <c r="BN195" s="95"/>
    </row>
    <row r="196" spans="1:66" s="92" customFormat="1" ht="20.100000000000001" customHeight="1" x14ac:dyDescent="0.15">
      <c r="A196" s="199">
        <v>24</v>
      </c>
      <c r="B196" s="199">
        <v>10</v>
      </c>
      <c r="C196" s="3">
        <v>12</v>
      </c>
      <c r="D196" s="243"/>
      <c r="E196" s="236"/>
      <c r="F196" s="269"/>
      <c r="G196" s="196" t="s">
        <v>754</v>
      </c>
      <c r="H196" s="238"/>
      <c r="I196" s="239"/>
      <c r="J196" s="239"/>
      <c r="K196" s="239"/>
      <c r="L196" s="239"/>
      <c r="M196" s="239">
        <f t="shared" si="2"/>
        <v>0</v>
      </c>
      <c r="N196" s="95"/>
      <c r="O196" s="248"/>
      <c r="P196" s="95"/>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BG196" s="95"/>
      <c r="BH196" s="95"/>
      <c r="BI196" s="95"/>
      <c r="BJ196" s="95"/>
      <c r="BK196" s="95"/>
      <c r="BL196" s="95"/>
      <c r="BM196" s="95"/>
      <c r="BN196" s="95"/>
    </row>
    <row r="197" spans="1:66" s="92" customFormat="1" ht="20.100000000000001" customHeight="1" x14ac:dyDescent="0.15">
      <c r="A197" s="199">
        <v>24</v>
      </c>
      <c r="B197" s="199">
        <v>10</v>
      </c>
      <c r="C197" s="3">
        <v>13</v>
      </c>
      <c r="D197" s="244"/>
      <c r="E197" s="245"/>
      <c r="F197" s="246"/>
      <c r="G197" s="247" t="s">
        <v>755</v>
      </c>
      <c r="H197" s="238"/>
      <c r="I197" s="239"/>
      <c r="J197" s="239"/>
      <c r="K197" s="239"/>
      <c r="L197" s="239"/>
      <c r="M197" s="239">
        <f t="shared" si="2"/>
        <v>0</v>
      </c>
      <c r="N197" s="95"/>
      <c r="O197" s="248"/>
      <c r="P197" s="95"/>
      <c r="Q197" s="95"/>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BG197" s="95"/>
      <c r="BH197" s="95"/>
      <c r="BI197" s="95"/>
      <c r="BJ197" s="95"/>
      <c r="BK197" s="95"/>
      <c r="BL197" s="95"/>
      <c r="BM197" s="95"/>
      <c r="BN197" s="95"/>
    </row>
    <row r="198" spans="1:66" s="92" customFormat="1" ht="20.100000000000001" customHeight="1" x14ac:dyDescent="0.15">
      <c r="A198" s="199">
        <v>24</v>
      </c>
      <c r="B198" s="199">
        <v>10</v>
      </c>
      <c r="C198" s="3">
        <v>14</v>
      </c>
      <c r="D198" s="856" t="s">
        <v>756</v>
      </c>
      <c r="E198" s="857"/>
      <c r="F198" s="858"/>
      <c r="G198" s="196" t="s">
        <v>757</v>
      </c>
      <c r="H198" s="238"/>
      <c r="I198" s="239"/>
      <c r="J198" s="239"/>
      <c r="K198" s="239"/>
      <c r="L198" s="239"/>
      <c r="M198" s="239">
        <f t="shared" si="2"/>
        <v>0</v>
      </c>
      <c r="N198" s="95"/>
      <c r="O198" s="248"/>
      <c r="P198" s="95"/>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BG198" s="95"/>
      <c r="BH198" s="95"/>
      <c r="BI198" s="95"/>
      <c r="BJ198" s="95"/>
      <c r="BK198" s="95"/>
      <c r="BL198" s="95"/>
      <c r="BM198" s="95"/>
      <c r="BN198" s="95"/>
    </row>
    <row r="199" spans="1:66" s="92" customFormat="1" ht="20.100000000000001" customHeight="1" thickBot="1" x14ac:dyDescent="0.2">
      <c r="A199" s="225">
        <v>24</v>
      </c>
      <c r="B199" s="225">
        <v>10</v>
      </c>
      <c r="C199" s="226">
        <v>15</v>
      </c>
      <c r="D199" s="853"/>
      <c r="E199" s="854"/>
      <c r="F199" s="855"/>
      <c r="G199" s="266" t="s">
        <v>758</v>
      </c>
      <c r="H199" s="261"/>
      <c r="I199" s="262"/>
      <c r="J199" s="262"/>
      <c r="K199" s="262"/>
      <c r="L199" s="262"/>
      <c r="M199" s="262">
        <f t="shared" si="2"/>
        <v>0</v>
      </c>
      <c r="N199" s="95"/>
      <c r="O199" s="248"/>
      <c r="P199" s="95"/>
      <c r="Q199" s="95"/>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c r="AY199" s="95"/>
      <c r="AZ199" s="95"/>
      <c r="BA199" s="95"/>
      <c r="BB199" s="95"/>
      <c r="BC199" s="95"/>
      <c r="BD199" s="95"/>
      <c r="BE199" s="95"/>
      <c r="BF199" s="95"/>
      <c r="BG199" s="95"/>
      <c r="BH199" s="95"/>
      <c r="BI199" s="95"/>
      <c r="BJ199" s="95"/>
      <c r="BK199" s="95"/>
      <c r="BL199" s="95"/>
      <c r="BM199" s="95"/>
      <c r="BN199" s="95"/>
    </row>
    <row r="200" spans="1:66" s="92" customFormat="1" ht="20.100000000000001" customHeight="1" x14ac:dyDescent="0.15">
      <c r="A200" s="230">
        <v>24</v>
      </c>
      <c r="B200" s="199">
        <v>11</v>
      </c>
      <c r="C200" s="3">
        <v>1</v>
      </c>
      <c r="D200" s="263" t="s">
        <v>719</v>
      </c>
      <c r="E200" s="264"/>
      <c r="F200" s="264"/>
      <c r="G200" s="267" t="s">
        <v>752</v>
      </c>
      <c r="H200" s="233"/>
      <c r="I200" s="234"/>
      <c r="J200" s="234"/>
      <c r="K200" s="234"/>
      <c r="L200" s="234"/>
      <c r="M200" s="234">
        <f t="shared" si="2"/>
        <v>0</v>
      </c>
      <c r="N200" s="95"/>
      <c r="O200" s="248"/>
      <c r="P200" s="95"/>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BG200" s="95"/>
      <c r="BH200" s="95"/>
      <c r="BI200" s="95"/>
      <c r="BJ200" s="95"/>
      <c r="BK200" s="95"/>
      <c r="BL200" s="95"/>
      <c r="BM200" s="95"/>
      <c r="BN200" s="95"/>
    </row>
    <row r="201" spans="1:66" s="92" customFormat="1" ht="20.100000000000001" customHeight="1" x14ac:dyDescent="0.15">
      <c r="A201" s="199">
        <v>24</v>
      </c>
      <c r="B201" s="199">
        <v>11</v>
      </c>
      <c r="C201" s="3">
        <v>2</v>
      </c>
      <c r="D201" s="231"/>
      <c r="E201" s="236"/>
      <c r="F201" s="237"/>
      <c r="G201" s="196" t="s">
        <v>852</v>
      </c>
      <c r="H201" s="238"/>
      <c r="I201" s="239"/>
      <c r="J201" s="239"/>
      <c r="K201" s="239"/>
      <c r="L201" s="239"/>
      <c r="M201" s="239">
        <f t="shared" si="2"/>
        <v>0</v>
      </c>
      <c r="N201" s="95"/>
      <c r="O201" s="248"/>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row>
    <row r="202" spans="1:66" s="92" customFormat="1" ht="20.100000000000001" customHeight="1" x14ac:dyDescent="0.15">
      <c r="A202" s="199">
        <v>24</v>
      </c>
      <c r="B202" s="199">
        <v>11</v>
      </c>
      <c r="C202" s="3">
        <v>3</v>
      </c>
      <c r="D202" s="240"/>
      <c r="E202" s="236"/>
      <c r="F202" s="241"/>
      <c r="G202" s="196" t="s">
        <v>853</v>
      </c>
      <c r="H202" s="238"/>
      <c r="I202" s="239"/>
      <c r="J202" s="239"/>
      <c r="K202" s="239"/>
      <c r="L202" s="239"/>
      <c r="M202" s="239">
        <f t="shared" si="2"/>
        <v>0</v>
      </c>
      <c r="N202" s="95"/>
      <c r="O202" s="248"/>
      <c r="P202" s="95"/>
      <c r="Q202" s="95"/>
      <c r="R202" s="95"/>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c r="AY202" s="95"/>
      <c r="AZ202" s="95"/>
      <c r="BA202" s="95"/>
      <c r="BB202" s="95"/>
      <c r="BC202" s="95"/>
      <c r="BD202" s="95"/>
      <c r="BE202" s="95"/>
      <c r="BF202" s="95"/>
      <c r="BG202" s="95"/>
      <c r="BH202" s="95"/>
      <c r="BI202" s="95"/>
      <c r="BJ202" s="95"/>
      <c r="BK202" s="95"/>
      <c r="BL202" s="95"/>
      <c r="BM202" s="95"/>
      <c r="BN202" s="95"/>
    </row>
    <row r="203" spans="1:66" s="92" customFormat="1" ht="20.100000000000001" customHeight="1" x14ac:dyDescent="0.15">
      <c r="A203" s="199">
        <v>24</v>
      </c>
      <c r="B203" s="199">
        <v>11</v>
      </c>
      <c r="C203" s="3">
        <v>4</v>
      </c>
      <c r="D203" s="240"/>
      <c r="E203" s="242"/>
      <c r="F203" s="242"/>
      <c r="G203" s="196" t="s">
        <v>854</v>
      </c>
      <c r="H203" s="238"/>
      <c r="I203" s="239"/>
      <c r="J203" s="239"/>
      <c r="K203" s="239"/>
      <c r="L203" s="239"/>
      <c r="M203" s="239">
        <f t="shared" si="2"/>
        <v>0</v>
      </c>
      <c r="N203" s="95"/>
      <c r="O203" s="248"/>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c r="AY203" s="95"/>
      <c r="AZ203" s="95"/>
      <c r="BA203" s="95"/>
      <c r="BB203" s="95"/>
      <c r="BC203" s="95"/>
      <c r="BD203" s="95"/>
      <c r="BE203" s="95"/>
      <c r="BF203" s="95"/>
      <c r="BG203" s="95"/>
      <c r="BH203" s="95"/>
      <c r="BI203" s="95"/>
      <c r="BJ203" s="95"/>
      <c r="BK203" s="95"/>
      <c r="BL203" s="95"/>
      <c r="BM203" s="95"/>
      <c r="BN203" s="95"/>
    </row>
    <row r="204" spans="1:66" s="92" customFormat="1" ht="20.100000000000001" customHeight="1" x14ac:dyDescent="0.15">
      <c r="A204" s="199">
        <v>24</v>
      </c>
      <c r="B204" s="199">
        <v>11</v>
      </c>
      <c r="C204" s="3">
        <v>5</v>
      </c>
      <c r="D204" s="243"/>
      <c r="E204" s="236"/>
      <c r="F204" s="241"/>
      <c r="G204" s="196" t="s">
        <v>855</v>
      </c>
      <c r="H204" s="238"/>
      <c r="I204" s="239"/>
      <c r="J204" s="239"/>
      <c r="K204" s="239"/>
      <c r="L204" s="239"/>
      <c r="M204" s="239">
        <f t="shared" si="2"/>
        <v>0</v>
      </c>
      <c r="N204" s="95"/>
      <c r="O204" s="248"/>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95"/>
      <c r="AS204" s="95"/>
      <c r="AT204" s="95"/>
      <c r="AU204" s="95"/>
      <c r="AV204" s="95"/>
      <c r="AW204" s="95"/>
      <c r="AX204" s="95"/>
      <c r="AY204" s="95"/>
      <c r="AZ204" s="95"/>
      <c r="BA204" s="95"/>
      <c r="BB204" s="95"/>
      <c r="BC204" s="95"/>
      <c r="BD204" s="95"/>
      <c r="BE204" s="95"/>
      <c r="BF204" s="95"/>
      <c r="BG204" s="95"/>
      <c r="BH204" s="95"/>
      <c r="BI204" s="95"/>
      <c r="BJ204" s="95"/>
      <c r="BK204" s="95"/>
      <c r="BL204" s="95"/>
      <c r="BM204" s="95"/>
      <c r="BN204" s="95"/>
    </row>
    <row r="205" spans="1:66" s="257" customFormat="1" ht="20.100000000000001" customHeight="1" thickBot="1" x14ac:dyDescent="0.2">
      <c r="A205" s="199">
        <v>24</v>
      </c>
      <c r="B205" s="199">
        <v>11</v>
      </c>
      <c r="C205" s="3">
        <v>6</v>
      </c>
      <c r="D205" s="243"/>
      <c r="E205" s="236"/>
      <c r="F205" s="237"/>
      <c r="G205" s="196" t="s">
        <v>856</v>
      </c>
      <c r="H205" s="238"/>
      <c r="I205" s="239"/>
      <c r="J205" s="239"/>
      <c r="K205" s="239"/>
      <c r="L205" s="239"/>
      <c r="M205" s="239">
        <f t="shared" si="2"/>
        <v>0</v>
      </c>
      <c r="N205" s="95"/>
      <c r="O205" s="248"/>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c r="AY205" s="95"/>
      <c r="AZ205" s="95"/>
      <c r="BA205" s="95"/>
      <c r="BB205" s="95"/>
      <c r="BC205" s="95"/>
      <c r="BD205" s="95"/>
      <c r="BE205" s="95"/>
      <c r="BF205" s="95"/>
      <c r="BG205" s="95"/>
      <c r="BH205" s="95"/>
      <c r="BI205" s="95"/>
      <c r="BJ205" s="95"/>
      <c r="BK205" s="95"/>
      <c r="BL205" s="95"/>
      <c r="BM205" s="95"/>
      <c r="BN205" s="95"/>
    </row>
    <row r="206" spans="1:66" s="92" customFormat="1" ht="20.100000000000001" customHeight="1" x14ac:dyDescent="0.15">
      <c r="A206" s="199">
        <v>24</v>
      </c>
      <c r="B206" s="199">
        <v>11</v>
      </c>
      <c r="C206" s="3">
        <v>7</v>
      </c>
      <c r="D206" s="243"/>
      <c r="E206" s="236"/>
      <c r="F206" s="241"/>
      <c r="G206" s="196" t="s">
        <v>857</v>
      </c>
      <c r="H206" s="238"/>
      <c r="I206" s="239"/>
      <c r="J206" s="239"/>
      <c r="K206" s="239"/>
      <c r="L206" s="239"/>
      <c r="M206" s="239">
        <f t="shared" si="2"/>
        <v>0</v>
      </c>
      <c r="N206" s="95"/>
      <c r="O206" s="248"/>
      <c r="P206" s="95"/>
      <c r="Q206" s="95"/>
      <c r="R206" s="95"/>
      <c r="S206" s="95"/>
      <c r="T206" s="95"/>
      <c r="U206" s="95"/>
      <c r="V206" s="95"/>
      <c r="W206" s="95"/>
      <c r="X206" s="95"/>
      <c r="Y206" s="95"/>
      <c r="Z206" s="95"/>
      <c r="AA206" s="95"/>
      <c r="AB206" s="95"/>
      <c r="AC206" s="95"/>
      <c r="AD206" s="95"/>
      <c r="AE206" s="95"/>
      <c r="AF206" s="95"/>
      <c r="AG206" s="95"/>
      <c r="AH206" s="95"/>
      <c r="AI206" s="95"/>
      <c r="AJ206" s="95"/>
      <c r="AK206" s="95"/>
      <c r="AL206" s="95"/>
      <c r="AM206" s="95"/>
      <c r="AN206" s="95"/>
      <c r="AO206" s="95"/>
      <c r="AP206" s="95"/>
      <c r="AQ206" s="95"/>
      <c r="AR206" s="95"/>
      <c r="AS206" s="95"/>
      <c r="AT206" s="95"/>
      <c r="AU206" s="95"/>
      <c r="AV206" s="95"/>
      <c r="AW206" s="95"/>
      <c r="AX206" s="95"/>
      <c r="AY206" s="95"/>
      <c r="AZ206" s="95"/>
      <c r="BA206" s="95"/>
      <c r="BB206" s="95"/>
      <c r="BC206" s="95"/>
      <c r="BD206" s="95"/>
      <c r="BE206" s="95"/>
      <c r="BF206" s="95"/>
      <c r="BG206" s="95"/>
      <c r="BH206" s="95"/>
      <c r="BI206" s="95"/>
      <c r="BJ206" s="95"/>
      <c r="BK206" s="95"/>
      <c r="BL206" s="95"/>
      <c r="BM206" s="95"/>
      <c r="BN206" s="95"/>
    </row>
    <row r="207" spans="1:66" s="92" customFormat="1" ht="20.100000000000001" customHeight="1" x14ac:dyDescent="0.15">
      <c r="A207" s="199">
        <v>24</v>
      </c>
      <c r="B207" s="199">
        <v>11</v>
      </c>
      <c r="C207" s="3">
        <v>8</v>
      </c>
      <c r="D207" s="243"/>
      <c r="E207" s="236"/>
      <c r="F207" s="241"/>
      <c r="G207" s="196" t="s">
        <v>858</v>
      </c>
      <c r="H207" s="238"/>
      <c r="I207" s="251"/>
      <c r="J207" s="251"/>
      <c r="K207" s="251"/>
      <c r="L207" s="251"/>
      <c r="M207" s="251">
        <f t="shared" si="2"/>
        <v>0</v>
      </c>
      <c r="N207" s="95"/>
      <c r="O207" s="248"/>
      <c r="P207" s="95"/>
      <c r="Q207" s="95"/>
      <c r="R207" s="95"/>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c r="AY207" s="95"/>
      <c r="AZ207" s="95"/>
      <c r="BA207" s="95"/>
      <c r="BB207" s="95"/>
      <c r="BC207" s="95"/>
      <c r="BD207" s="95"/>
      <c r="BE207" s="95"/>
      <c r="BF207" s="95"/>
      <c r="BG207" s="95"/>
      <c r="BH207" s="95"/>
      <c r="BI207" s="95"/>
      <c r="BJ207" s="95"/>
      <c r="BK207" s="95"/>
      <c r="BL207" s="95"/>
      <c r="BM207" s="95"/>
      <c r="BN207" s="95"/>
    </row>
    <row r="208" spans="1:66" s="92" customFormat="1" ht="20.100000000000001" customHeight="1" x14ac:dyDescent="0.15">
      <c r="A208" s="199">
        <v>24</v>
      </c>
      <c r="B208" s="199">
        <v>11</v>
      </c>
      <c r="C208" s="3">
        <v>9</v>
      </c>
      <c r="D208" s="243"/>
      <c r="E208" s="236"/>
      <c r="F208" s="241"/>
      <c r="G208" s="196" t="s">
        <v>859</v>
      </c>
      <c r="H208" s="238"/>
      <c r="I208" s="251"/>
      <c r="J208" s="251"/>
      <c r="K208" s="251"/>
      <c r="L208" s="251"/>
      <c r="M208" s="251">
        <f t="shared" si="2"/>
        <v>0</v>
      </c>
      <c r="O208" s="235"/>
    </row>
    <row r="209" spans="1:13" s="92" customFormat="1" ht="20.100000000000001" customHeight="1" x14ac:dyDescent="0.15">
      <c r="A209" s="199">
        <v>24</v>
      </c>
      <c r="B209" s="199">
        <v>11</v>
      </c>
      <c r="C209" s="3">
        <v>10</v>
      </c>
      <c r="D209" s="243"/>
      <c r="E209" s="236"/>
      <c r="F209" s="241"/>
      <c r="G209" s="196" t="s">
        <v>860</v>
      </c>
      <c r="H209" s="238"/>
      <c r="I209" s="251"/>
      <c r="J209" s="251"/>
      <c r="K209" s="251"/>
      <c r="L209" s="251"/>
      <c r="M209" s="251">
        <f t="shared" ref="M209:M272" si="3">SUM(I209:L209)</f>
        <v>0</v>
      </c>
    </row>
    <row r="210" spans="1:13" s="92" customFormat="1" ht="20.100000000000001" customHeight="1" x14ac:dyDescent="0.15">
      <c r="A210" s="199">
        <v>24</v>
      </c>
      <c r="B210" s="199">
        <v>11</v>
      </c>
      <c r="C210" s="3">
        <v>11</v>
      </c>
      <c r="D210" s="243"/>
      <c r="E210" s="236"/>
      <c r="F210" s="241"/>
      <c r="G210" s="196" t="s">
        <v>753</v>
      </c>
      <c r="H210" s="238"/>
      <c r="I210" s="251"/>
      <c r="J210" s="251"/>
      <c r="K210" s="251"/>
      <c r="L210" s="251"/>
      <c r="M210" s="251">
        <f t="shared" si="3"/>
        <v>0</v>
      </c>
    </row>
    <row r="211" spans="1:13" s="92" customFormat="1" ht="20.100000000000001" customHeight="1" x14ac:dyDescent="0.15">
      <c r="A211" s="199">
        <v>24</v>
      </c>
      <c r="B211" s="199">
        <v>11</v>
      </c>
      <c r="C211" s="3">
        <v>12</v>
      </c>
      <c r="D211" s="243"/>
      <c r="E211" s="236"/>
      <c r="F211" s="241"/>
      <c r="G211" s="196" t="s">
        <v>754</v>
      </c>
      <c r="H211" s="238"/>
      <c r="I211" s="251"/>
      <c r="J211" s="251"/>
      <c r="K211" s="251"/>
      <c r="L211" s="251"/>
      <c r="M211" s="251">
        <f t="shared" si="3"/>
        <v>0</v>
      </c>
    </row>
    <row r="212" spans="1:13" s="92" customFormat="1" ht="20.100000000000001" customHeight="1" x14ac:dyDescent="0.15">
      <c r="A212" s="199">
        <v>24</v>
      </c>
      <c r="B212" s="199">
        <v>11</v>
      </c>
      <c r="C212" s="3">
        <v>13</v>
      </c>
      <c r="D212" s="244"/>
      <c r="E212" s="245"/>
      <c r="F212" s="246"/>
      <c r="G212" s="247" t="s">
        <v>755</v>
      </c>
      <c r="H212" s="238"/>
      <c r="I212" s="251"/>
      <c r="J212" s="251"/>
      <c r="K212" s="251"/>
      <c r="L212" s="251"/>
      <c r="M212" s="251">
        <f t="shared" si="3"/>
        <v>0</v>
      </c>
    </row>
    <row r="213" spans="1:13" s="92" customFormat="1" ht="20.100000000000001" customHeight="1" x14ac:dyDescent="0.15">
      <c r="A213" s="199">
        <v>24</v>
      </c>
      <c r="B213" s="199">
        <v>11</v>
      </c>
      <c r="C213" s="3">
        <v>14</v>
      </c>
      <c r="D213" s="856" t="s">
        <v>756</v>
      </c>
      <c r="E213" s="857"/>
      <c r="F213" s="858"/>
      <c r="G213" s="196" t="s">
        <v>757</v>
      </c>
      <c r="H213" s="238"/>
      <c r="I213" s="251"/>
      <c r="J213" s="251"/>
      <c r="K213" s="251"/>
      <c r="L213" s="251"/>
      <c r="M213" s="251">
        <f t="shared" si="3"/>
        <v>0</v>
      </c>
    </row>
    <row r="214" spans="1:13" s="92" customFormat="1" ht="20.100000000000001" customHeight="1" thickBot="1" x14ac:dyDescent="0.2">
      <c r="A214" s="225">
        <v>24</v>
      </c>
      <c r="B214" s="225">
        <v>11</v>
      </c>
      <c r="C214" s="226">
        <v>15</v>
      </c>
      <c r="D214" s="853"/>
      <c r="E214" s="854"/>
      <c r="F214" s="855"/>
      <c r="G214" s="260" t="s">
        <v>758</v>
      </c>
      <c r="H214" s="261"/>
      <c r="I214" s="270"/>
      <c r="J214" s="270"/>
      <c r="K214" s="270"/>
      <c r="L214" s="270"/>
      <c r="M214" s="270">
        <f t="shared" si="3"/>
        <v>0</v>
      </c>
    </row>
    <row r="215" spans="1:13" s="92" customFormat="1" ht="20.100000000000001" customHeight="1" x14ac:dyDescent="0.15">
      <c r="A215" s="230">
        <v>24</v>
      </c>
      <c r="B215" s="199">
        <v>12</v>
      </c>
      <c r="C215" s="3">
        <v>1</v>
      </c>
      <c r="D215" s="263" t="s">
        <v>132</v>
      </c>
      <c r="E215" s="264"/>
      <c r="F215" s="264"/>
      <c r="G215" s="165" t="s">
        <v>752</v>
      </c>
      <c r="H215" s="233"/>
      <c r="I215" s="271"/>
      <c r="J215" s="271"/>
      <c r="K215" s="271"/>
      <c r="L215" s="271"/>
      <c r="M215" s="271">
        <f t="shared" si="3"/>
        <v>0</v>
      </c>
    </row>
    <row r="216" spans="1:13" s="92" customFormat="1" ht="20.100000000000001" customHeight="1" x14ac:dyDescent="0.15">
      <c r="A216" s="199">
        <v>24</v>
      </c>
      <c r="B216" s="199">
        <v>12</v>
      </c>
      <c r="C216" s="3">
        <v>2</v>
      </c>
      <c r="D216" s="231"/>
      <c r="E216" s="236"/>
      <c r="F216" s="237"/>
      <c r="G216" s="196" t="s">
        <v>852</v>
      </c>
      <c r="H216" s="238"/>
      <c r="I216" s="251"/>
      <c r="J216" s="251"/>
      <c r="K216" s="251"/>
      <c r="L216" s="251"/>
      <c r="M216" s="251">
        <f t="shared" si="3"/>
        <v>0</v>
      </c>
    </row>
    <row r="217" spans="1:13" s="92" customFormat="1" ht="20.100000000000001" customHeight="1" x14ac:dyDescent="0.15">
      <c r="A217" s="199">
        <v>24</v>
      </c>
      <c r="B217" s="199">
        <v>12</v>
      </c>
      <c r="C217" s="3">
        <v>3</v>
      </c>
      <c r="D217" s="240"/>
      <c r="E217" s="236"/>
      <c r="F217" s="241"/>
      <c r="G217" s="196" t="s">
        <v>853</v>
      </c>
      <c r="H217" s="238"/>
      <c r="I217" s="251"/>
      <c r="J217" s="251"/>
      <c r="K217" s="251"/>
      <c r="L217" s="251"/>
      <c r="M217" s="251">
        <f t="shared" si="3"/>
        <v>0</v>
      </c>
    </row>
    <row r="218" spans="1:13" s="92" customFormat="1" ht="20.100000000000001" customHeight="1" x14ac:dyDescent="0.15">
      <c r="A218" s="199">
        <v>24</v>
      </c>
      <c r="B218" s="199">
        <v>12</v>
      </c>
      <c r="C218" s="3">
        <v>4</v>
      </c>
      <c r="D218" s="240"/>
      <c r="E218" s="242"/>
      <c r="F218" s="242"/>
      <c r="G218" s="196" t="s">
        <v>854</v>
      </c>
      <c r="H218" s="238"/>
      <c r="I218" s="251"/>
      <c r="J218" s="251"/>
      <c r="K218" s="251"/>
      <c r="L218" s="251"/>
      <c r="M218" s="251">
        <f t="shared" si="3"/>
        <v>0</v>
      </c>
    </row>
    <row r="219" spans="1:13" s="92" customFormat="1" ht="20.100000000000001" customHeight="1" x14ac:dyDescent="0.15">
      <c r="A219" s="199">
        <v>24</v>
      </c>
      <c r="B219" s="199">
        <v>12</v>
      </c>
      <c r="C219" s="3">
        <v>5</v>
      </c>
      <c r="D219" s="243"/>
      <c r="E219" s="236"/>
      <c r="F219" s="241"/>
      <c r="G219" s="196" t="s">
        <v>855</v>
      </c>
      <c r="H219" s="238"/>
      <c r="I219" s="251"/>
      <c r="J219" s="251"/>
      <c r="K219" s="251"/>
      <c r="L219" s="251"/>
      <c r="M219" s="251">
        <f t="shared" si="3"/>
        <v>0</v>
      </c>
    </row>
    <row r="220" spans="1:13" s="92" customFormat="1" ht="20.100000000000001" customHeight="1" x14ac:dyDescent="0.15">
      <c r="A220" s="199">
        <v>24</v>
      </c>
      <c r="B220" s="199">
        <v>12</v>
      </c>
      <c r="C220" s="3">
        <v>6</v>
      </c>
      <c r="D220" s="243"/>
      <c r="E220" s="236"/>
      <c r="F220" s="237"/>
      <c r="G220" s="196" t="s">
        <v>856</v>
      </c>
      <c r="H220" s="238"/>
      <c r="I220" s="251"/>
      <c r="J220" s="251"/>
      <c r="K220" s="251"/>
      <c r="L220" s="251"/>
      <c r="M220" s="251">
        <f t="shared" si="3"/>
        <v>0</v>
      </c>
    </row>
    <row r="221" spans="1:13" s="92" customFormat="1" ht="20.100000000000001" customHeight="1" x14ac:dyDescent="0.15">
      <c r="A221" s="199">
        <v>24</v>
      </c>
      <c r="B221" s="199">
        <v>12</v>
      </c>
      <c r="C221" s="3">
        <v>7</v>
      </c>
      <c r="D221" s="243"/>
      <c r="E221" s="236"/>
      <c r="F221" s="241"/>
      <c r="G221" s="196" t="s">
        <v>857</v>
      </c>
      <c r="H221" s="238"/>
      <c r="I221" s="251"/>
      <c r="J221" s="251"/>
      <c r="K221" s="251"/>
      <c r="L221" s="251"/>
      <c r="M221" s="251">
        <f t="shared" si="3"/>
        <v>0</v>
      </c>
    </row>
    <row r="222" spans="1:13" s="92" customFormat="1" ht="20.100000000000001" customHeight="1" x14ac:dyDescent="0.15">
      <c r="A222" s="199">
        <v>24</v>
      </c>
      <c r="B222" s="199">
        <v>12</v>
      </c>
      <c r="C222" s="3">
        <v>8</v>
      </c>
      <c r="D222" s="243"/>
      <c r="E222" s="236"/>
      <c r="F222" s="241"/>
      <c r="G222" s="196" t="s">
        <v>858</v>
      </c>
      <c r="H222" s="238"/>
      <c r="I222" s="251"/>
      <c r="J222" s="251"/>
      <c r="K222" s="251"/>
      <c r="L222" s="251"/>
      <c r="M222" s="251">
        <f t="shared" si="3"/>
        <v>0</v>
      </c>
    </row>
    <row r="223" spans="1:13" s="92" customFormat="1" ht="20.100000000000001" customHeight="1" x14ac:dyDescent="0.15">
      <c r="A223" s="199">
        <v>24</v>
      </c>
      <c r="B223" s="199">
        <v>12</v>
      </c>
      <c r="C223" s="3">
        <v>9</v>
      </c>
      <c r="D223" s="243"/>
      <c r="E223" s="236"/>
      <c r="F223" s="241"/>
      <c r="G223" s="196" t="s">
        <v>859</v>
      </c>
      <c r="H223" s="238"/>
      <c r="I223" s="251"/>
      <c r="J223" s="251"/>
      <c r="K223" s="251"/>
      <c r="L223" s="251"/>
      <c r="M223" s="251">
        <f t="shared" si="3"/>
        <v>0</v>
      </c>
    </row>
    <row r="224" spans="1:13" s="92" customFormat="1" ht="20.100000000000001" customHeight="1" x14ac:dyDescent="0.15">
      <c r="A224" s="199">
        <v>24</v>
      </c>
      <c r="B224" s="199">
        <v>12</v>
      </c>
      <c r="C224" s="3">
        <v>10</v>
      </c>
      <c r="D224" s="243"/>
      <c r="E224" s="236"/>
      <c r="F224" s="241"/>
      <c r="G224" s="196" t="s">
        <v>860</v>
      </c>
      <c r="H224" s="238"/>
      <c r="I224" s="251"/>
      <c r="J224" s="251"/>
      <c r="K224" s="251"/>
      <c r="L224" s="251"/>
      <c r="M224" s="251">
        <f t="shared" si="3"/>
        <v>0</v>
      </c>
    </row>
    <row r="225" spans="1:14" s="92" customFormat="1" ht="20.100000000000001" customHeight="1" x14ac:dyDescent="0.15">
      <c r="A225" s="199">
        <v>24</v>
      </c>
      <c r="B225" s="199">
        <v>12</v>
      </c>
      <c r="C225" s="3">
        <v>11</v>
      </c>
      <c r="D225" s="243"/>
      <c r="E225" s="236"/>
      <c r="F225" s="241"/>
      <c r="G225" s="196" t="s">
        <v>753</v>
      </c>
      <c r="H225" s="238"/>
      <c r="I225" s="251"/>
      <c r="J225" s="251"/>
      <c r="K225" s="251"/>
      <c r="L225" s="251"/>
      <c r="M225" s="251">
        <f t="shared" si="3"/>
        <v>0</v>
      </c>
    </row>
    <row r="226" spans="1:14" s="92" customFormat="1" ht="20.100000000000001" customHeight="1" x14ac:dyDescent="0.15">
      <c r="A226" s="199">
        <v>24</v>
      </c>
      <c r="B226" s="199">
        <v>12</v>
      </c>
      <c r="C226" s="3">
        <v>12</v>
      </c>
      <c r="D226" s="243"/>
      <c r="E226" s="236"/>
      <c r="F226" s="241"/>
      <c r="G226" s="196" t="s">
        <v>754</v>
      </c>
      <c r="H226" s="238"/>
      <c r="I226" s="251"/>
      <c r="J226" s="251"/>
      <c r="K226" s="251"/>
      <c r="L226" s="251"/>
      <c r="M226" s="251">
        <f t="shared" si="3"/>
        <v>0</v>
      </c>
    </row>
    <row r="227" spans="1:14" s="92" customFormat="1" ht="20.100000000000001" customHeight="1" x14ac:dyDescent="0.15">
      <c r="A227" s="199">
        <v>24</v>
      </c>
      <c r="B227" s="199">
        <v>12</v>
      </c>
      <c r="C227" s="3">
        <v>13</v>
      </c>
      <c r="D227" s="244"/>
      <c r="E227" s="245"/>
      <c r="F227" s="272"/>
      <c r="G227" s="247" t="s">
        <v>755</v>
      </c>
      <c r="H227" s="238"/>
      <c r="I227" s="251"/>
      <c r="J227" s="251"/>
      <c r="K227" s="251"/>
      <c r="L227" s="251"/>
      <c r="M227" s="251">
        <f t="shared" si="3"/>
        <v>0</v>
      </c>
    </row>
    <row r="228" spans="1:14" s="92" customFormat="1" ht="20.100000000000001" customHeight="1" x14ac:dyDescent="0.15">
      <c r="A228" s="199">
        <v>24</v>
      </c>
      <c r="B228" s="199">
        <v>12</v>
      </c>
      <c r="C228" s="3">
        <v>14</v>
      </c>
      <c r="D228" s="856" t="s">
        <v>756</v>
      </c>
      <c r="E228" s="857"/>
      <c r="F228" s="858"/>
      <c r="G228" s="196" t="s">
        <v>757</v>
      </c>
      <c r="H228" s="238"/>
      <c r="I228" s="251"/>
      <c r="J228" s="251"/>
      <c r="K228" s="251"/>
      <c r="L228" s="251"/>
      <c r="M228" s="251">
        <f t="shared" si="3"/>
        <v>0</v>
      </c>
    </row>
    <row r="229" spans="1:14" s="92" customFormat="1" ht="19.5" customHeight="1" thickBot="1" x14ac:dyDescent="0.2">
      <c r="A229" s="225">
        <v>24</v>
      </c>
      <c r="B229" s="225">
        <v>12</v>
      </c>
      <c r="C229" s="226">
        <v>15</v>
      </c>
      <c r="D229" s="853"/>
      <c r="E229" s="854"/>
      <c r="F229" s="855"/>
      <c r="G229" s="273" t="s">
        <v>758</v>
      </c>
      <c r="H229" s="274"/>
      <c r="I229" s="270"/>
      <c r="J229" s="270"/>
      <c r="K229" s="270"/>
      <c r="L229" s="270"/>
      <c r="M229" s="270">
        <f t="shared" si="3"/>
        <v>0</v>
      </c>
    </row>
    <row r="230" spans="1:14" ht="24.95" customHeight="1" x14ac:dyDescent="0.15">
      <c r="A230" s="230">
        <v>26</v>
      </c>
      <c r="B230" s="275">
        <v>1</v>
      </c>
      <c r="C230" s="6">
        <v>1</v>
      </c>
      <c r="D230" s="276"/>
      <c r="E230" s="277" t="s">
        <v>461</v>
      </c>
      <c r="F230" s="140" t="s">
        <v>527</v>
      </c>
      <c r="G230" s="278"/>
      <c r="H230" s="140" t="s">
        <v>28</v>
      </c>
      <c r="I230" s="279">
        <v>80524</v>
      </c>
      <c r="J230" s="279">
        <v>48377</v>
      </c>
      <c r="K230" s="279">
        <v>136290</v>
      </c>
      <c r="L230" s="279">
        <v>49742</v>
      </c>
      <c r="M230" s="279">
        <f t="shared" si="3"/>
        <v>314933</v>
      </c>
      <c r="N230" s="214"/>
    </row>
    <row r="231" spans="1:14" ht="24.95" customHeight="1" x14ac:dyDescent="0.15">
      <c r="A231" s="199">
        <v>26</v>
      </c>
      <c r="B231" s="275">
        <v>1</v>
      </c>
      <c r="C231" s="6">
        <v>2</v>
      </c>
      <c r="D231" s="280"/>
      <c r="E231" s="281"/>
      <c r="F231" s="281" t="s">
        <v>528</v>
      </c>
      <c r="G231" s="281" t="s">
        <v>529</v>
      </c>
      <c r="H231" s="281" t="s">
        <v>29</v>
      </c>
      <c r="I231" s="213">
        <v>72807</v>
      </c>
      <c r="J231" s="213">
        <v>39317</v>
      </c>
      <c r="K231" s="213">
        <v>109278</v>
      </c>
      <c r="L231" s="213">
        <v>33441</v>
      </c>
      <c r="M231" s="213">
        <f t="shared" si="3"/>
        <v>254843</v>
      </c>
      <c r="N231" s="214"/>
    </row>
    <row r="232" spans="1:14" ht="24.95" customHeight="1" x14ac:dyDescent="0.15">
      <c r="A232" s="199">
        <v>26</v>
      </c>
      <c r="B232" s="275">
        <v>1</v>
      </c>
      <c r="C232" s="6">
        <v>3</v>
      </c>
      <c r="D232" s="280" t="s">
        <v>2</v>
      </c>
      <c r="E232" s="281"/>
      <c r="F232" s="282" t="s">
        <v>530</v>
      </c>
      <c r="G232" s="281" t="s">
        <v>531</v>
      </c>
      <c r="H232" s="281"/>
      <c r="I232" s="213">
        <v>72560</v>
      </c>
      <c r="J232" s="213">
        <v>39297</v>
      </c>
      <c r="K232" s="213">
        <v>109203</v>
      </c>
      <c r="L232" s="213">
        <v>33201</v>
      </c>
      <c r="M232" s="213">
        <f t="shared" si="3"/>
        <v>254261</v>
      </c>
      <c r="N232" s="214"/>
    </row>
    <row r="233" spans="1:14" ht="24.95" customHeight="1" x14ac:dyDescent="0.15">
      <c r="A233" s="199">
        <v>26</v>
      </c>
      <c r="B233" s="275">
        <v>1</v>
      </c>
      <c r="C233" s="6">
        <v>4</v>
      </c>
      <c r="D233" s="280"/>
      <c r="E233" s="283"/>
      <c r="F233" s="284"/>
      <c r="G233" s="284"/>
      <c r="H233" s="220"/>
      <c r="I233" s="213">
        <v>0</v>
      </c>
      <c r="J233" s="213">
        <v>0</v>
      </c>
      <c r="K233" s="213">
        <v>0</v>
      </c>
      <c r="L233" s="213">
        <v>0</v>
      </c>
      <c r="M233" s="213">
        <f t="shared" si="3"/>
        <v>0</v>
      </c>
      <c r="N233" s="214"/>
    </row>
    <row r="234" spans="1:14" ht="24.95" customHeight="1" x14ac:dyDescent="0.15">
      <c r="A234" s="199">
        <v>26</v>
      </c>
      <c r="B234" s="275">
        <v>1</v>
      </c>
      <c r="C234" s="6">
        <v>5</v>
      </c>
      <c r="D234" s="280"/>
      <c r="E234" s="281"/>
      <c r="F234" s="281" t="s">
        <v>532</v>
      </c>
      <c r="G234" s="281" t="s">
        <v>533</v>
      </c>
      <c r="H234" s="281"/>
      <c r="I234" s="213">
        <v>0</v>
      </c>
      <c r="J234" s="213">
        <v>0</v>
      </c>
      <c r="K234" s="213">
        <v>0</v>
      </c>
      <c r="L234" s="213">
        <v>0</v>
      </c>
      <c r="M234" s="213">
        <f t="shared" si="3"/>
        <v>0</v>
      </c>
      <c r="N234" s="214"/>
    </row>
    <row r="235" spans="1:14" ht="24.95" customHeight="1" x14ac:dyDescent="0.15">
      <c r="A235" s="199">
        <v>26</v>
      </c>
      <c r="B235" s="275">
        <v>1</v>
      </c>
      <c r="C235" s="6">
        <v>6</v>
      </c>
      <c r="D235" s="285"/>
      <c r="E235" s="281"/>
      <c r="F235" s="281" t="s">
        <v>534</v>
      </c>
      <c r="G235" s="281" t="s">
        <v>535</v>
      </c>
      <c r="H235" s="281"/>
      <c r="I235" s="213">
        <v>247</v>
      </c>
      <c r="J235" s="213">
        <v>20</v>
      </c>
      <c r="K235" s="213">
        <v>75</v>
      </c>
      <c r="L235" s="213">
        <v>240</v>
      </c>
      <c r="M235" s="213">
        <f t="shared" si="3"/>
        <v>582</v>
      </c>
      <c r="N235" s="214"/>
    </row>
    <row r="236" spans="1:14" ht="24.95" customHeight="1" x14ac:dyDescent="0.15">
      <c r="A236" s="199">
        <v>26</v>
      </c>
      <c r="B236" s="275">
        <v>1</v>
      </c>
      <c r="C236" s="6">
        <v>7</v>
      </c>
      <c r="D236" s="285" t="s">
        <v>536</v>
      </c>
      <c r="E236" s="281"/>
      <c r="F236" s="281" t="s">
        <v>537</v>
      </c>
      <c r="G236" s="281" t="s">
        <v>538</v>
      </c>
      <c r="H236" s="286"/>
      <c r="I236" s="213">
        <v>7717</v>
      </c>
      <c r="J236" s="213">
        <v>9060</v>
      </c>
      <c r="K236" s="213">
        <v>27012</v>
      </c>
      <c r="L236" s="213">
        <v>16301</v>
      </c>
      <c r="M236" s="213">
        <f t="shared" si="3"/>
        <v>60090</v>
      </c>
      <c r="N236" s="214"/>
    </row>
    <row r="237" spans="1:14" ht="24.95" customHeight="1" x14ac:dyDescent="0.15">
      <c r="A237" s="199">
        <v>26</v>
      </c>
      <c r="B237" s="275">
        <v>1</v>
      </c>
      <c r="C237" s="6">
        <v>8</v>
      </c>
      <c r="D237" s="285"/>
      <c r="E237" s="281"/>
      <c r="F237" s="281" t="s">
        <v>530</v>
      </c>
      <c r="G237" s="281" t="s">
        <v>539</v>
      </c>
      <c r="H237" s="281"/>
      <c r="I237" s="213">
        <v>0</v>
      </c>
      <c r="J237" s="213">
        <v>0</v>
      </c>
      <c r="K237" s="213">
        <v>0</v>
      </c>
      <c r="L237" s="213">
        <v>0</v>
      </c>
      <c r="M237" s="213">
        <f t="shared" si="3"/>
        <v>0</v>
      </c>
      <c r="N237" s="214"/>
    </row>
    <row r="238" spans="1:14" ht="24.95" customHeight="1" x14ac:dyDescent="0.15">
      <c r="A238" s="199">
        <v>26</v>
      </c>
      <c r="B238" s="275">
        <v>1</v>
      </c>
      <c r="C238" s="6">
        <v>9</v>
      </c>
      <c r="D238" s="285"/>
      <c r="E238" s="281"/>
      <c r="F238" s="281" t="s">
        <v>532</v>
      </c>
      <c r="G238" s="281" t="s">
        <v>540</v>
      </c>
      <c r="H238" s="281"/>
      <c r="I238" s="213">
        <v>0</v>
      </c>
      <c r="J238" s="213">
        <v>0</v>
      </c>
      <c r="K238" s="213">
        <v>0</v>
      </c>
      <c r="L238" s="213">
        <v>0</v>
      </c>
      <c r="M238" s="213">
        <f t="shared" si="3"/>
        <v>0</v>
      </c>
      <c r="N238" s="214"/>
    </row>
    <row r="239" spans="1:14" ht="24.95" customHeight="1" x14ac:dyDescent="0.15">
      <c r="A239" s="199">
        <v>26</v>
      </c>
      <c r="B239" s="275">
        <v>1</v>
      </c>
      <c r="C239" s="6">
        <v>10</v>
      </c>
      <c r="D239" s="285" t="s">
        <v>541</v>
      </c>
      <c r="E239" s="281"/>
      <c r="F239" s="281" t="s">
        <v>534</v>
      </c>
      <c r="G239" s="281" t="s">
        <v>542</v>
      </c>
      <c r="H239" s="281"/>
      <c r="I239" s="213">
        <v>7716</v>
      </c>
      <c r="J239" s="213">
        <v>2050</v>
      </c>
      <c r="K239" s="213">
        <v>27008</v>
      </c>
      <c r="L239" s="213">
        <v>7787</v>
      </c>
      <c r="M239" s="213">
        <f t="shared" si="3"/>
        <v>44561</v>
      </c>
      <c r="N239" s="214"/>
    </row>
    <row r="240" spans="1:14" ht="24.95" customHeight="1" x14ac:dyDescent="0.15">
      <c r="A240" s="199">
        <v>26</v>
      </c>
      <c r="B240" s="275">
        <v>1</v>
      </c>
      <c r="C240" s="6">
        <v>11</v>
      </c>
      <c r="D240" s="285"/>
      <c r="E240" s="281"/>
      <c r="F240" s="281" t="s">
        <v>543</v>
      </c>
      <c r="G240" s="281" t="s">
        <v>535</v>
      </c>
      <c r="H240" s="281"/>
      <c r="I240" s="213">
        <v>1</v>
      </c>
      <c r="J240" s="213">
        <v>7010</v>
      </c>
      <c r="K240" s="213">
        <v>4</v>
      </c>
      <c r="L240" s="213">
        <v>8514</v>
      </c>
      <c r="M240" s="213">
        <f t="shared" si="3"/>
        <v>15529</v>
      </c>
      <c r="N240" s="214"/>
    </row>
    <row r="241" spans="1:14" ht="24.95" customHeight="1" x14ac:dyDescent="0.15">
      <c r="A241" s="199">
        <v>26</v>
      </c>
      <c r="B241" s="275">
        <v>1</v>
      </c>
      <c r="C241" s="6">
        <v>12</v>
      </c>
      <c r="D241" s="285"/>
      <c r="E241" s="287" t="s">
        <v>544</v>
      </c>
      <c r="F241" s="281" t="s">
        <v>545</v>
      </c>
      <c r="G241" s="286"/>
      <c r="H241" s="286"/>
      <c r="I241" s="213">
        <v>72592</v>
      </c>
      <c r="J241" s="213">
        <v>40618</v>
      </c>
      <c r="K241" s="213">
        <v>128442</v>
      </c>
      <c r="L241" s="213">
        <v>33200</v>
      </c>
      <c r="M241" s="213">
        <f t="shared" si="3"/>
        <v>274852</v>
      </c>
      <c r="N241" s="214"/>
    </row>
    <row r="242" spans="1:14" ht="24.95" customHeight="1" x14ac:dyDescent="0.15">
      <c r="A242" s="199">
        <v>26</v>
      </c>
      <c r="B242" s="275">
        <v>1</v>
      </c>
      <c r="C242" s="6">
        <v>13</v>
      </c>
      <c r="D242" s="285" t="s">
        <v>546</v>
      </c>
      <c r="E242" s="281"/>
      <c r="F242" s="281" t="s">
        <v>528</v>
      </c>
      <c r="G242" s="281" t="s">
        <v>547</v>
      </c>
      <c r="H242" s="286"/>
      <c r="I242" s="213">
        <v>61339</v>
      </c>
      <c r="J242" s="213">
        <v>33092</v>
      </c>
      <c r="K242" s="213">
        <v>124253</v>
      </c>
      <c r="L242" s="213">
        <v>17740</v>
      </c>
      <c r="M242" s="213">
        <f t="shared" si="3"/>
        <v>236424</v>
      </c>
      <c r="N242" s="214"/>
    </row>
    <row r="243" spans="1:14" ht="24.95" customHeight="1" x14ac:dyDescent="0.15">
      <c r="A243" s="199">
        <v>26</v>
      </c>
      <c r="B243" s="275">
        <v>1</v>
      </c>
      <c r="C243" s="6">
        <v>14</v>
      </c>
      <c r="D243" s="285"/>
      <c r="E243" s="281"/>
      <c r="F243" s="281" t="s">
        <v>530</v>
      </c>
      <c r="G243" s="281" t="s">
        <v>548</v>
      </c>
      <c r="H243" s="281"/>
      <c r="I243" s="213">
        <v>2835</v>
      </c>
      <c r="J243" s="213">
        <v>0</v>
      </c>
      <c r="K243" s="213">
        <v>10615</v>
      </c>
      <c r="L243" s="213">
        <v>5450</v>
      </c>
      <c r="M243" s="213">
        <f t="shared" si="3"/>
        <v>18900</v>
      </c>
      <c r="N243" s="214"/>
    </row>
    <row r="244" spans="1:14" ht="24.95" customHeight="1" x14ac:dyDescent="0.15">
      <c r="A244" s="199">
        <v>26</v>
      </c>
      <c r="B244" s="275">
        <v>1</v>
      </c>
      <c r="C244" s="6">
        <v>15</v>
      </c>
      <c r="D244" s="285"/>
      <c r="E244" s="281"/>
      <c r="F244" s="281" t="s">
        <v>532</v>
      </c>
      <c r="G244" s="281" t="s">
        <v>549</v>
      </c>
      <c r="H244" s="281"/>
      <c r="I244" s="213">
        <v>0</v>
      </c>
      <c r="J244" s="213">
        <v>0</v>
      </c>
      <c r="K244" s="213">
        <v>0</v>
      </c>
      <c r="L244" s="213">
        <v>0</v>
      </c>
      <c r="M244" s="213">
        <f t="shared" si="3"/>
        <v>0</v>
      </c>
      <c r="N244" s="214"/>
    </row>
    <row r="245" spans="1:14" ht="24.95" customHeight="1" x14ac:dyDescent="0.15">
      <c r="A245" s="199">
        <v>26</v>
      </c>
      <c r="B245" s="275">
        <v>1</v>
      </c>
      <c r="C245" s="6">
        <v>16</v>
      </c>
      <c r="D245" s="285" t="s">
        <v>536</v>
      </c>
      <c r="E245" s="281"/>
      <c r="F245" s="281" t="s">
        <v>534</v>
      </c>
      <c r="G245" s="288" t="s">
        <v>535</v>
      </c>
      <c r="H245" s="288"/>
      <c r="I245" s="213">
        <v>58504</v>
      </c>
      <c r="J245" s="213">
        <v>33092</v>
      </c>
      <c r="K245" s="213">
        <v>113638</v>
      </c>
      <c r="L245" s="213">
        <v>12290</v>
      </c>
      <c r="M245" s="213">
        <f t="shared" si="3"/>
        <v>217524</v>
      </c>
      <c r="N245" s="214"/>
    </row>
    <row r="246" spans="1:14" ht="24.95" customHeight="1" x14ac:dyDescent="0.15">
      <c r="A246" s="199">
        <v>26</v>
      </c>
      <c r="B246" s="275">
        <v>1</v>
      </c>
      <c r="C246" s="6">
        <v>17</v>
      </c>
      <c r="D246" s="285"/>
      <c r="E246" s="281"/>
      <c r="F246" s="281" t="s">
        <v>537</v>
      </c>
      <c r="G246" s="281" t="s">
        <v>550</v>
      </c>
      <c r="H246" s="286"/>
      <c r="I246" s="213">
        <v>11253</v>
      </c>
      <c r="J246" s="213">
        <v>7526</v>
      </c>
      <c r="K246" s="213">
        <v>4189</v>
      </c>
      <c r="L246" s="213">
        <v>15460</v>
      </c>
      <c r="M246" s="213">
        <f t="shared" si="3"/>
        <v>38428</v>
      </c>
      <c r="N246" s="214"/>
    </row>
    <row r="247" spans="1:14" ht="24.95" customHeight="1" x14ac:dyDescent="0.15">
      <c r="A247" s="199">
        <v>26</v>
      </c>
      <c r="B247" s="275">
        <v>1</v>
      </c>
      <c r="C247" s="6">
        <v>18</v>
      </c>
      <c r="D247" s="285"/>
      <c r="E247" s="281"/>
      <c r="F247" s="281" t="s">
        <v>530</v>
      </c>
      <c r="G247" s="281" t="s">
        <v>551</v>
      </c>
      <c r="H247" s="281"/>
      <c r="I247" s="213">
        <v>11253</v>
      </c>
      <c r="J247" s="213">
        <v>7526</v>
      </c>
      <c r="K247" s="213">
        <v>4189</v>
      </c>
      <c r="L247" s="213">
        <v>15460</v>
      </c>
      <c r="M247" s="213">
        <f t="shared" si="3"/>
        <v>38428</v>
      </c>
      <c r="N247" s="214"/>
    </row>
    <row r="248" spans="1:14" ht="24.95" customHeight="1" x14ac:dyDescent="0.15">
      <c r="A248" s="199">
        <v>26</v>
      </c>
      <c r="B248" s="275">
        <v>1</v>
      </c>
      <c r="C248" s="6">
        <v>19</v>
      </c>
      <c r="D248" s="285" t="s">
        <v>552</v>
      </c>
      <c r="E248" s="281"/>
      <c r="F248" s="194" t="s">
        <v>553</v>
      </c>
      <c r="G248" s="281" t="s">
        <v>554</v>
      </c>
      <c r="H248" s="281"/>
      <c r="I248" s="213">
        <v>11253</v>
      </c>
      <c r="J248" s="213">
        <v>7526</v>
      </c>
      <c r="K248" s="213">
        <v>4189</v>
      </c>
      <c r="L248" s="213">
        <v>15345</v>
      </c>
      <c r="M248" s="213">
        <f t="shared" si="3"/>
        <v>38313</v>
      </c>
      <c r="N248" s="214"/>
    </row>
    <row r="249" spans="1:14" ht="24.95" customHeight="1" x14ac:dyDescent="0.15">
      <c r="A249" s="199">
        <v>26</v>
      </c>
      <c r="B249" s="275">
        <v>1</v>
      </c>
      <c r="C249" s="6">
        <v>20</v>
      </c>
      <c r="D249" s="285"/>
      <c r="E249" s="281"/>
      <c r="F249" s="194" t="s">
        <v>555</v>
      </c>
      <c r="G249" s="281" t="s">
        <v>556</v>
      </c>
      <c r="H249" s="281"/>
      <c r="I249" s="213">
        <v>0</v>
      </c>
      <c r="J249" s="213">
        <v>0</v>
      </c>
      <c r="K249" s="213">
        <v>0</v>
      </c>
      <c r="L249" s="213">
        <v>115</v>
      </c>
      <c r="M249" s="213">
        <f t="shared" si="3"/>
        <v>115</v>
      </c>
      <c r="N249" s="214"/>
    </row>
    <row r="250" spans="1:14" ht="24.95" customHeight="1" x14ac:dyDescent="0.15">
      <c r="A250" s="199">
        <v>26</v>
      </c>
      <c r="B250" s="275">
        <v>1</v>
      </c>
      <c r="C250" s="6">
        <v>21</v>
      </c>
      <c r="D250" s="285"/>
      <c r="E250" s="281"/>
      <c r="F250" s="281" t="s">
        <v>532</v>
      </c>
      <c r="G250" s="281" t="s">
        <v>37</v>
      </c>
      <c r="H250" s="281"/>
      <c r="I250" s="213">
        <v>0</v>
      </c>
      <c r="J250" s="213">
        <v>0</v>
      </c>
      <c r="K250" s="213">
        <v>0</v>
      </c>
      <c r="L250" s="213">
        <v>0</v>
      </c>
      <c r="M250" s="213">
        <f t="shared" si="3"/>
        <v>0</v>
      </c>
      <c r="N250" s="214"/>
    </row>
    <row r="251" spans="1:14" ht="24.95" customHeight="1" x14ac:dyDescent="0.15">
      <c r="A251" s="199">
        <v>26</v>
      </c>
      <c r="B251" s="275">
        <v>1</v>
      </c>
      <c r="C251" s="6">
        <v>22</v>
      </c>
      <c r="D251" s="151"/>
      <c r="E251" s="287" t="s">
        <v>557</v>
      </c>
      <c r="F251" s="281" t="s">
        <v>558</v>
      </c>
      <c r="G251" s="286"/>
      <c r="H251" s="281" t="s">
        <v>34</v>
      </c>
      <c r="I251" s="213">
        <v>7932</v>
      </c>
      <c r="J251" s="213">
        <v>7759</v>
      </c>
      <c r="K251" s="213">
        <v>7848</v>
      </c>
      <c r="L251" s="213">
        <v>16542</v>
      </c>
      <c r="M251" s="213">
        <f t="shared" si="3"/>
        <v>40081</v>
      </c>
      <c r="N251" s="214"/>
    </row>
    <row r="252" spans="1:14" ht="24.95" customHeight="1" x14ac:dyDescent="0.15">
      <c r="A252" s="199">
        <v>26</v>
      </c>
      <c r="B252" s="275">
        <v>1</v>
      </c>
      <c r="C252" s="6">
        <v>23</v>
      </c>
      <c r="D252" s="289"/>
      <c r="E252" s="136" t="s">
        <v>461</v>
      </c>
      <c r="F252" s="281" t="s">
        <v>559</v>
      </c>
      <c r="G252" s="281"/>
      <c r="H252" s="281" t="s">
        <v>35</v>
      </c>
      <c r="I252" s="213">
        <v>65642</v>
      </c>
      <c r="J252" s="213">
        <v>44394</v>
      </c>
      <c r="K252" s="213">
        <v>40579</v>
      </c>
      <c r="L252" s="213">
        <v>684388</v>
      </c>
      <c r="M252" s="213">
        <f t="shared" si="3"/>
        <v>835003</v>
      </c>
      <c r="N252" s="214"/>
    </row>
    <row r="253" spans="1:14" ht="24.95" customHeight="1" x14ac:dyDescent="0.15">
      <c r="A253" s="199">
        <v>26</v>
      </c>
      <c r="B253" s="275">
        <v>1</v>
      </c>
      <c r="C253" s="6">
        <v>24</v>
      </c>
      <c r="D253" s="132"/>
      <c r="E253" s="197"/>
      <c r="F253" s="281" t="s">
        <v>560</v>
      </c>
      <c r="G253" s="281" t="s">
        <v>561</v>
      </c>
      <c r="H253" s="281"/>
      <c r="I253" s="213">
        <v>0</v>
      </c>
      <c r="J253" s="213">
        <v>0</v>
      </c>
      <c r="K253" s="213">
        <v>0</v>
      </c>
      <c r="L253" s="213">
        <v>346200</v>
      </c>
      <c r="M253" s="213">
        <f t="shared" si="3"/>
        <v>346200</v>
      </c>
      <c r="N253" s="214"/>
    </row>
    <row r="254" spans="1:14" ht="24.95" customHeight="1" x14ac:dyDescent="0.15">
      <c r="A254" s="199">
        <v>26</v>
      </c>
      <c r="B254" s="275">
        <v>1</v>
      </c>
      <c r="C254" s="6">
        <v>25</v>
      </c>
      <c r="D254" s="132"/>
      <c r="E254" s="130"/>
      <c r="F254" s="290" t="s">
        <v>537</v>
      </c>
      <c r="G254" s="291" t="s">
        <v>562</v>
      </c>
      <c r="H254" s="290"/>
      <c r="I254" s="213">
        <v>0</v>
      </c>
      <c r="J254" s="213">
        <v>0</v>
      </c>
      <c r="K254" s="213">
        <v>0</v>
      </c>
      <c r="L254" s="213">
        <v>0</v>
      </c>
      <c r="M254" s="213">
        <f t="shared" si="3"/>
        <v>0</v>
      </c>
      <c r="N254" s="214"/>
    </row>
    <row r="255" spans="1:14" ht="24.95" customHeight="1" x14ac:dyDescent="0.15">
      <c r="A255" s="199">
        <v>26</v>
      </c>
      <c r="B255" s="275">
        <v>1</v>
      </c>
      <c r="C255" s="6">
        <v>26</v>
      </c>
      <c r="D255" s="280"/>
      <c r="E255" s="292"/>
      <c r="F255" s="293" t="s">
        <v>563</v>
      </c>
      <c r="G255" s="294" t="s">
        <v>564</v>
      </c>
      <c r="H255" s="293"/>
      <c r="I255" s="213">
        <v>64509</v>
      </c>
      <c r="J255" s="213">
        <v>44394</v>
      </c>
      <c r="K255" s="213">
        <v>20579</v>
      </c>
      <c r="L255" s="213">
        <v>110188</v>
      </c>
      <c r="M255" s="213">
        <f t="shared" si="3"/>
        <v>239670</v>
      </c>
      <c r="N255" s="214"/>
    </row>
    <row r="256" spans="1:14" ht="24.95" customHeight="1" x14ac:dyDescent="0.15">
      <c r="A256" s="199">
        <v>26</v>
      </c>
      <c r="B256" s="275">
        <v>1</v>
      </c>
      <c r="C256" s="6">
        <v>27</v>
      </c>
      <c r="D256" s="285"/>
      <c r="E256" s="292"/>
      <c r="F256" s="293" t="s">
        <v>565</v>
      </c>
      <c r="G256" s="294" t="s">
        <v>566</v>
      </c>
      <c r="H256" s="293"/>
      <c r="I256" s="213">
        <v>0</v>
      </c>
      <c r="J256" s="213">
        <v>0</v>
      </c>
      <c r="K256" s="213">
        <v>0</v>
      </c>
      <c r="L256" s="213">
        <v>0</v>
      </c>
      <c r="M256" s="213">
        <f t="shared" si="3"/>
        <v>0</v>
      </c>
      <c r="N256" s="214"/>
    </row>
    <row r="257" spans="1:14" ht="24.95" customHeight="1" x14ac:dyDescent="0.15">
      <c r="A257" s="199">
        <v>26</v>
      </c>
      <c r="B257" s="275">
        <v>1</v>
      </c>
      <c r="C257" s="6">
        <v>28</v>
      </c>
      <c r="D257" s="285"/>
      <c r="E257" s="292"/>
      <c r="F257" s="293" t="s">
        <v>567</v>
      </c>
      <c r="G257" s="294" t="s">
        <v>568</v>
      </c>
      <c r="H257" s="293"/>
      <c r="I257" s="213">
        <v>0</v>
      </c>
      <c r="J257" s="213">
        <v>0</v>
      </c>
      <c r="K257" s="213">
        <v>0</v>
      </c>
      <c r="L257" s="213">
        <v>0</v>
      </c>
      <c r="M257" s="213">
        <f t="shared" si="3"/>
        <v>0</v>
      </c>
      <c r="N257" s="214"/>
    </row>
    <row r="258" spans="1:14" ht="24.95" customHeight="1" x14ac:dyDescent="0.15">
      <c r="A258" s="199">
        <v>26</v>
      </c>
      <c r="B258" s="275">
        <v>1</v>
      </c>
      <c r="C258" s="6">
        <v>29</v>
      </c>
      <c r="D258" s="280" t="s">
        <v>4</v>
      </c>
      <c r="E258" s="292"/>
      <c r="F258" s="293" t="s">
        <v>569</v>
      </c>
      <c r="G258" s="294" t="s">
        <v>539</v>
      </c>
      <c r="H258" s="293"/>
      <c r="I258" s="213">
        <v>0</v>
      </c>
      <c r="J258" s="213">
        <v>0</v>
      </c>
      <c r="K258" s="213">
        <v>0</v>
      </c>
      <c r="L258" s="213">
        <v>228000</v>
      </c>
      <c r="M258" s="213">
        <f t="shared" si="3"/>
        <v>228000</v>
      </c>
      <c r="N258" s="214"/>
    </row>
    <row r="259" spans="1:14" ht="24.95" customHeight="1" x14ac:dyDescent="0.15">
      <c r="A259" s="199">
        <v>26</v>
      </c>
      <c r="B259" s="275">
        <v>1</v>
      </c>
      <c r="C259" s="6">
        <v>30</v>
      </c>
      <c r="D259" s="285"/>
      <c r="E259" s="292"/>
      <c r="F259" s="293" t="s">
        <v>570</v>
      </c>
      <c r="G259" s="294" t="s">
        <v>571</v>
      </c>
      <c r="H259" s="293"/>
      <c r="I259" s="213">
        <v>0</v>
      </c>
      <c r="J259" s="213">
        <v>0</v>
      </c>
      <c r="K259" s="213">
        <v>0</v>
      </c>
      <c r="L259" s="213">
        <v>0</v>
      </c>
      <c r="M259" s="213">
        <f t="shared" si="3"/>
        <v>0</v>
      </c>
      <c r="N259" s="214"/>
    </row>
    <row r="260" spans="1:14" ht="24.95" customHeight="1" x14ac:dyDescent="0.15">
      <c r="A260" s="199">
        <v>26</v>
      </c>
      <c r="B260" s="275">
        <v>1</v>
      </c>
      <c r="C260" s="6">
        <v>31</v>
      </c>
      <c r="D260" s="285"/>
      <c r="E260" s="292"/>
      <c r="F260" s="293" t="s">
        <v>572</v>
      </c>
      <c r="G260" s="295" t="s">
        <v>573</v>
      </c>
      <c r="H260" s="293"/>
      <c r="I260" s="213">
        <v>0</v>
      </c>
      <c r="J260" s="213">
        <v>0</v>
      </c>
      <c r="K260" s="213">
        <v>0</v>
      </c>
      <c r="L260" s="213">
        <v>0</v>
      </c>
      <c r="M260" s="213">
        <f t="shared" si="3"/>
        <v>0</v>
      </c>
      <c r="N260" s="214"/>
    </row>
    <row r="261" spans="1:14" ht="24.95" customHeight="1" x14ac:dyDescent="0.15">
      <c r="A261" s="199">
        <v>26</v>
      </c>
      <c r="B261" s="275">
        <v>1</v>
      </c>
      <c r="C261" s="6">
        <v>32</v>
      </c>
      <c r="D261" s="285" t="s">
        <v>574</v>
      </c>
      <c r="E261" s="292"/>
      <c r="F261" s="293" t="s">
        <v>575</v>
      </c>
      <c r="G261" s="296" t="s">
        <v>535</v>
      </c>
      <c r="H261" s="293"/>
      <c r="I261" s="213">
        <v>1133</v>
      </c>
      <c r="J261" s="213">
        <v>0</v>
      </c>
      <c r="K261" s="213">
        <v>20000</v>
      </c>
      <c r="L261" s="213">
        <v>0</v>
      </c>
      <c r="M261" s="213">
        <f t="shared" si="3"/>
        <v>21133</v>
      </c>
      <c r="N261" s="214"/>
    </row>
    <row r="262" spans="1:14" ht="24.95" customHeight="1" x14ac:dyDescent="0.15">
      <c r="A262" s="199">
        <v>26</v>
      </c>
      <c r="B262" s="275">
        <v>1</v>
      </c>
      <c r="C262" s="6">
        <v>33</v>
      </c>
      <c r="D262" s="285"/>
      <c r="E262" s="136" t="s">
        <v>544</v>
      </c>
      <c r="F262" s="281" t="s">
        <v>576</v>
      </c>
      <c r="G262" s="281"/>
      <c r="H262" s="281" t="s">
        <v>36</v>
      </c>
      <c r="I262" s="213">
        <v>75352</v>
      </c>
      <c r="J262" s="213">
        <v>49783</v>
      </c>
      <c r="K262" s="213">
        <v>47562</v>
      </c>
      <c r="L262" s="213">
        <v>701009</v>
      </c>
      <c r="M262" s="213">
        <f t="shared" si="3"/>
        <v>873706</v>
      </c>
      <c r="N262" s="214"/>
    </row>
    <row r="263" spans="1:14" ht="24.95" customHeight="1" x14ac:dyDescent="0.15">
      <c r="A263" s="199">
        <v>26</v>
      </c>
      <c r="B263" s="275">
        <v>1</v>
      </c>
      <c r="C263" s="6">
        <v>34</v>
      </c>
      <c r="D263" s="285"/>
      <c r="E263" s="112"/>
      <c r="F263" s="138" t="s">
        <v>577</v>
      </c>
      <c r="G263" s="281" t="s">
        <v>578</v>
      </c>
      <c r="H263" s="138"/>
      <c r="I263" s="213">
        <v>1133</v>
      </c>
      <c r="J263" s="213">
        <v>0</v>
      </c>
      <c r="K263" s="213">
        <v>6404</v>
      </c>
      <c r="L263" s="213">
        <v>577882</v>
      </c>
      <c r="M263" s="213">
        <f t="shared" si="3"/>
        <v>585419</v>
      </c>
      <c r="N263" s="214"/>
    </row>
    <row r="264" spans="1:14" ht="24.95" customHeight="1" x14ac:dyDescent="0.15">
      <c r="A264" s="199">
        <v>26</v>
      </c>
      <c r="B264" s="275">
        <v>1</v>
      </c>
      <c r="C264" s="6">
        <v>35</v>
      </c>
      <c r="D264" s="285"/>
      <c r="E264" s="143" t="s">
        <v>506</v>
      </c>
      <c r="F264" s="297" t="s">
        <v>548</v>
      </c>
      <c r="G264" s="286"/>
      <c r="H264" s="138"/>
      <c r="I264" s="213">
        <v>0</v>
      </c>
      <c r="J264" s="213">
        <v>0</v>
      </c>
      <c r="K264" s="213">
        <v>0</v>
      </c>
      <c r="L264" s="213">
        <v>0</v>
      </c>
      <c r="M264" s="213">
        <f t="shared" si="3"/>
        <v>0</v>
      </c>
      <c r="N264" s="214"/>
    </row>
    <row r="265" spans="1:14" ht="24.95" customHeight="1" x14ac:dyDescent="0.15">
      <c r="A265" s="199">
        <v>26</v>
      </c>
      <c r="B265" s="275">
        <v>1</v>
      </c>
      <c r="C265" s="6">
        <v>36</v>
      </c>
      <c r="D265" s="285" t="s">
        <v>579</v>
      </c>
      <c r="E265" s="146" t="s">
        <v>509</v>
      </c>
      <c r="F265" s="297" t="s">
        <v>580</v>
      </c>
      <c r="G265" s="286"/>
      <c r="H265" s="296"/>
      <c r="I265" s="213">
        <v>0</v>
      </c>
      <c r="J265" s="213">
        <v>0</v>
      </c>
      <c r="K265" s="213">
        <v>0</v>
      </c>
      <c r="L265" s="213">
        <v>0</v>
      </c>
      <c r="M265" s="213">
        <f t="shared" si="3"/>
        <v>0</v>
      </c>
      <c r="N265" s="214"/>
    </row>
    <row r="266" spans="1:14" ht="24.95" customHeight="1" x14ac:dyDescent="0.15">
      <c r="A266" s="199">
        <v>26</v>
      </c>
      <c r="B266" s="275">
        <v>1</v>
      </c>
      <c r="C266" s="6">
        <v>37</v>
      </c>
      <c r="D266" s="285"/>
      <c r="E266" s="143" t="s">
        <v>581</v>
      </c>
      <c r="F266" s="297" t="s">
        <v>582</v>
      </c>
      <c r="G266" s="286"/>
      <c r="H266" s="293"/>
      <c r="I266" s="213">
        <v>0</v>
      </c>
      <c r="J266" s="213">
        <v>0</v>
      </c>
      <c r="K266" s="213">
        <v>0</v>
      </c>
      <c r="L266" s="213">
        <v>570000</v>
      </c>
      <c r="M266" s="213">
        <f t="shared" si="3"/>
        <v>570000</v>
      </c>
      <c r="N266" s="214"/>
    </row>
    <row r="267" spans="1:14" ht="24.95" customHeight="1" x14ac:dyDescent="0.15">
      <c r="A267" s="199">
        <v>26</v>
      </c>
      <c r="B267" s="275">
        <v>1</v>
      </c>
      <c r="C267" s="6">
        <v>38</v>
      </c>
      <c r="D267" s="285"/>
      <c r="E267" s="298" t="s">
        <v>583</v>
      </c>
      <c r="F267" s="299" t="s">
        <v>584</v>
      </c>
      <c r="G267" s="300"/>
      <c r="H267" s="293"/>
      <c r="I267" s="213">
        <v>0</v>
      </c>
      <c r="J267" s="213">
        <v>0</v>
      </c>
      <c r="K267" s="213">
        <v>0</v>
      </c>
      <c r="L267" s="213">
        <v>342000</v>
      </c>
      <c r="M267" s="213">
        <f t="shared" si="3"/>
        <v>342000</v>
      </c>
      <c r="N267" s="214"/>
    </row>
    <row r="268" spans="1:14" ht="24.95" customHeight="1" x14ac:dyDescent="0.15">
      <c r="A268" s="199">
        <v>26</v>
      </c>
      <c r="B268" s="275">
        <v>1</v>
      </c>
      <c r="C268" s="6">
        <v>39</v>
      </c>
      <c r="D268" s="285"/>
      <c r="E268" s="298" t="s">
        <v>585</v>
      </c>
      <c r="F268" s="297" t="s">
        <v>586</v>
      </c>
      <c r="G268" s="286"/>
      <c r="H268" s="293"/>
      <c r="I268" s="213">
        <v>1133</v>
      </c>
      <c r="J268" s="213">
        <v>0</v>
      </c>
      <c r="K268" s="213">
        <v>6404</v>
      </c>
      <c r="L268" s="213">
        <v>7882</v>
      </c>
      <c r="M268" s="213">
        <f t="shared" si="3"/>
        <v>15419</v>
      </c>
      <c r="N268" s="214"/>
    </row>
    <row r="269" spans="1:14" ht="24.95" customHeight="1" x14ac:dyDescent="0.15">
      <c r="A269" s="199">
        <v>26</v>
      </c>
      <c r="B269" s="275">
        <v>1</v>
      </c>
      <c r="C269" s="6">
        <v>40</v>
      </c>
      <c r="D269" s="285" t="s">
        <v>546</v>
      </c>
      <c r="E269" s="146" t="s">
        <v>587</v>
      </c>
      <c r="F269" s="299" t="s">
        <v>584</v>
      </c>
      <c r="G269" s="300"/>
      <c r="H269" s="296"/>
      <c r="I269" s="213">
        <v>0</v>
      </c>
      <c r="J269" s="213">
        <v>0</v>
      </c>
      <c r="K269" s="213">
        <v>0</v>
      </c>
      <c r="L269" s="213">
        <v>4200</v>
      </c>
      <c r="M269" s="213">
        <f t="shared" si="3"/>
        <v>4200</v>
      </c>
      <c r="N269" s="214"/>
    </row>
    <row r="270" spans="1:14" ht="24.95" customHeight="1" x14ac:dyDescent="0.15">
      <c r="A270" s="199">
        <v>26</v>
      </c>
      <c r="B270" s="275">
        <v>1</v>
      </c>
      <c r="C270" s="6">
        <v>41</v>
      </c>
      <c r="D270" s="132"/>
      <c r="E270" s="301" t="s">
        <v>588</v>
      </c>
      <c r="F270" s="302" t="s">
        <v>589</v>
      </c>
      <c r="G270" s="285" t="s">
        <v>25</v>
      </c>
      <c r="H270" s="140" t="s">
        <v>590</v>
      </c>
      <c r="I270" s="213">
        <v>0</v>
      </c>
      <c r="J270" s="213">
        <v>0</v>
      </c>
      <c r="K270" s="213">
        <v>0</v>
      </c>
      <c r="L270" s="213">
        <v>346200</v>
      </c>
      <c r="M270" s="213">
        <f t="shared" si="3"/>
        <v>346200</v>
      </c>
      <c r="N270" s="214"/>
    </row>
    <row r="271" spans="1:14" ht="24.95" customHeight="1" x14ac:dyDescent="0.15">
      <c r="A271" s="199">
        <v>26</v>
      </c>
      <c r="B271" s="275">
        <v>1</v>
      </c>
      <c r="C271" s="6">
        <v>42</v>
      </c>
      <c r="D271" s="285"/>
      <c r="E271" s="303"/>
      <c r="F271" s="302" t="s">
        <v>591</v>
      </c>
      <c r="G271" s="285"/>
      <c r="H271" s="140" t="s">
        <v>592</v>
      </c>
      <c r="I271" s="213">
        <v>0</v>
      </c>
      <c r="J271" s="213">
        <v>0</v>
      </c>
      <c r="K271" s="213">
        <v>0</v>
      </c>
      <c r="L271" s="213">
        <v>0</v>
      </c>
      <c r="M271" s="213">
        <f t="shared" si="3"/>
        <v>0</v>
      </c>
      <c r="N271" s="214"/>
    </row>
    <row r="272" spans="1:14" ht="24.95" customHeight="1" x14ac:dyDescent="0.15">
      <c r="A272" s="199">
        <v>26</v>
      </c>
      <c r="B272" s="275">
        <v>1</v>
      </c>
      <c r="C272" s="6">
        <v>43</v>
      </c>
      <c r="D272" s="285" t="s">
        <v>536</v>
      </c>
      <c r="E272" s="303"/>
      <c r="F272" s="145" t="s">
        <v>593</v>
      </c>
      <c r="G272" s="151" t="s">
        <v>27</v>
      </c>
      <c r="H272" s="140" t="s">
        <v>37</v>
      </c>
      <c r="I272" s="213">
        <v>0</v>
      </c>
      <c r="J272" s="213">
        <v>0</v>
      </c>
      <c r="K272" s="213">
        <v>0</v>
      </c>
      <c r="L272" s="213">
        <v>0</v>
      </c>
      <c r="M272" s="213">
        <f t="shared" si="3"/>
        <v>0</v>
      </c>
      <c r="N272" s="214"/>
    </row>
    <row r="273" spans="1:14" ht="24.95" customHeight="1" x14ac:dyDescent="0.15">
      <c r="A273" s="199">
        <v>26</v>
      </c>
      <c r="B273" s="275">
        <v>1</v>
      </c>
      <c r="C273" s="6">
        <v>44</v>
      </c>
      <c r="D273" s="285"/>
      <c r="E273" s="303"/>
      <c r="F273" s="304" t="s">
        <v>539</v>
      </c>
      <c r="G273" s="305"/>
      <c r="H273" s="305"/>
      <c r="I273" s="213">
        <v>0</v>
      </c>
      <c r="J273" s="213">
        <v>0</v>
      </c>
      <c r="K273" s="213">
        <v>0</v>
      </c>
      <c r="L273" s="213">
        <v>228000</v>
      </c>
      <c r="M273" s="213">
        <f t="shared" ref="M273:M325" si="4">SUM(I273:L273)</f>
        <v>228000</v>
      </c>
      <c r="N273" s="214"/>
    </row>
    <row r="274" spans="1:14" ht="24.95" customHeight="1" x14ac:dyDescent="0.15">
      <c r="A274" s="199">
        <v>26</v>
      </c>
      <c r="B274" s="275">
        <v>1</v>
      </c>
      <c r="C274" s="6">
        <v>45</v>
      </c>
      <c r="D274" s="285"/>
      <c r="E274" s="303"/>
      <c r="F274" s="306" t="s">
        <v>540</v>
      </c>
      <c r="G274" s="307"/>
      <c r="H274" s="307"/>
      <c r="I274" s="213">
        <v>0</v>
      </c>
      <c r="J274" s="213">
        <v>0</v>
      </c>
      <c r="K274" s="213">
        <v>0</v>
      </c>
      <c r="L274" s="213">
        <v>0</v>
      </c>
      <c r="M274" s="213">
        <f t="shared" si="4"/>
        <v>0</v>
      </c>
      <c r="N274" s="214"/>
    </row>
    <row r="275" spans="1:14" ht="24.95" customHeight="1" x14ac:dyDescent="0.15">
      <c r="A275" s="199">
        <v>26</v>
      </c>
      <c r="B275" s="275">
        <v>1</v>
      </c>
      <c r="C275" s="6">
        <v>46</v>
      </c>
      <c r="D275" s="132"/>
      <c r="E275" s="303"/>
      <c r="F275" s="308" t="s">
        <v>573</v>
      </c>
      <c r="G275" s="309"/>
      <c r="H275" s="309"/>
      <c r="I275" s="213">
        <v>0</v>
      </c>
      <c r="J275" s="213">
        <v>0</v>
      </c>
      <c r="K275" s="213">
        <v>0</v>
      </c>
      <c r="L275" s="213">
        <v>0</v>
      </c>
      <c r="M275" s="213">
        <f t="shared" si="4"/>
        <v>0</v>
      </c>
      <c r="N275" s="214"/>
    </row>
    <row r="276" spans="1:14" ht="24.95" customHeight="1" x14ac:dyDescent="0.15">
      <c r="A276" s="199">
        <v>26</v>
      </c>
      <c r="B276" s="275">
        <v>1</v>
      </c>
      <c r="C276" s="6">
        <v>47</v>
      </c>
      <c r="D276" s="285" t="s">
        <v>552</v>
      </c>
      <c r="E276" s="303"/>
      <c r="F276" s="304" t="s">
        <v>594</v>
      </c>
      <c r="G276" s="305"/>
      <c r="H276" s="305"/>
      <c r="I276" s="213">
        <v>0</v>
      </c>
      <c r="J276" s="213">
        <v>0</v>
      </c>
      <c r="K276" s="213">
        <v>0</v>
      </c>
      <c r="L276" s="213">
        <v>0</v>
      </c>
      <c r="M276" s="213">
        <f t="shared" si="4"/>
        <v>0</v>
      </c>
      <c r="N276" s="214"/>
    </row>
    <row r="277" spans="1:14" ht="24.95" customHeight="1" x14ac:dyDescent="0.15">
      <c r="A277" s="199">
        <v>26</v>
      </c>
      <c r="B277" s="275">
        <v>1</v>
      </c>
      <c r="C277" s="6">
        <v>48</v>
      </c>
      <c r="D277" s="285"/>
      <c r="E277" s="310"/>
      <c r="F277" s="306" t="s">
        <v>37</v>
      </c>
      <c r="G277" s="307"/>
      <c r="H277" s="307"/>
      <c r="I277" s="213">
        <v>1133</v>
      </c>
      <c r="J277" s="213">
        <v>0</v>
      </c>
      <c r="K277" s="213">
        <v>6404</v>
      </c>
      <c r="L277" s="213">
        <v>3682</v>
      </c>
      <c r="M277" s="213">
        <f t="shared" si="4"/>
        <v>11219</v>
      </c>
      <c r="N277" s="214"/>
    </row>
    <row r="278" spans="1:14" ht="24.95" customHeight="1" x14ac:dyDescent="0.15">
      <c r="A278" s="199">
        <v>26</v>
      </c>
      <c r="B278" s="275">
        <v>1</v>
      </c>
      <c r="C278" s="6">
        <v>49</v>
      </c>
      <c r="D278" s="285"/>
      <c r="E278" s="292"/>
      <c r="F278" s="293" t="s">
        <v>537</v>
      </c>
      <c r="G278" s="294" t="s">
        <v>595</v>
      </c>
      <c r="H278" s="311"/>
      <c r="I278" s="213">
        <v>74219</v>
      </c>
      <c r="J278" s="213">
        <v>49783</v>
      </c>
      <c r="K278" s="213">
        <v>41158</v>
      </c>
      <c r="L278" s="213">
        <v>123127</v>
      </c>
      <c r="M278" s="213">
        <f t="shared" si="4"/>
        <v>288287</v>
      </c>
      <c r="N278" s="214"/>
    </row>
    <row r="279" spans="1:14" ht="24.95" customHeight="1" x14ac:dyDescent="0.15">
      <c r="A279" s="199">
        <v>26</v>
      </c>
      <c r="B279" s="275">
        <v>1</v>
      </c>
      <c r="C279" s="6">
        <v>50</v>
      </c>
      <c r="D279" s="285"/>
      <c r="E279" s="312" t="s">
        <v>596</v>
      </c>
      <c r="F279" s="306" t="s">
        <v>597</v>
      </c>
      <c r="G279" s="307"/>
      <c r="H279" s="307"/>
      <c r="I279" s="213">
        <v>0</v>
      </c>
      <c r="J279" s="213">
        <v>0</v>
      </c>
      <c r="K279" s="213">
        <v>0</v>
      </c>
      <c r="L279" s="213">
        <v>0</v>
      </c>
      <c r="M279" s="213">
        <f t="shared" si="4"/>
        <v>0</v>
      </c>
      <c r="N279" s="214"/>
    </row>
    <row r="280" spans="1:14" ht="24.95" customHeight="1" x14ac:dyDescent="0.15">
      <c r="A280" s="199">
        <v>26</v>
      </c>
      <c r="B280" s="275">
        <v>1</v>
      </c>
      <c r="C280" s="6">
        <v>51</v>
      </c>
      <c r="D280" s="285"/>
      <c r="E280" s="105"/>
      <c r="F280" s="308" t="s">
        <v>598</v>
      </c>
      <c r="G280" s="309"/>
      <c r="H280" s="309"/>
      <c r="I280" s="213">
        <v>0</v>
      </c>
      <c r="J280" s="213">
        <v>0</v>
      </c>
      <c r="K280" s="213">
        <v>0</v>
      </c>
      <c r="L280" s="213">
        <v>0</v>
      </c>
      <c r="M280" s="213">
        <f t="shared" si="4"/>
        <v>0</v>
      </c>
      <c r="N280" s="214"/>
    </row>
    <row r="281" spans="1:14" ht="24.95" customHeight="1" x14ac:dyDescent="0.15">
      <c r="A281" s="199">
        <v>26</v>
      </c>
      <c r="B281" s="275">
        <v>1</v>
      </c>
      <c r="C281" s="6">
        <v>52</v>
      </c>
      <c r="D281" s="285"/>
      <c r="E281" s="105" t="s">
        <v>599</v>
      </c>
      <c r="F281" s="313" t="s">
        <v>600</v>
      </c>
      <c r="G281" s="314"/>
      <c r="H281" s="314"/>
      <c r="I281" s="213">
        <v>0</v>
      </c>
      <c r="J281" s="213">
        <v>0</v>
      </c>
      <c r="K281" s="213">
        <v>0</v>
      </c>
      <c r="L281" s="213">
        <v>0</v>
      </c>
      <c r="M281" s="213">
        <f t="shared" si="4"/>
        <v>0</v>
      </c>
      <c r="N281" s="214"/>
    </row>
    <row r="282" spans="1:14" ht="24.95" customHeight="1" x14ac:dyDescent="0.15">
      <c r="A282" s="199">
        <v>26</v>
      </c>
      <c r="B282" s="275">
        <v>1</v>
      </c>
      <c r="C282" s="6">
        <v>53</v>
      </c>
      <c r="D282" s="285"/>
      <c r="E282" s="315"/>
      <c r="F282" s="296" t="s">
        <v>563</v>
      </c>
      <c r="G282" s="316" t="s">
        <v>601</v>
      </c>
      <c r="H282" s="309"/>
      <c r="I282" s="213">
        <v>0</v>
      </c>
      <c r="J282" s="213">
        <v>0</v>
      </c>
      <c r="K282" s="213">
        <v>0</v>
      </c>
      <c r="L282" s="213">
        <v>0</v>
      </c>
      <c r="M282" s="213">
        <f t="shared" si="4"/>
        <v>0</v>
      </c>
      <c r="N282" s="214"/>
    </row>
    <row r="283" spans="1:14" ht="24.95" customHeight="1" x14ac:dyDescent="0.15">
      <c r="A283" s="199">
        <v>26</v>
      </c>
      <c r="B283" s="275">
        <v>1</v>
      </c>
      <c r="C283" s="6">
        <v>54</v>
      </c>
      <c r="D283" s="285"/>
      <c r="E283" s="315"/>
      <c r="F283" s="296" t="s">
        <v>565</v>
      </c>
      <c r="G283" s="281" t="s">
        <v>602</v>
      </c>
      <c r="H283" s="317"/>
      <c r="I283" s="213">
        <v>0</v>
      </c>
      <c r="J283" s="213">
        <v>0</v>
      </c>
      <c r="K283" s="213">
        <v>0</v>
      </c>
      <c r="L283" s="213">
        <v>0</v>
      </c>
      <c r="M283" s="213">
        <f t="shared" si="4"/>
        <v>0</v>
      </c>
      <c r="N283" s="214"/>
    </row>
    <row r="284" spans="1:14" ht="24.95" customHeight="1" x14ac:dyDescent="0.15">
      <c r="A284" s="199">
        <v>26</v>
      </c>
      <c r="B284" s="275">
        <v>1</v>
      </c>
      <c r="C284" s="6">
        <v>55</v>
      </c>
      <c r="D284" s="285"/>
      <c r="E284" s="315"/>
      <c r="F284" s="296" t="s">
        <v>567</v>
      </c>
      <c r="G284" s="281" t="s">
        <v>37</v>
      </c>
      <c r="H284" s="286"/>
      <c r="I284" s="213">
        <v>0</v>
      </c>
      <c r="J284" s="213">
        <v>0</v>
      </c>
      <c r="K284" s="213">
        <v>0</v>
      </c>
      <c r="L284" s="213">
        <v>0</v>
      </c>
      <c r="M284" s="213">
        <f t="shared" si="4"/>
        <v>0</v>
      </c>
      <c r="N284" s="214"/>
    </row>
    <row r="285" spans="1:14" ht="24.95" customHeight="1" x14ac:dyDescent="0.15">
      <c r="A285" s="199">
        <v>26</v>
      </c>
      <c r="B285" s="275">
        <v>1</v>
      </c>
      <c r="C285" s="6">
        <v>56</v>
      </c>
      <c r="D285" s="151"/>
      <c r="E285" s="136" t="s">
        <v>557</v>
      </c>
      <c r="F285" s="281" t="s">
        <v>603</v>
      </c>
      <c r="G285" s="281"/>
      <c r="H285" s="281" t="s">
        <v>39</v>
      </c>
      <c r="I285" s="213">
        <v>-9710</v>
      </c>
      <c r="J285" s="213">
        <v>-5389</v>
      </c>
      <c r="K285" s="213">
        <v>-6983</v>
      </c>
      <c r="L285" s="213">
        <v>-16621</v>
      </c>
      <c r="M285" s="213">
        <f t="shared" si="4"/>
        <v>-38703</v>
      </c>
      <c r="N285" s="214"/>
    </row>
    <row r="286" spans="1:14" ht="24.95" customHeight="1" x14ac:dyDescent="0.15">
      <c r="A286" s="199">
        <v>26</v>
      </c>
      <c r="B286" s="275">
        <v>1</v>
      </c>
      <c r="C286" s="6">
        <v>57</v>
      </c>
      <c r="D286" s="195" t="s">
        <v>604</v>
      </c>
      <c r="E286" s="281" t="s">
        <v>605</v>
      </c>
      <c r="F286" s="286"/>
      <c r="G286" s="286"/>
      <c r="H286" s="281" t="s">
        <v>40</v>
      </c>
      <c r="I286" s="213">
        <v>-1778</v>
      </c>
      <c r="J286" s="213">
        <v>2370</v>
      </c>
      <c r="K286" s="213">
        <v>865</v>
      </c>
      <c r="L286" s="213">
        <v>-79</v>
      </c>
      <c r="M286" s="213">
        <f t="shared" si="4"/>
        <v>1378</v>
      </c>
      <c r="N286" s="214"/>
    </row>
    <row r="287" spans="1:14" ht="24.95" customHeight="1" x14ac:dyDescent="0.15">
      <c r="A287" s="199">
        <v>26</v>
      </c>
      <c r="B287" s="275">
        <v>1</v>
      </c>
      <c r="C287" s="6">
        <v>58</v>
      </c>
      <c r="D287" s="318" t="s">
        <v>606</v>
      </c>
      <c r="E287" s="281" t="s">
        <v>607</v>
      </c>
      <c r="F287" s="281"/>
      <c r="G287" s="281"/>
      <c r="H287" s="319" t="s">
        <v>41</v>
      </c>
      <c r="I287" s="213">
        <v>765</v>
      </c>
      <c r="J287" s="213">
        <v>1885</v>
      </c>
      <c r="K287" s="213">
        <v>0</v>
      </c>
      <c r="L287" s="213">
        <v>0</v>
      </c>
      <c r="M287" s="213">
        <f t="shared" si="4"/>
        <v>2650</v>
      </c>
      <c r="N287" s="214"/>
    </row>
    <row r="288" spans="1:14" ht="24.95" customHeight="1" x14ac:dyDescent="0.15">
      <c r="A288" s="199">
        <v>26</v>
      </c>
      <c r="B288" s="275">
        <v>1</v>
      </c>
      <c r="C288" s="6">
        <v>59</v>
      </c>
      <c r="D288" s="131" t="s">
        <v>608</v>
      </c>
      <c r="E288" s="197" t="s">
        <v>609</v>
      </c>
      <c r="F288" s="286"/>
      <c r="G288" s="286"/>
      <c r="H288" s="281" t="s">
        <v>42</v>
      </c>
      <c r="I288" s="213">
        <v>3</v>
      </c>
      <c r="J288" s="213">
        <v>784</v>
      </c>
      <c r="K288" s="213">
        <v>11603</v>
      </c>
      <c r="L288" s="213">
        <v>1401</v>
      </c>
      <c r="M288" s="213">
        <f t="shared" si="4"/>
        <v>13791</v>
      </c>
      <c r="N288" s="214"/>
    </row>
    <row r="289" spans="1:14" ht="24.95" customHeight="1" x14ac:dyDescent="0.15">
      <c r="A289" s="199">
        <v>26</v>
      </c>
      <c r="B289" s="275">
        <v>1</v>
      </c>
      <c r="C289" s="6">
        <v>60</v>
      </c>
      <c r="D289" s="132"/>
      <c r="E289" s="112" t="s">
        <v>610</v>
      </c>
      <c r="F289" s="286"/>
      <c r="G289" s="286"/>
      <c r="H289" s="320"/>
      <c r="I289" s="213">
        <v>0</v>
      </c>
      <c r="J289" s="213">
        <v>0</v>
      </c>
      <c r="K289" s="213">
        <v>0</v>
      </c>
      <c r="L289" s="213">
        <v>0</v>
      </c>
      <c r="M289" s="213">
        <f t="shared" si="4"/>
        <v>0</v>
      </c>
      <c r="N289" s="214"/>
    </row>
    <row r="290" spans="1:14" ht="24.95" customHeight="1" x14ac:dyDescent="0.15">
      <c r="A290" s="199">
        <v>26</v>
      </c>
      <c r="B290" s="275">
        <v>1</v>
      </c>
      <c r="C290" s="6">
        <v>61</v>
      </c>
      <c r="D290" s="571" t="s">
        <v>727</v>
      </c>
      <c r="E290" s="572"/>
      <c r="F290" s="714" t="s">
        <v>722</v>
      </c>
      <c r="G290" s="714"/>
      <c r="H290" s="714"/>
      <c r="I290" s="213">
        <v>0</v>
      </c>
      <c r="J290" s="213">
        <v>0</v>
      </c>
      <c r="K290" s="213">
        <v>0</v>
      </c>
      <c r="L290" s="213">
        <v>0</v>
      </c>
      <c r="M290" s="213">
        <f t="shared" si="4"/>
        <v>0</v>
      </c>
      <c r="N290" s="214"/>
    </row>
    <row r="291" spans="1:14" ht="24.95" customHeight="1" x14ac:dyDescent="0.15">
      <c r="A291" s="199">
        <v>26</v>
      </c>
      <c r="B291" s="275">
        <v>1</v>
      </c>
      <c r="C291" s="6">
        <v>62</v>
      </c>
      <c r="D291" s="570" t="s">
        <v>728</v>
      </c>
      <c r="E291" s="568"/>
      <c r="F291" s="714" t="s">
        <v>723</v>
      </c>
      <c r="G291" s="714"/>
      <c r="H291" s="714"/>
      <c r="I291" s="213">
        <v>1120</v>
      </c>
      <c r="J291" s="213">
        <v>127</v>
      </c>
      <c r="K291" s="213">
        <v>0</v>
      </c>
      <c r="L291" s="213">
        <v>1680</v>
      </c>
      <c r="M291" s="213">
        <f t="shared" si="4"/>
        <v>2927</v>
      </c>
      <c r="N291" s="214"/>
    </row>
    <row r="292" spans="1:14" ht="24.95" customHeight="1" x14ac:dyDescent="0.15">
      <c r="A292" s="199">
        <v>26</v>
      </c>
      <c r="B292" s="275">
        <v>1</v>
      </c>
      <c r="C292" s="6">
        <v>63</v>
      </c>
      <c r="D292" s="567" t="s">
        <v>729</v>
      </c>
      <c r="E292" s="569"/>
      <c r="F292" s="714" t="s">
        <v>724</v>
      </c>
      <c r="G292" s="714"/>
      <c r="H292" s="714"/>
      <c r="I292" s="213">
        <v>0</v>
      </c>
      <c r="J292" s="213">
        <v>0</v>
      </c>
      <c r="K292" s="213">
        <v>0</v>
      </c>
      <c r="L292" s="213">
        <v>0</v>
      </c>
      <c r="M292" s="213">
        <f t="shared" si="4"/>
        <v>0</v>
      </c>
      <c r="N292" s="214"/>
    </row>
    <row r="293" spans="1:14" ht="24.95" customHeight="1" x14ac:dyDescent="0.15">
      <c r="A293" s="199">
        <v>26</v>
      </c>
      <c r="B293" s="275">
        <v>1</v>
      </c>
      <c r="C293" s="6">
        <v>64</v>
      </c>
      <c r="D293" s="570" t="s">
        <v>730</v>
      </c>
      <c r="E293" s="568"/>
      <c r="F293" s="714" t="s">
        <v>777</v>
      </c>
      <c r="G293" s="714"/>
      <c r="H293" s="714"/>
      <c r="I293" s="213">
        <v>0</v>
      </c>
      <c r="J293" s="213">
        <v>0</v>
      </c>
      <c r="K293" s="213">
        <v>0</v>
      </c>
      <c r="L293" s="213">
        <v>0</v>
      </c>
      <c r="M293" s="213">
        <f t="shared" si="4"/>
        <v>0</v>
      </c>
      <c r="N293" s="214"/>
    </row>
    <row r="294" spans="1:14" ht="24.95" customHeight="1" x14ac:dyDescent="0.15">
      <c r="A294" s="199">
        <v>26</v>
      </c>
      <c r="B294" s="275">
        <v>1</v>
      </c>
      <c r="C294" s="6">
        <v>65</v>
      </c>
      <c r="D294" s="565" t="s">
        <v>731</v>
      </c>
      <c r="E294" s="566"/>
      <c r="F294" s="714" t="s">
        <v>725</v>
      </c>
      <c r="G294" s="714"/>
      <c r="H294" s="714"/>
      <c r="I294" s="213">
        <v>0</v>
      </c>
      <c r="J294" s="213">
        <v>0</v>
      </c>
      <c r="K294" s="213">
        <v>0</v>
      </c>
      <c r="L294" s="213">
        <v>0</v>
      </c>
      <c r="M294" s="213">
        <f t="shared" si="4"/>
        <v>0</v>
      </c>
      <c r="N294" s="214"/>
    </row>
    <row r="295" spans="1:14" ht="24.95" customHeight="1" x14ac:dyDescent="0.15">
      <c r="A295" s="199">
        <v>26</v>
      </c>
      <c r="B295" s="275">
        <v>1</v>
      </c>
      <c r="C295" s="6">
        <v>66</v>
      </c>
      <c r="D295" s="593"/>
      <c r="E295" s="594"/>
      <c r="F295" s="713" t="s">
        <v>820</v>
      </c>
      <c r="G295" s="714"/>
      <c r="H295" s="895"/>
      <c r="I295" s="213">
        <v>0</v>
      </c>
      <c r="J295" s="213">
        <v>0</v>
      </c>
      <c r="K295" s="213">
        <v>0</v>
      </c>
      <c r="L295" s="213">
        <v>0</v>
      </c>
      <c r="M295" s="213">
        <f t="shared" si="4"/>
        <v>0</v>
      </c>
      <c r="N295" s="214"/>
    </row>
    <row r="296" spans="1:14" ht="24.95" customHeight="1" x14ac:dyDescent="0.15">
      <c r="A296" s="199">
        <v>26</v>
      </c>
      <c r="B296" s="275">
        <v>1</v>
      </c>
      <c r="C296" s="6">
        <v>67</v>
      </c>
      <c r="D296" s="571" t="s">
        <v>727</v>
      </c>
      <c r="E296" s="572"/>
      <c r="F296" s="714" t="s">
        <v>722</v>
      </c>
      <c r="G296" s="714"/>
      <c r="H296" s="714"/>
      <c r="I296" s="213">
        <v>0</v>
      </c>
      <c r="J296" s="213">
        <v>0</v>
      </c>
      <c r="K296" s="213">
        <v>0</v>
      </c>
      <c r="L296" s="213">
        <v>0</v>
      </c>
      <c r="M296" s="213">
        <f t="shared" si="4"/>
        <v>0</v>
      </c>
      <c r="N296" s="214"/>
    </row>
    <row r="297" spans="1:14" ht="24.95" customHeight="1" x14ac:dyDescent="0.15">
      <c r="A297" s="199">
        <v>26</v>
      </c>
      <c r="B297" s="275">
        <v>1</v>
      </c>
      <c r="C297" s="6">
        <v>68</v>
      </c>
      <c r="D297" s="570" t="s">
        <v>728</v>
      </c>
      <c r="E297" s="568"/>
      <c r="F297" s="714" t="s">
        <v>723</v>
      </c>
      <c r="G297" s="714"/>
      <c r="H297" s="714"/>
      <c r="I297" s="213">
        <v>54044</v>
      </c>
      <c r="J297" s="213">
        <v>6103</v>
      </c>
      <c r="K297" s="213">
        <v>0</v>
      </c>
      <c r="L297" s="213">
        <v>55588</v>
      </c>
      <c r="M297" s="213">
        <f t="shared" si="4"/>
        <v>115735</v>
      </c>
      <c r="N297" s="214"/>
    </row>
    <row r="298" spans="1:14" ht="24.95" customHeight="1" x14ac:dyDescent="0.15">
      <c r="A298" s="199">
        <v>26</v>
      </c>
      <c r="B298" s="275">
        <v>1</v>
      </c>
      <c r="C298" s="6">
        <v>69</v>
      </c>
      <c r="D298" s="567" t="s">
        <v>732</v>
      </c>
      <c r="E298" s="569"/>
      <c r="F298" s="714" t="s">
        <v>724</v>
      </c>
      <c r="G298" s="714"/>
      <c r="H298" s="714"/>
      <c r="I298" s="213">
        <v>0</v>
      </c>
      <c r="J298" s="213">
        <v>0</v>
      </c>
      <c r="K298" s="213">
        <v>0</v>
      </c>
      <c r="L298" s="213">
        <v>0</v>
      </c>
      <c r="M298" s="213">
        <f t="shared" si="4"/>
        <v>0</v>
      </c>
      <c r="N298" s="214"/>
    </row>
    <row r="299" spans="1:14" ht="24.95" customHeight="1" x14ac:dyDescent="0.15">
      <c r="A299" s="199">
        <v>26</v>
      </c>
      <c r="B299" s="275">
        <v>1</v>
      </c>
      <c r="C299" s="6">
        <v>70</v>
      </c>
      <c r="D299" s="570" t="s">
        <v>730</v>
      </c>
      <c r="E299" s="568"/>
      <c r="F299" s="714" t="s">
        <v>777</v>
      </c>
      <c r="G299" s="714"/>
      <c r="H299" s="714"/>
      <c r="I299" s="213">
        <v>0</v>
      </c>
      <c r="J299" s="213">
        <v>0</v>
      </c>
      <c r="K299" s="213">
        <v>0</v>
      </c>
      <c r="L299" s="213">
        <v>0</v>
      </c>
      <c r="M299" s="213">
        <f t="shared" si="4"/>
        <v>0</v>
      </c>
      <c r="N299" s="214"/>
    </row>
    <row r="300" spans="1:14" s="4" customFormat="1" ht="24.95" customHeight="1" x14ac:dyDescent="0.15">
      <c r="A300" s="209">
        <v>26</v>
      </c>
      <c r="B300" s="321">
        <v>1</v>
      </c>
      <c r="C300" s="322">
        <v>71</v>
      </c>
      <c r="D300" s="565" t="s">
        <v>731</v>
      </c>
      <c r="E300" s="566"/>
      <c r="F300" s="896" t="s">
        <v>725</v>
      </c>
      <c r="G300" s="896"/>
      <c r="H300" s="897"/>
      <c r="I300" s="323">
        <v>0</v>
      </c>
      <c r="J300" s="323">
        <v>0</v>
      </c>
      <c r="K300" s="323">
        <v>0</v>
      </c>
      <c r="L300" s="323">
        <v>0</v>
      </c>
      <c r="M300" s="323">
        <f t="shared" si="4"/>
        <v>0</v>
      </c>
      <c r="N300" s="324"/>
    </row>
    <row r="301" spans="1:14" s="4" customFormat="1" ht="24.95" customHeight="1" thickBot="1" x14ac:dyDescent="0.2">
      <c r="A301" s="225">
        <v>26</v>
      </c>
      <c r="B301" s="325">
        <v>1</v>
      </c>
      <c r="C301" s="326">
        <v>72</v>
      </c>
      <c r="D301" s="822" t="s">
        <v>731</v>
      </c>
      <c r="E301" s="823"/>
      <c r="F301" s="827" t="s">
        <v>821</v>
      </c>
      <c r="G301" s="827"/>
      <c r="H301" s="828"/>
      <c r="I301" s="229">
        <v>0</v>
      </c>
      <c r="J301" s="229">
        <v>0</v>
      </c>
      <c r="K301" s="229">
        <v>0</v>
      </c>
      <c r="L301" s="229">
        <v>0</v>
      </c>
      <c r="M301" s="229">
        <f t="shared" si="4"/>
        <v>0</v>
      </c>
      <c r="N301" s="324"/>
    </row>
    <row r="302" spans="1:14" s="4" customFormat="1" ht="24.95" customHeight="1" x14ac:dyDescent="0.15">
      <c r="A302" s="208">
        <v>26</v>
      </c>
      <c r="B302" s="321">
        <v>2</v>
      </c>
      <c r="C302" s="327">
        <v>1</v>
      </c>
      <c r="D302" s="153" t="s">
        <v>611</v>
      </c>
      <c r="E302" s="140" t="s">
        <v>612</v>
      </c>
      <c r="F302" s="140"/>
      <c r="G302" s="140"/>
      <c r="H302" s="328" t="s">
        <v>43</v>
      </c>
      <c r="I302" s="279">
        <v>0</v>
      </c>
      <c r="J302" s="279">
        <v>0</v>
      </c>
      <c r="K302" s="279">
        <v>0</v>
      </c>
      <c r="L302" s="279">
        <v>0</v>
      </c>
      <c r="M302" s="279">
        <f t="shared" si="4"/>
        <v>0</v>
      </c>
      <c r="N302" s="214"/>
    </row>
    <row r="303" spans="1:14" ht="24.95" customHeight="1" x14ac:dyDescent="0.15">
      <c r="A303" s="199">
        <v>26</v>
      </c>
      <c r="B303" s="275">
        <v>2</v>
      </c>
      <c r="C303" s="6">
        <v>2</v>
      </c>
      <c r="D303" s="136" t="s">
        <v>613</v>
      </c>
      <c r="E303" s="288" t="s">
        <v>614</v>
      </c>
      <c r="F303" s="329"/>
      <c r="G303" s="329"/>
      <c r="H303" s="281" t="s">
        <v>44</v>
      </c>
      <c r="I303" s="213">
        <v>360</v>
      </c>
      <c r="J303" s="213">
        <v>1269</v>
      </c>
      <c r="K303" s="213">
        <v>14268</v>
      </c>
      <c r="L303" s="213">
        <v>1322</v>
      </c>
      <c r="M303" s="213">
        <f t="shared" si="4"/>
        <v>17219</v>
      </c>
      <c r="N303" s="214"/>
    </row>
    <row r="304" spans="1:14" ht="24.95" customHeight="1" x14ac:dyDescent="0.15">
      <c r="A304" s="199">
        <v>26</v>
      </c>
      <c r="B304" s="275">
        <v>2</v>
      </c>
      <c r="C304" s="6">
        <v>3</v>
      </c>
      <c r="D304" s="136" t="s">
        <v>615</v>
      </c>
      <c r="E304" s="281" t="s">
        <v>616</v>
      </c>
      <c r="F304" s="286"/>
      <c r="G304" s="286"/>
      <c r="H304" s="281"/>
      <c r="I304" s="213">
        <v>0</v>
      </c>
      <c r="J304" s="213">
        <v>0</v>
      </c>
      <c r="K304" s="213">
        <v>0</v>
      </c>
      <c r="L304" s="213">
        <v>0</v>
      </c>
      <c r="M304" s="213">
        <f t="shared" si="4"/>
        <v>0</v>
      </c>
      <c r="N304" s="214"/>
    </row>
    <row r="305" spans="1:14" ht="24.95" customHeight="1" x14ac:dyDescent="0.15">
      <c r="A305" s="199">
        <v>26</v>
      </c>
      <c r="B305" s="275">
        <v>2</v>
      </c>
      <c r="C305" s="6">
        <v>4</v>
      </c>
      <c r="D305" s="112"/>
      <c r="E305" s="139" t="s">
        <v>25</v>
      </c>
      <c r="F305" s="197" t="s">
        <v>617</v>
      </c>
      <c r="G305" s="281"/>
      <c r="H305" s="281"/>
      <c r="I305" s="213">
        <v>0</v>
      </c>
      <c r="J305" s="213">
        <v>0</v>
      </c>
      <c r="K305" s="213">
        <v>0</v>
      </c>
      <c r="L305" s="213">
        <v>0</v>
      </c>
      <c r="M305" s="213">
        <f t="shared" si="4"/>
        <v>0</v>
      </c>
      <c r="N305" s="214"/>
    </row>
    <row r="306" spans="1:14" ht="24.95" customHeight="1" x14ac:dyDescent="0.15">
      <c r="A306" s="199">
        <v>26</v>
      </c>
      <c r="B306" s="275">
        <v>2</v>
      </c>
      <c r="C306" s="6">
        <v>5</v>
      </c>
      <c r="D306" s="130"/>
      <c r="E306" s="161"/>
      <c r="F306" s="197" t="s">
        <v>618</v>
      </c>
      <c r="G306" s="281"/>
      <c r="H306" s="328"/>
      <c r="I306" s="213">
        <v>0</v>
      </c>
      <c r="J306" s="213">
        <v>0</v>
      </c>
      <c r="K306" s="213">
        <v>0</v>
      </c>
      <c r="L306" s="213">
        <v>0</v>
      </c>
      <c r="M306" s="213">
        <f t="shared" si="4"/>
        <v>0</v>
      </c>
      <c r="N306" s="214"/>
    </row>
    <row r="307" spans="1:14" ht="24.95" customHeight="1" x14ac:dyDescent="0.15">
      <c r="A307" s="199">
        <v>26</v>
      </c>
      <c r="B307" s="275">
        <v>2</v>
      </c>
      <c r="C307" s="6">
        <v>6</v>
      </c>
      <c r="D307" s="198"/>
      <c r="E307" s="141" t="s">
        <v>27</v>
      </c>
      <c r="F307" s="197" t="s">
        <v>619</v>
      </c>
      <c r="G307" s="281"/>
      <c r="H307" s="140"/>
      <c r="I307" s="213">
        <v>0</v>
      </c>
      <c r="J307" s="213">
        <v>0</v>
      </c>
      <c r="K307" s="213">
        <v>0</v>
      </c>
      <c r="L307" s="213">
        <v>0</v>
      </c>
      <c r="M307" s="213">
        <f t="shared" si="4"/>
        <v>0</v>
      </c>
      <c r="N307" s="214"/>
    </row>
    <row r="308" spans="1:14" ht="24.95" customHeight="1" x14ac:dyDescent="0.15">
      <c r="A308" s="199">
        <v>26</v>
      </c>
      <c r="B308" s="275">
        <v>2</v>
      </c>
      <c r="C308" s="6">
        <v>7</v>
      </c>
      <c r="D308" s="136" t="s">
        <v>620</v>
      </c>
      <c r="E308" s="288" t="s">
        <v>621</v>
      </c>
      <c r="F308" s="288"/>
      <c r="G308" s="288"/>
      <c r="H308" s="319" t="s">
        <v>45</v>
      </c>
      <c r="I308" s="213">
        <v>0</v>
      </c>
      <c r="J308" s="213">
        <v>0</v>
      </c>
      <c r="K308" s="213">
        <v>4000</v>
      </c>
      <c r="L308" s="213">
        <v>0</v>
      </c>
      <c r="M308" s="213">
        <f t="shared" si="4"/>
        <v>4000</v>
      </c>
      <c r="N308" s="214"/>
    </row>
    <row r="309" spans="1:14" ht="24.95" customHeight="1" x14ac:dyDescent="0.15">
      <c r="A309" s="199">
        <v>26</v>
      </c>
      <c r="B309" s="275">
        <v>2</v>
      </c>
      <c r="C309" s="327">
        <v>8</v>
      </c>
      <c r="D309" s="330" t="s">
        <v>622</v>
      </c>
      <c r="E309" s="138" t="s">
        <v>623</v>
      </c>
      <c r="F309" s="138"/>
      <c r="G309" s="197" t="s">
        <v>624</v>
      </c>
      <c r="H309" s="281"/>
      <c r="I309" s="213">
        <v>360</v>
      </c>
      <c r="J309" s="213">
        <v>1269</v>
      </c>
      <c r="K309" s="213">
        <v>10268</v>
      </c>
      <c r="L309" s="213">
        <v>1322</v>
      </c>
      <c r="M309" s="213">
        <f t="shared" si="4"/>
        <v>13219</v>
      </c>
      <c r="N309" s="214"/>
    </row>
    <row r="310" spans="1:14" ht="24.95" customHeight="1" x14ac:dyDescent="0.15">
      <c r="A310" s="199">
        <v>26</v>
      </c>
      <c r="B310" s="275">
        <v>2</v>
      </c>
      <c r="C310" s="327">
        <v>9</v>
      </c>
      <c r="D310" s="145" t="s">
        <v>625</v>
      </c>
      <c r="E310" s="146"/>
      <c r="F310" s="146"/>
      <c r="G310" s="198" t="s">
        <v>626</v>
      </c>
      <c r="H310" s="140"/>
      <c r="I310" s="213">
        <v>0</v>
      </c>
      <c r="J310" s="213">
        <v>0</v>
      </c>
      <c r="K310" s="213">
        <v>0</v>
      </c>
      <c r="L310" s="213">
        <v>0</v>
      </c>
      <c r="M310" s="213">
        <f t="shared" si="4"/>
        <v>0</v>
      </c>
      <c r="N310" s="214"/>
    </row>
    <row r="311" spans="1:14" ht="24.95" customHeight="1" x14ac:dyDescent="0.15">
      <c r="A311" s="199">
        <v>26</v>
      </c>
      <c r="B311" s="275">
        <v>2</v>
      </c>
      <c r="C311" s="103">
        <v>10</v>
      </c>
      <c r="D311" s="112" t="s">
        <v>627</v>
      </c>
      <c r="E311" s="331" t="s">
        <v>628</v>
      </c>
      <c r="F311" s="329"/>
      <c r="G311" s="329"/>
      <c r="H311" s="329"/>
      <c r="I311" s="213">
        <v>1133</v>
      </c>
      <c r="J311" s="213">
        <v>5992</v>
      </c>
      <c r="K311" s="213">
        <v>85253</v>
      </c>
      <c r="L311" s="213">
        <v>580707</v>
      </c>
      <c r="M311" s="213">
        <f t="shared" si="4"/>
        <v>673085</v>
      </c>
      <c r="N311" s="214"/>
    </row>
    <row r="312" spans="1:14" ht="24.95" customHeight="1" x14ac:dyDescent="0.15">
      <c r="A312" s="199">
        <v>26</v>
      </c>
      <c r="B312" s="275">
        <v>2</v>
      </c>
      <c r="C312" s="103">
        <v>11</v>
      </c>
      <c r="D312" s="130" t="s">
        <v>629</v>
      </c>
      <c r="E312" s="112" t="s">
        <v>630</v>
      </c>
      <c r="F312" s="332"/>
      <c r="G312" s="197" t="s">
        <v>631</v>
      </c>
      <c r="H312" s="286"/>
      <c r="I312" s="213">
        <v>0</v>
      </c>
      <c r="J312" s="213">
        <v>0</v>
      </c>
      <c r="K312" s="213">
        <v>0</v>
      </c>
      <c r="L312" s="213">
        <v>228000</v>
      </c>
      <c r="M312" s="213">
        <f t="shared" si="4"/>
        <v>228000</v>
      </c>
      <c r="N312" s="214"/>
    </row>
    <row r="313" spans="1:14" ht="24.95" customHeight="1" x14ac:dyDescent="0.15">
      <c r="A313" s="199">
        <v>26</v>
      </c>
      <c r="B313" s="275">
        <v>2</v>
      </c>
      <c r="C313" s="103">
        <v>12</v>
      </c>
      <c r="D313" s="130" t="s">
        <v>632</v>
      </c>
      <c r="E313" s="333"/>
      <c r="F313" s="334"/>
      <c r="G313" s="197" t="s">
        <v>633</v>
      </c>
      <c r="H313" s="286"/>
      <c r="I313" s="213">
        <v>0</v>
      </c>
      <c r="J313" s="213">
        <v>0</v>
      </c>
      <c r="K313" s="213">
        <v>0</v>
      </c>
      <c r="L313" s="213">
        <v>0</v>
      </c>
      <c r="M313" s="213">
        <f t="shared" si="4"/>
        <v>0</v>
      </c>
      <c r="N313" s="214"/>
    </row>
    <row r="314" spans="1:14" ht="24.95" customHeight="1" x14ac:dyDescent="0.15">
      <c r="A314" s="199">
        <v>26</v>
      </c>
      <c r="B314" s="275">
        <v>2</v>
      </c>
      <c r="C314" s="103">
        <v>13</v>
      </c>
      <c r="D314" s="130" t="s">
        <v>574</v>
      </c>
      <c r="E314" s="335"/>
      <c r="F314" s="336"/>
      <c r="G314" s="197" t="s">
        <v>634</v>
      </c>
      <c r="H314" s="286"/>
      <c r="I314" s="213">
        <v>1133</v>
      </c>
      <c r="J314" s="213">
        <v>5992</v>
      </c>
      <c r="K314" s="213">
        <v>85253</v>
      </c>
      <c r="L314" s="213">
        <v>352707</v>
      </c>
      <c r="M314" s="213">
        <f t="shared" si="4"/>
        <v>445085</v>
      </c>
      <c r="N314" s="214"/>
    </row>
    <row r="315" spans="1:14" ht="24.95" customHeight="1" x14ac:dyDescent="0.15">
      <c r="A315" s="199">
        <v>26</v>
      </c>
      <c r="B315" s="275">
        <v>2</v>
      </c>
      <c r="C315" s="103">
        <v>14</v>
      </c>
      <c r="D315" s="131" t="s">
        <v>46</v>
      </c>
      <c r="E315" s="197" t="s">
        <v>635</v>
      </c>
      <c r="F315" s="286"/>
      <c r="G315" s="286"/>
      <c r="H315" s="286"/>
      <c r="I315" s="213">
        <v>0</v>
      </c>
      <c r="J315" s="213">
        <v>0</v>
      </c>
      <c r="K315" s="213">
        <v>0</v>
      </c>
      <c r="L315" s="213">
        <v>0</v>
      </c>
      <c r="M315" s="213">
        <f t="shared" si="4"/>
        <v>0</v>
      </c>
      <c r="N315" s="214"/>
    </row>
    <row r="316" spans="1:14" ht="24.95" customHeight="1" x14ac:dyDescent="0.15">
      <c r="A316" s="199">
        <v>26</v>
      </c>
      <c r="B316" s="275">
        <v>2</v>
      </c>
      <c r="C316" s="103">
        <v>15</v>
      </c>
      <c r="D316" s="132" t="s">
        <v>636</v>
      </c>
      <c r="E316" s="133" t="s">
        <v>25</v>
      </c>
      <c r="F316" s="197" t="s">
        <v>637</v>
      </c>
      <c r="G316" s="286"/>
      <c r="H316" s="286"/>
      <c r="I316" s="213">
        <v>0</v>
      </c>
      <c r="J316" s="213">
        <v>0</v>
      </c>
      <c r="K316" s="213">
        <v>0</v>
      </c>
      <c r="L316" s="213">
        <v>0</v>
      </c>
      <c r="M316" s="213">
        <f t="shared" si="4"/>
        <v>0</v>
      </c>
      <c r="N316" s="214"/>
    </row>
    <row r="317" spans="1:14" ht="24.95" customHeight="1" x14ac:dyDescent="0.15">
      <c r="A317" s="199">
        <v>26</v>
      </c>
      <c r="B317" s="275">
        <v>2</v>
      </c>
      <c r="C317" s="103">
        <v>16</v>
      </c>
      <c r="D317" s="132" t="s">
        <v>638</v>
      </c>
      <c r="E317" s="134" t="s">
        <v>27</v>
      </c>
      <c r="F317" s="197" t="s">
        <v>639</v>
      </c>
      <c r="G317" s="286"/>
      <c r="H317" s="286"/>
      <c r="I317" s="213">
        <v>0</v>
      </c>
      <c r="J317" s="213">
        <v>0</v>
      </c>
      <c r="K317" s="213">
        <v>0</v>
      </c>
      <c r="L317" s="213">
        <v>0</v>
      </c>
      <c r="M317" s="213">
        <f t="shared" si="4"/>
        <v>0</v>
      </c>
      <c r="N317" s="214"/>
    </row>
    <row r="318" spans="1:14" ht="24.95" customHeight="1" x14ac:dyDescent="0.15">
      <c r="A318" s="199">
        <v>26</v>
      </c>
      <c r="B318" s="275">
        <v>2</v>
      </c>
      <c r="C318" s="103">
        <v>17</v>
      </c>
      <c r="D318" s="132" t="s">
        <v>47</v>
      </c>
      <c r="E318" s="614" t="s">
        <v>778</v>
      </c>
      <c r="F318" s="615"/>
      <c r="G318" s="615"/>
      <c r="H318" s="892"/>
      <c r="I318" s="213">
        <v>0</v>
      </c>
      <c r="J318" s="213">
        <v>0</v>
      </c>
      <c r="K318" s="213">
        <v>0</v>
      </c>
      <c r="L318" s="213">
        <v>0</v>
      </c>
      <c r="M318" s="213">
        <f t="shared" si="4"/>
        <v>0</v>
      </c>
      <c r="N318" s="214"/>
    </row>
    <row r="319" spans="1:14" ht="24.95" customHeight="1" x14ac:dyDescent="0.15">
      <c r="A319" s="199">
        <v>26</v>
      </c>
      <c r="B319" s="275">
        <v>2</v>
      </c>
      <c r="C319" s="103">
        <v>18</v>
      </c>
      <c r="D319" s="132" t="s">
        <v>640</v>
      </c>
      <c r="E319" s="197" t="s">
        <v>641</v>
      </c>
      <c r="F319" s="286"/>
      <c r="G319" s="286"/>
      <c r="H319" s="286"/>
      <c r="I319" s="213">
        <v>0</v>
      </c>
      <c r="J319" s="213">
        <v>0</v>
      </c>
      <c r="K319" s="213">
        <v>0</v>
      </c>
      <c r="L319" s="213">
        <v>0</v>
      </c>
      <c r="M319" s="213">
        <f t="shared" si="4"/>
        <v>0</v>
      </c>
      <c r="N319" s="214"/>
    </row>
    <row r="320" spans="1:14" ht="24.95" customHeight="1" x14ac:dyDescent="0.15">
      <c r="A320" s="199">
        <v>26</v>
      </c>
      <c r="B320" s="275">
        <v>2</v>
      </c>
      <c r="C320" s="103">
        <v>19</v>
      </c>
      <c r="D320" s="135" t="s">
        <v>506</v>
      </c>
      <c r="E320" s="578" t="s">
        <v>779</v>
      </c>
      <c r="F320" s="562"/>
      <c r="G320" s="562"/>
      <c r="H320" s="624"/>
      <c r="I320" s="213">
        <v>0</v>
      </c>
      <c r="J320" s="213">
        <v>0</v>
      </c>
      <c r="K320" s="213">
        <v>0</v>
      </c>
      <c r="L320" s="213">
        <v>0</v>
      </c>
      <c r="M320" s="213">
        <f t="shared" si="4"/>
        <v>0</v>
      </c>
      <c r="N320" s="214"/>
    </row>
    <row r="321" spans="1:14" ht="24.95" customHeight="1" x14ac:dyDescent="0.15">
      <c r="A321" s="199">
        <v>26</v>
      </c>
      <c r="B321" s="275">
        <v>2</v>
      </c>
      <c r="C321" s="103">
        <v>20</v>
      </c>
      <c r="D321" s="136" t="s">
        <v>48</v>
      </c>
      <c r="E321" s="281" t="s">
        <v>642</v>
      </c>
      <c r="F321" s="286"/>
      <c r="G321" s="286"/>
      <c r="H321" s="286"/>
      <c r="I321" s="213">
        <v>1461</v>
      </c>
      <c r="J321" s="213">
        <v>0</v>
      </c>
      <c r="K321" s="213">
        <v>4302</v>
      </c>
      <c r="L321" s="213">
        <v>2962</v>
      </c>
      <c r="M321" s="213">
        <f t="shared" si="4"/>
        <v>8725</v>
      </c>
      <c r="N321" s="214"/>
    </row>
    <row r="322" spans="1:14" ht="24.95" customHeight="1" x14ac:dyDescent="0.15">
      <c r="A322" s="199">
        <v>26</v>
      </c>
      <c r="B322" s="275">
        <v>2</v>
      </c>
      <c r="C322" s="103">
        <v>21</v>
      </c>
      <c r="D322" s="197" t="s">
        <v>643</v>
      </c>
      <c r="E322" s="286"/>
      <c r="F322" s="286"/>
      <c r="G322" s="286"/>
      <c r="H322" s="327" t="s">
        <v>49</v>
      </c>
      <c r="I322" s="213">
        <v>2900</v>
      </c>
      <c r="J322" s="213">
        <v>0</v>
      </c>
      <c r="K322" s="213">
        <v>1800</v>
      </c>
      <c r="L322" s="213">
        <v>0</v>
      </c>
      <c r="M322" s="213">
        <f t="shared" si="4"/>
        <v>4700</v>
      </c>
      <c r="N322" s="214"/>
    </row>
    <row r="323" spans="1:14" ht="24.95" customHeight="1" x14ac:dyDescent="0.15">
      <c r="A323" s="199">
        <v>26</v>
      </c>
      <c r="B323" s="275">
        <v>2</v>
      </c>
      <c r="C323" s="103">
        <v>22</v>
      </c>
      <c r="D323" s="197" t="s">
        <v>50</v>
      </c>
      <c r="E323" s="286"/>
      <c r="F323" s="286"/>
      <c r="G323" s="286"/>
      <c r="H323" s="319" t="s">
        <v>51</v>
      </c>
      <c r="I323" s="213">
        <v>0</v>
      </c>
      <c r="J323" s="213">
        <v>0</v>
      </c>
      <c r="K323" s="213">
        <v>0</v>
      </c>
      <c r="L323" s="213">
        <v>0</v>
      </c>
      <c r="M323" s="213">
        <f t="shared" si="4"/>
        <v>0</v>
      </c>
      <c r="N323" s="214"/>
    </row>
    <row r="324" spans="1:14" ht="24.95" customHeight="1" x14ac:dyDescent="0.15">
      <c r="A324" s="199">
        <v>26</v>
      </c>
      <c r="B324" s="275">
        <v>2</v>
      </c>
      <c r="C324" s="103">
        <v>23</v>
      </c>
      <c r="D324" s="112" t="s">
        <v>52</v>
      </c>
      <c r="E324" s="138"/>
      <c r="F324" s="139"/>
      <c r="G324" s="197" t="s">
        <v>644</v>
      </c>
      <c r="H324" s="286"/>
      <c r="I324" s="213">
        <v>0</v>
      </c>
      <c r="J324" s="213">
        <v>0</v>
      </c>
      <c r="K324" s="213">
        <v>0</v>
      </c>
      <c r="L324" s="213">
        <v>0</v>
      </c>
      <c r="M324" s="213">
        <f t="shared" si="4"/>
        <v>0</v>
      </c>
      <c r="N324" s="214"/>
    </row>
    <row r="325" spans="1:14" ht="24.95" customHeight="1" thickBot="1" x14ac:dyDescent="0.2">
      <c r="A325" s="199">
        <v>26</v>
      </c>
      <c r="B325" s="275">
        <v>2</v>
      </c>
      <c r="C325" s="103">
        <v>24</v>
      </c>
      <c r="D325" s="130" t="s">
        <v>53</v>
      </c>
      <c r="E325" s="337"/>
      <c r="F325" s="161"/>
      <c r="G325" s="112" t="s">
        <v>645</v>
      </c>
      <c r="H325" s="449"/>
      <c r="I325" s="323">
        <v>0</v>
      </c>
      <c r="J325" s="323">
        <v>0</v>
      </c>
      <c r="K325" s="323">
        <v>0</v>
      </c>
      <c r="L325" s="323">
        <v>0</v>
      </c>
      <c r="M325" s="323">
        <f t="shared" si="4"/>
        <v>0</v>
      </c>
      <c r="N325" s="214"/>
    </row>
    <row r="326" spans="1:14" ht="24.95" customHeight="1" x14ac:dyDescent="0.15">
      <c r="A326" s="199">
        <v>26</v>
      </c>
      <c r="B326" s="275">
        <v>2</v>
      </c>
      <c r="C326" s="103">
        <v>25</v>
      </c>
      <c r="D326" s="450"/>
      <c r="E326" s="451"/>
      <c r="F326" s="451"/>
      <c r="G326" s="452"/>
      <c r="H326" s="453"/>
      <c r="I326" s="346"/>
      <c r="J326" s="346"/>
      <c r="K326" s="346"/>
      <c r="L326" s="346"/>
      <c r="M326" s="346"/>
      <c r="N326" s="214"/>
    </row>
    <row r="327" spans="1:14" ht="24.95" customHeight="1" x14ac:dyDescent="0.15">
      <c r="A327" s="199">
        <v>26</v>
      </c>
      <c r="B327" s="275">
        <v>2</v>
      </c>
      <c r="C327" s="103">
        <v>26</v>
      </c>
      <c r="D327" s="218"/>
      <c r="E327" s="219"/>
      <c r="F327" s="219"/>
      <c r="G327" s="220"/>
      <c r="H327" s="221"/>
      <c r="I327" s="213"/>
      <c r="J327" s="213"/>
      <c r="K327" s="213"/>
      <c r="L327" s="213"/>
      <c r="M327" s="213"/>
      <c r="N327" s="214"/>
    </row>
    <row r="328" spans="1:14" ht="24.95" customHeight="1" x14ac:dyDescent="0.15">
      <c r="A328" s="199">
        <v>26</v>
      </c>
      <c r="B328" s="275">
        <v>2</v>
      </c>
      <c r="C328" s="103">
        <v>27</v>
      </c>
      <c r="D328" s="218"/>
      <c r="E328" s="219"/>
      <c r="F328" s="219"/>
      <c r="G328" s="220"/>
      <c r="H328" s="221"/>
      <c r="I328" s="213"/>
      <c r="J328" s="213"/>
      <c r="K328" s="213"/>
      <c r="L328" s="213"/>
      <c r="M328" s="213"/>
      <c r="N328" s="214"/>
    </row>
    <row r="329" spans="1:14" ht="24.95" customHeight="1" x14ac:dyDescent="0.15">
      <c r="A329" s="199">
        <v>26</v>
      </c>
      <c r="B329" s="275">
        <v>2</v>
      </c>
      <c r="C329" s="103">
        <v>28</v>
      </c>
      <c r="D329" s="218"/>
      <c r="E329" s="219"/>
      <c r="F329" s="219"/>
      <c r="G329" s="220"/>
      <c r="H329" s="221"/>
      <c r="I329" s="213"/>
      <c r="J329" s="213"/>
      <c r="K329" s="213"/>
      <c r="L329" s="213"/>
      <c r="M329" s="213">
        <f t="shared" ref="M329:M360" si="5">SUM(I329:L329)</f>
        <v>0</v>
      </c>
      <c r="N329" s="214"/>
    </row>
    <row r="330" spans="1:14" ht="24.95" customHeight="1" x14ac:dyDescent="0.15">
      <c r="A330" s="199">
        <v>26</v>
      </c>
      <c r="B330" s="275">
        <v>2</v>
      </c>
      <c r="C330" s="103">
        <v>29</v>
      </c>
      <c r="D330" s="197" t="s">
        <v>646</v>
      </c>
      <c r="E330" s="286"/>
      <c r="F330" s="286"/>
      <c r="G330" s="286"/>
      <c r="H330" s="286"/>
      <c r="I330" s="213">
        <v>0</v>
      </c>
      <c r="J330" s="213">
        <v>0</v>
      </c>
      <c r="K330" s="213">
        <v>0</v>
      </c>
      <c r="L330" s="213">
        <v>40</v>
      </c>
      <c r="M330" s="213">
        <f t="shared" si="5"/>
        <v>40</v>
      </c>
      <c r="N330" s="214"/>
    </row>
    <row r="331" spans="1:14" ht="24.95" customHeight="1" x14ac:dyDescent="0.15">
      <c r="A331" s="199">
        <v>26</v>
      </c>
      <c r="B331" s="275">
        <v>2</v>
      </c>
      <c r="C331" s="103">
        <v>30</v>
      </c>
      <c r="D331" s="142" t="s">
        <v>54</v>
      </c>
      <c r="E331" s="143"/>
      <c r="F331" s="144"/>
      <c r="G331" s="197" t="s">
        <v>647</v>
      </c>
      <c r="H331" s="286"/>
      <c r="I331" s="213">
        <v>0</v>
      </c>
      <c r="J331" s="213">
        <v>0</v>
      </c>
      <c r="K331" s="213">
        <v>0</v>
      </c>
      <c r="L331" s="213">
        <v>0</v>
      </c>
      <c r="M331" s="213">
        <f t="shared" si="5"/>
        <v>0</v>
      </c>
      <c r="N331" s="214"/>
    </row>
    <row r="332" spans="1:14" ht="24.95" customHeight="1" x14ac:dyDescent="0.15">
      <c r="A332" s="199">
        <v>26</v>
      </c>
      <c r="B332" s="275">
        <v>2</v>
      </c>
      <c r="C332" s="103">
        <v>31</v>
      </c>
      <c r="D332" s="145" t="s">
        <v>55</v>
      </c>
      <c r="E332" s="146"/>
      <c r="F332" s="147"/>
      <c r="G332" s="197" t="s">
        <v>648</v>
      </c>
      <c r="H332" s="286"/>
      <c r="I332" s="213">
        <v>0</v>
      </c>
      <c r="J332" s="213">
        <v>0</v>
      </c>
      <c r="K332" s="213">
        <v>0</v>
      </c>
      <c r="L332" s="213">
        <v>40</v>
      </c>
      <c r="M332" s="213">
        <f t="shared" si="5"/>
        <v>40</v>
      </c>
      <c r="N332" s="214"/>
    </row>
    <row r="333" spans="1:14" ht="24.95" customHeight="1" x14ac:dyDescent="0.15">
      <c r="A333" s="199">
        <v>26</v>
      </c>
      <c r="B333" s="275">
        <v>2</v>
      </c>
      <c r="C333" s="103">
        <v>32</v>
      </c>
      <c r="D333" s="197" t="s">
        <v>649</v>
      </c>
      <c r="E333" s="286"/>
      <c r="F333" s="286"/>
      <c r="G333" s="286"/>
      <c r="H333" s="286"/>
      <c r="I333" s="213">
        <v>0</v>
      </c>
      <c r="J333" s="213">
        <v>0</v>
      </c>
      <c r="K333" s="213">
        <v>0</v>
      </c>
      <c r="L333" s="213">
        <v>0</v>
      </c>
      <c r="M333" s="213">
        <f t="shared" si="5"/>
        <v>0</v>
      </c>
      <c r="N333" s="214"/>
    </row>
    <row r="334" spans="1:14" ht="24.95" customHeight="1" x14ac:dyDescent="0.15">
      <c r="A334" s="199">
        <v>26</v>
      </c>
      <c r="B334" s="275">
        <v>2</v>
      </c>
      <c r="C334" s="103">
        <v>33</v>
      </c>
      <c r="D334" s="197" t="s">
        <v>650</v>
      </c>
      <c r="E334" s="286"/>
      <c r="F334" s="286"/>
      <c r="G334" s="286"/>
      <c r="H334" s="281" t="s">
        <v>56</v>
      </c>
      <c r="I334" s="213">
        <v>0</v>
      </c>
      <c r="J334" s="213">
        <v>0</v>
      </c>
      <c r="K334" s="213">
        <v>0</v>
      </c>
      <c r="L334" s="213">
        <v>0</v>
      </c>
      <c r="M334" s="213">
        <f t="shared" si="5"/>
        <v>0</v>
      </c>
      <c r="N334" s="214"/>
    </row>
    <row r="335" spans="1:14" ht="24.95" customHeight="1" x14ac:dyDescent="0.15">
      <c r="A335" s="199">
        <v>26</v>
      </c>
      <c r="B335" s="275">
        <v>2</v>
      </c>
      <c r="C335" s="103">
        <v>34</v>
      </c>
      <c r="D335" s="142" t="s">
        <v>54</v>
      </c>
      <c r="E335" s="143"/>
      <c r="F335" s="144"/>
      <c r="G335" s="197" t="s">
        <v>647</v>
      </c>
      <c r="H335" s="319" t="s">
        <v>56</v>
      </c>
      <c r="I335" s="213">
        <v>0</v>
      </c>
      <c r="J335" s="213">
        <v>0</v>
      </c>
      <c r="K335" s="213">
        <v>0</v>
      </c>
      <c r="L335" s="213">
        <v>0</v>
      </c>
      <c r="M335" s="213">
        <f t="shared" si="5"/>
        <v>0</v>
      </c>
      <c r="N335" s="214"/>
    </row>
    <row r="336" spans="1:14" ht="24.95" customHeight="1" x14ac:dyDescent="0.15">
      <c r="A336" s="199">
        <v>26</v>
      </c>
      <c r="B336" s="275">
        <v>2</v>
      </c>
      <c r="C336" s="103">
        <v>35</v>
      </c>
      <c r="D336" s="145" t="s">
        <v>55</v>
      </c>
      <c r="E336" s="146"/>
      <c r="F336" s="147"/>
      <c r="G336" s="197" t="s">
        <v>648</v>
      </c>
      <c r="H336" s="319" t="s">
        <v>56</v>
      </c>
      <c r="I336" s="213">
        <v>0</v>
      </c>
      <c r="J336" s="213">
        <v>0</v>
      </c>
      <c r="K336" s="213">
        <v>0</v>
      </c>
      <c r="L336" s="213">
        <v>0</v>
      </c>
      <c r="M336" s="213">
        <f t="shared" si="5"/>
        <v>0</v>
      </c>
      <c r="N336" s="214"/>
    </row>
    <row r="337" spans="1:14" ht="24.95" customHeight="1" x14ac:dyDescent="0.15">
      <c r="A337" s="199">
        <v>26</v>
      </c>
      <c r="B337" s="275">
        <v>2</v>
      </c>
      <c r="C337" s="103">
        <v>36</v>
      </c>
      <c r="D337" s="197" t="s">
        <v>651</v>
      </c>
      <c r="E337" s="286"/>
      <c r="F337" s="286"/>
      <c r="G337" s="286"/>
      <c r="H337" s="319" t="s">
        <v>56</v>
      </c>
      <c r="I337" s="213">
        <v>0</v>
      </c>
      <c r="J337" s="213">
        <v>0</v>
      </c>
      <c r="K337" s="213">
        <v>0</v>
      </c>
      <c r="L337" s="213">
        <v>0</v>
      </c>
      <c r="M337" s="213">
        <f t="shared" si="5"/>
        <v>0</v>
      </c>
      <c r="N337" s="214"/>
    </row>
    <row r="338" spans="1:14" ht="24.95" customHeight="1" x14ac:dyDescent="0.15">
      <c r="A338" s="199">
        <v>26</v>
      </c>
      <c r="B338" s="275">
        <v>2</v>
      </c>
      <c r="C338" s="103">
        <v>37</v>
      </c>
      <c r="D338" s="197" t="s">
        <v>652</v>
      </c>
      <c r="E338" s="286"/>
      <c r="F338" s="286"/>
      <c r="G338" s="286"/>
      <c r="H338" s="286"/>
      <c r="I338" s="213">
        <v>0</v>
      </c>
      <c r="J338" s="213">
        <v>0</v>
      </c>
      <c r="K338" s="213">
        <v>0</v>
      </c>
      <c r="L338" s="213">
        <v>0</v>
      </c>
      <c r="M338" s="213">
        <f t="shared" si="5"/>
        <v>0</v>
      </c>
      <c r="N338" s="214"/>
    </row>
    <row r="339" spans="1:14" ht="24.95" customHeight="1" x14ac:dyDescent="0.15">
      <c r="A339" s="199">
        <v>26</v>
      </c>
      <c r="B339" s="275">
        <v>2</v>
      </c>
      <c r="C339" s="103">
        <v>38</v>
      </c>
      <c r="D339" s="142" t="s">
        <v>54</v>
      </c>
      <c r="E339" s="143"/>
      <c r="F339" s="144"/>
      <c r="G339" s="197" t="s">
        <v>653</v>
      </c>
      <c r="H339" s="286"/>
      <c r="I339" s="213">
        <v>0</v>
      </c>
      <c r="J339" s="213">
        <v>0</v>
      </c>
      <c r="K339" s="213">
        <v>0</v>
      </c>
      <c r="L339" s="213">
        <v>0</v>
      </c>
      <c r="M339" s="213">
        <f t="shared" si="5"/>
        <v>0</v>
      </c>
      <c r="N339" s="214"/>
    </row>
    <row r="340" spans="1:14" ht="24.95" customHeight="1" x14ac:dyDescent="0.15">
      <c r="A340" s="199">
        <v>26</v>
      </c>
      <c r="B340" s="275">
        <v>2</v>
      </c>
      <c r="C340" s="103">
        <v>39</v>
      </c>
      <c r="D340" s="145" t="s">
        <v>55</v>
      </c>
      <c r="E340" s="146"/>
      <c r="F340" s="147"/>
      <c r="G340" s="197" t="s">
        <v>654</v>
      </c>
      <c r="H340" s="286"/>
      <c r="I340" s="213">
        <v>0</v>
      </c>
      <c r="J340" s="213">
        <v>0</v>
      </c>
      <c r="K340" s="213">
        <v>0</v>
      </c>
      <c r="L340" s="213">
        <v>0</v>
      </c>
      <c r="M340" s="213">
        <f t="shared" si="5"/>
        <v>0</v>
      </c>
      <c r="N340" s="214"/>
    </row>
    <row r="341" spans="1:14" ht="24.95" customHeight="1" x14ac:dyDescent="0.15">
      <c r="A341" s="199">
        <v>26</v>
      </c>
      <c r="B341" s="275">
        <v>2</v>
      </c>
      <c r="C341" s="103">
        <v>40</v>
      </c>
      <c r="D341" s="112" t="s">
        <v>655</v>
      </c>
      <c r="E341" s="138"/>
      <c r="F341" s="139"/>
      <c r="G341" s="197" t="s">
        <v>656</v>
      </c>
      <c r="H341" s="286"/>
      <c r="I341" s="213">
        <v>0</v>
      </c>
      <c r="J341" s="213">
        <v>0</v>
      </c>
      <c r="K341" s="213">
        <v>0</v>
      </c>
      <c r="L341" s="213">
        <v>0</v>
      </c>
      <c r="M341" s="213">
        <f t="shared" si="5"/>
        <v>0</v>
      </c>
      <c r="N341" s="214"/>
    </row>
    <row r="342" spans="1:14" ht="24.95" customHeight="1" x14ac:dyDescent="0.15">
      <c r="A342" s="199">
        <v>26</v>
      </c>
      <c r="B342" s="275">
        <v>2</v>
      </c>
      <c r="C342" s="103">
        <v>41</v>
      </c>
      <c r="D342" s="130" t="s">
        <v>657</v>
      </c>
      <c r="E342" s="337"/>
      <c r="F342" s="161"/>
      <c r="G342" s="197" t="s">
        <v>658</v>
      </c>
      <c r="H342" s="286"/>
      <c r="I342" s="213">
        <v>0</v>
      </c>
      <c r="J342" s="213">
        <v>0</v>
      </c>
      <c r="K342" s="213">
        <v>0</v>
      </c>
      <c r="L342" s="213">
        <v>0</v>
      </c>
      <c r="M342" s="213">
        <f t="shared" si="5"/>
        <v>0</v>
      </c>
      <c r="N342" s="214"/>
    </row>
    <row r="343" spans="1:14" ht="24.95" customHeight="1" x14ac:dyDescent="0.15">
      <c r="A343" s="199">
        <v>26</v>
      </c>
      <c r="B343" s="275">
        <v>2</v>
      </c>
      <c r="C343" s="103">
        <v>42</v>
      </c>
      <c r="D343" s="130" t="s">
        <v>659</v>
      </c>
      <c r="E343" s="337"/>
      <c r="F343" s="161"/>
      <c r="G343" s="197" t="s">
        <v>660</v>
      </c>
      <c r="H343" s="286"/>
      <c r="I343" s="213">
        <v>0</v>
      </c>
      <c r="J343" s="213">
        <v>0</v>
      </c>
      <c r="K343" s="213">
        <v>0</v>
      </c>
      <c r="L343" s="213">
        <v>0</v>
      </c>
      <c r="M343" s="213">
        <f t="shared" si="5"/>
        <v>0</v>
      </c>
      <c r="N343" s="214"/>
    </row>
    <row r="344" spans="1:14" ht="24.95" customHeight="1" x14ac:dyDescent="0.15">
      <c r="A344" s="199">
        <v>26</v>
      </c>
      <c r="B344" s="275">
        <v>2</v>
      </c>
      <c r="C344" s="103">
        <v>43</v>
      </c>
      <c r="D344" s="130" t="s">
        <v>661</v>
      </c>
      <c r="E344" s="337"/>
      <c r="F344" s="161"/>
      <c r="G344" s="197" t="s">
        <v>662</v>
      </c>
      <c r="H344" s="286"/>
      <c r="I344" s="213">
        <v>0</v>
      </c>
      <c r="J344" s="213">
        <v>0</v>
      </c>
      <c r="K344" s="213">
        <v>0</v>
      </c>
      <c r="L344" s="213">
        <v>0</v>
      </c>
      <c r="M344" s="213">
        <f t="shared" si="5"/>
        <v>0</v>
      </c>
      <c r="N344" s="214"/>
    </row>
    <row r="345" spans="1:14" ht="24.95" customHeight="1" x14ac:dyDescent="0.15">
      <c r="A345" s="199">
        <v>26</v>
      </c>
      <c r="B345" s="275">
        <v>2</v>
      </c>
      <c r="C345" s="103">
        <v>44</v>
      </c>
      <c r="D345" s="198"/>
      <c r="E345" s="140"/>
      <c r="F345" s="141"/>
      <c r="G345" s="197" t="s">
        <v>663</v>
      </c>
      <c r="H345" s="286"/>
      <c r="I345" s="213">
        <v>0</v>
      </c>
      <c r="J345" s="213">
        <v>0</v>
      </c>
      <c r="K345" s="213">
        <v>0</v>
      </c>
      <c r="L345" s="213">
        <v>0</v>
      </c>
      <c r="M345" s="213">
        <f t="shared" si="5"/>
        <v>0</v>
      </c>
      <c r="N345" s="214"/>
    </row>
    <row r="346" spans="1:14" ht="24.95" customHeight="1" x14ac:dyDescent="0.15">
      <c r="A346" s="436">
        <v>26</v>
      </c>
      <c r="B346" s="437">
        <v>2</v>
      </c>
      <c r="C346" s="438">
        <v>45</v>
      </c>
      <c r="D346" s="898" t="s">
        <v>868</v>
      </c>
      <c r="E346" s="899"/>
      <c r="F346" s="899"/>
      <c r="G346" s="899"/>
      <c r="H346" s="900"/>
      <c r="I346" s="213">
        <v>72689</v>
      </c>
      <c r="J346" s="213">
        <v>39297</v>
      </c>
      <c r="K346" s="213">
        <v>109203</v>
      </c>
      <c r="L346" s="213">
        <v>33201</v>
      </c>
      <c r="M346" s="213">
        <f t="shared" si="5"/>
        <v>254390</v>
      </c>
      <c r="N346" s="214"/>
    </row>
    <row r="347" spans="1:14" ht="24.95" customHeight="1" x14ac:dyDescent="0.15">
      <c r="A347" s="199">
        <v>26</v>
      </c>
      <c r="B347" s="275">
        <v>2</v>
      </c>
      <c r="C347" s="103">
        <v>46</v>
      </c>
      <c r="D347" s="218"/>
      <c r="E347" s="219"/>
      <c r="F347" s="219"/>
      <c r="G347" s="220"/>
      <c r="H347" s="221"/>
      <c r="I347" s="213">
        <v>0</v>
      </c>
      <c r="J347" s="213">
        <v>0</v>
      </c>
      <c r="K347" s="213">
        <v>0</v>
      </c>
      <c r="L347" s="213">
        <v>0</v>
      </c>
      <c r="M347" s="213">
        <f t="shared" si="5"/>
        <v>0</v>
      </c>
      <c r="N347" s="214"/>
    </row>
    <row r="348" spans="1:14" ht="24.95" customHeight="1" x14ac:dyDescent="0.15">
      <c r="A348" s="199">
        <v>26</v>
      </c>
      <c r="B348" s="275">
        <v>2</v>
      </c>
      <c r="C348" s="103">
        <v>47</v>
      </c>
      <c r="D348" s="893" t="s">
        <v>822</v>
      </c>
      <c r="E348" s="894"/>
      <c r="F348" s="894"/>
      <c r="G348" s="894"/>
      <c r="H348" s="894"/>
      <c r="I348" s="213">
        <v>0</v>
      </c>
      <c r="J348" s="213">
        <v>0</v>
      </c>
      <c r="K348" s="213">
        <v>0</v>
      </c>
      <c r="L348" s="213">
        <v>0</v>
      </c>
      <c r="M348" s="213">
        <f t="shared" si="5"/>
        <v>0</v>
      </c>
      <c r="N348" s="214"/>
    </row>
    <row r="349" spans="1:14" ht="24.95" customHeight="1" x14ac:dyDescent="0.15">
      <c r="A349" s="199">
        <v>26</v>
      </c>
      <c r="B349" s="275">
        <v>2</v>
      </c>
      <c r="C349" s="103">
        <v>48</v>
      </c>
      <c r="D349" s="893" t="s">
        <v>823</v>
      </c>
      <c r="E349" s="894"/>
      <c r="F349" s="894"/>
      <c r="G349" s="894"/>
      <c r="H349" s="894"/>
      <c r="I349" s="213">
        <v>0</v>
      </c>
      <c r="J349" s="213">
        <v>0</v>
      </c>
      <c r="K349" s="213">
        <v>0</v>
      </c>
      <c r="L349" s="213">
        <v>0</v>
      </c>
      <c r="M349" s="213">
        <f t="shared" si="5"/>
        <v>0</v>
      </c>
      <c r="N349" s="214"/>
    </row>
    <row r="350" spans="1:14" ht="24.95" customHeight="1" x14ac:dyDescent="0.15">
      <c r="A350" s="199">
        <v>26</v>
      </c>
      <c r="B350" s="275">
        <v>2</v>
      </c>
      <c r="C350" s="103">
        <v>49</v>
      </c>
      <c r="D350" s="112" t="s">
        <v>57</v>
      </c>
      <c r="E350" s="138"/>
      <c r="F350" s="139"/>
      <c r="G350" s="197" t="s">
        <v>58</v>
      </c>
      <c r="H350" s="286"/>
      <c r="I350" s="213">
        <v>0</v>
      </c>
      <c r="J350" s="213">
        <v>0</v>
      </c>
      <c r="K350" s="213">
        <v>0</v>
      </c>
      <c r="L350" s="213">
        <v>0</v>
      </c>
      <c r="M350" s="213">
        <f t="shared" si="5"/>
        <v>0</v>
      </c>
      <c r="N350" s="214"/>
    </row>
    <row r="351" spans="1:14" ht="24.95" customHeight="1" x14ac:dyDescent="0.15">
      <c r="A351" s="199">
        <v>26</v>
      </c>
      <c r="B351" s="275">
        <v>2</v>
      </c>
      <c r="C351" s="103">
        <v>50</v>
      </c>
      <c r="D351" s="130" t="s">
        <v>664</v>
      </c>
      <c r="E351" s="337"/>
      <c r="F351" s="161"/>
      <c r="G351" s="197" t="s">
        <v>59</v>
      </c>
      <c r="H351" s="286"/>
      <c r="I351" s="213">
        <v>1133</v>
      </c>
      <c r="J351" s="213">
        <v>0</v>
      </c>
      <c r="K351" s="213">
        <v>6404</v>
      </c>
      <c r="L351" s="213">
        <v>577882</v>
      </c>
      <c r="M351" s="213">
        <f t="shared" si="5"/>
        <v>585419</v>
      </c>
      <c r="N351" s="214"/>
    </row>
    <row r="352" spans="1:14" ht="24.95" customHeight="1" x14ac:dyDescent="0.15">
      <c r="A352" s="199">
        <v>26</v>
      </c>
      <c r="B352" s="275">
        <v>2</v>
      </c>
      <c r="C352" s="103">
        <v>51</v>
      </c>
      <c r="D352" s="596" t="s">
        <v>665</v>
      </c>
      <c r="E352" s="829"/>
      <c r="F352" s="655"/>
      <c r="G352" s="338" t="s">
        <v>666</v>
      </c>
      <c r="H352" s="339"/>
      <c r="I352" s="213">
        <v>6189</v>
      </c>
      <c r="J352" s="213">
        <v>2050</v>
      </c>
      <c r="K352" s="213">
        <v>2095</v>
      </c>
      <c r="L352" s="213">
        <v>7672</v>
      </c>
      <c r="M352" s="213">
        <f t="shared" si="5"/>
        <v>18006</v>
      </c>
      <c r="N352" s="214"/>
    </row>
    <row r="353" spans="1:14" ht="24.95" customHeight="1" x14ac:dyDescent="0.15">
      <c r="A353" s="199">
        <v>26</v>
      </c>
      <c r="B353" s="275">
        <v>2</v>
      </c>
      <c r="C353" s="103">
        <v>52</v>
      </c>
      <c r="D353" s="658"/>
      <c r="E353" s="830"/>
      <c r="F353" s="659"/>
      <c r="G353" s="338" t="s">
        <v>667</v>
      </c>
      <c r="H353" s="339"/>
      <c r="I353" s="213">
        <v>1527</v>
      </c>
      <c r="J353" s="213">
        <v>0</v>
      </c>
      <c r="K353" s="213">
        <v>24913</v>
      </c>
      <c r="L353" s="213">
        <v>115</v>
      </c>
      <c r="M353" s="213">
        <f t="shared" si="5"/>
        <v>26555</v>
      </c>
      <c r="N353" s="214"/>
    </row>
    <row r="354" spans="1:14" ht="24.95" customHeight="1" x14ac:dyDescent="0.15">
      <c r="A354" s="199">
        <v>26</v>
      </c>
      <c r="B354" s="275">
        <v>2</v>
      </c>
      <c r="C354" s="103">
        <v>53</v>
      </c>
      <c r="D354" s="596" t="s">
        <v>668</v>
      </c>
      <c r="E354" s="829"/>
      <c r="F354" s="655"/>
      <c r="G354" s="338" t="s">
        <v>666</v>
      </c>
      <c r="H354" s="339"/>
      <c r="I354" s="213">
        <v>40820</v>
      </c>
      <c r="J354" s="213">
        <v>24180</v>
      </c>
      <c r="K354" s="213">
        <v>20579</v>
      </c>
      <c r="L354" s="213">
        <v>61563</v>
      </c>
      <c r="M354" s="213">
        <f t="shared" si="5"/>
        <v>147142</v>
      </c>
      <c r="N354" s="214"/>
    </row>
    <row r="355" spans="1:14" ht="24.95" customHeight="1" x14ac:dyDescent="0.15">
      <c r="A355" s="199">
        <v>26</v>
      </c>
      <c r="B355" s="275">
        <v>2</v>
      </c>
      <c r="C355" s="103">
        <v>54</v>
      </c>
      <c r="D355" s="658"/>
      <c r="E355" s="830"/>
      <c r="F355" s="659"/>
      <c r="G355" s="338" t="s">
        <v>667</v>
      </c>
      <c r="H355" s="339"/>
      <c r="I355" s="213">
        <v>23689</v>
      </c>
      <c r="J355" s="213">
        <v>20214</v>
      </c>
      <c r="K355" s="213">
        <v>0</v>
      </c>
      <c r="L355" s="213">
        <v>48625</v>
      </c>
      <c r="M355" s="213">
        <f t="shared" si="5"/>
        <v>92528</v>
      </c>
      <c r="N355" s="214"/>
    </row>
    <row r="356" spans="1:14" ht="24.95" customHeight="1" x14ac:dyDescent="0.15">
      <c r="A356" s="199">
        <v>26</v>
      </c>
      <c r="B356" s="275">
        <v>2</v>
      </c>
      <c r="C356" s="103">
        <v>55</v>
      </c>
      <c r="D356" s="596" t="s">
        <v>669</v>
      </c>
      <c r="E356" s="829"/>
      <c r="F356" s="655"/>
      <c r="G356" s="338" t="s">
        <v>670</v>
      </c>
      <c r="H356" s="339"/>
      <c r="I356" s="213">
        <v>40820</v>
      </c>
      <c r="J356" s="213">
        <v>24180</v>
      </c>
      <c r="K356" s="213">
        <v>20579</v>
      </c>
      <c r="L356" s="213">
        <v>61563</v>
      </c>
      <c r="M356" s="213">
        <f t="shared" si="5"/>
        <v>147142</v>
      </c>
      <c r="N356" s="214"/>
    </row>
    <row r="357" spans="1:14" ht="24.95" customHeight="1" x14ac:dyDescent="0.15">
      <c r="A357" s="199">
        <v>26</v>
      </c>
      <c r="B357" s="275">
        <v>2</v>
      </c>
      <c r="C357" s="103">
        <v>56</v>
      </c>
      <c r="D357" s="658"/>
      <c r="E357" s="830"/>
      <c r="F357" s="659"/>
      <c r="G357" s="338" t="s">
        <v>671</v>
      </c>
      <c r="H357" s="339"/>
      <c r="I357" s="213">
        <v>64509</v>
      </c>
      <c r="J357" s="213">
        <v>44394</v>
      </c>
      <c r="K357" s="213">
        <v>20579</v>
      </c>
      <c r="L357" s="213">
        <v>110188</v>
      </c>
      <c r="M357" s="213">
        <f t="shared" si="5"/>
        <v>239670</v>
      </c>
      <c r="N357" s="214"/>
    </row>
    <row r="358" spans="1:14" ht="24.95" customHeight="1" x14ac:dyDescent="0.15">
      <c r="A358" s="199">
        <v>26</v>
      </c>
      <c r="B358" s="275">
        <v>2</v>
      </c>
      <c r="C358" s="103">
        <v>57</v>
      </c>
      <c r="D358" s="596" t="s">
        <v>672</v>
      </c>
      <c r="E358" s="829"/>
      <c r="F358" s="655"/>
      <c r="G358" s="338" t="s">
        <v>670</v>
      </c>
      <c r="H358" s="339"/>
      <c r="I358" s="213">
        <v>6189</v>
      </c>
      <c r="J358" s="213">
        <v>3827</v>
      </c>
      <c r="K358" s="213">
        <v>2095</v>
      </c>
      <c r="L358" s="213">
        <v>7672</v>
      </c>
      <c r="M358" s="213">
        <f t="shared" si="5"/>
        <v>19783</v>
      </c>
      <c r="N358" s="214"/>
    </row>
    <row r="359" spans="1:14" ht="24.95" customHeight="1" x14ac:dyDescent="0.15">
      <c r="A359" s="199">
        <v>26</v>
      </c>
      <c r="B359" s="275">
        <v>2</v>
      </c>
      <c r="C359" s="103">
        <v>58</v>
      </c>
      <c r="D359" s="658"/>
      <c r="E359" s="830"/>
      <c r="F359" s="659"/>
      <c r="G359" s="338" t="s">
        <v>671</v>
      </c>
      <c r="H359" s="339"/>
      <c r="I359" s="213">
        <v>7716</v>
      </c>
      <c r="J359" s="213">
        <v>2050</v>
      </c>
      <c r="K359" s="213">
        <v>2095</v>
      </c>
      <c r="L359" s="213">
        <v>7787</v>
      </c>
      <c r="M359" s="213">
        <f t="shared" si="5"/>
        <v>19648</v>
      </c>
      <c r="N359" s="214"/>
    </row>
    <row r="360" spans="1:14" ht="24.95" customHeight="1" x14ac:dyDescent="0.15">
      <c r="A360" s="199">
        <v>26</v>
      </c>
      <c r="B360" s="275">
        <v>2</v>
      </c>
      <c r="C360" s="103">
        <v>59</v>
      </c>
      <c r="D360" s="596" t="s">
        <v>673</v>
      </c>
      <c r="E360" s="829"/>
      <c r="F360" s="655"/>
      <c r="G360" s="338" t="s">
        <v>670</v>
      </c>
      <c r="H360" s="339"/>
      <c r="I360" s="213">
        <v>47009</v>
      </c>
      <c r="J360" s="213">
        <v>28007</v>
      </c>
      <c r="K360" s="213">
        <v>22674</v>
      </c>
      <c r="L360" s="213">
        <v>69235</v>
      </c>
      <c r="M360" s="213">
        <f t="shared" si="5"/>
        <v>166925</v>
      </c>
      <c r="N360" s="214"/>
    </row>
    <row r="361" spans="1:14" ht="24.95" customHeight="1" x14ac:dyDescent="0.15">
      <c r="A361" s="199">
        <v>26</v>
      </c>
      <c r="B361" s="275">
        <v>2</v>
      </c>
      <c r="C361" s="103">
        <v>60</v>
      </c>
      <c r="D361" s="658"/>
      <c r="E361" s="830"/>
      <c r="F361" s="659"/>
      <c r="G361" s="338" t="s">
        <v>671</v>
      </c>
      <c r="H361" s="339"/>
      <c r="I361" s="213">
        <v>72225</v>
      </c>
      <c r="J361" s="213">
        <v>46444</v>
      </c>
      <c r="K361" s="213">
        <v>22674</v>
      </c>
      <c r="L361" s="213">
        <v>117975</v>
      </c>
      <c r="M361" s="213">
        <f t="shared" ref="M361:M396" si="6">SUM(I361:L361)</f>
        <v>259318</v>
      </c>
      <c r="N361" s="214"/>
    </row>
    <row r="362" spans="1:14" ht="24.95" customHeight="1" x14ac:dyDescent="0.15">
      <c r="A362" s="199">
        <v>26</v>
      </c>
      <c r="B362" s="275">
        <v>2</v>
      </c>
      <c r="C362" s="103">
        <v>61</v>
      </c>
      <c r="D362" s="136" t="s">
        <v>674</v>
      </c>
      <c r="E362" s="281" t="s">
        <v>178</v>
      </c>
      <c r="F362" s="286"/>
      <c r="G362" s="286"/>
      <c r="H362" s="286"/>
      <c r="I362" s="213">
        <v>0</v>
      </c>
      <c r="J362" s="213">
        <v>0</v>
      </c>
      <c r="K362" s="213">
        <v>0</v>
      </c>
      <c r="L362" s="213">
        <v>0</v>
      </c>
      <c r="M362" s="213">
        <f t="shared" si="6"/>
        <v>0</v>
      </c>
      <c r="N362" s="214"/>
    </row>
    <row r="363" spans="1:14" ht="24.95" customHeight="1" x14ac:dyDescent="0.15">
      <c r="A363" s="199">
        <v>26</v>
      </c>
      <c r="B363" s="275">
        <v>2</v>
      </c>
      <c r="C363" s="103">
        <v>62</v>
      </c>
      <c r="D363" s="136" t="s">
        <v>675</v>
      </c>
      <c r="E363" s="281" t="s">
        <v>179</v>
      </c>
      <c r="F363" s="286"/>
      <c r="G363" s="286"/>
      <c r="H363" s="286"/>
      <c r="I363" s="213">
        <v>0</v>
      </c>
      <c r="J363" s="213">
        <v>0</v>
      </c>
      <c r="K363" s="213">
        <v>0</v>
      </c>
      <c r="L363" s="213">
        <v>0</v>
      </c>
      <c r="M363" s="213">
        <f t="shared" si="6"/>
        <v>0</v>
      </c>
      <c r="N363" s="214"/>
    </row>
    <row r="364" spans="1:14" ht="24.95" customHeight="1" x14ac:dyDescent="0.15">
      <c r="A364" s="199">
        <v>26</v>
      </c>
      <c r="B364" s="275">
        <v>2</v>
      </c>
      <c r="C364" s="103">
        <v>63</v>
      </c>
      <c r="D364" s="596" t="s">
        <v>272</v>
      </c>
      <c r="E364" s="655"/>
      <c r="F364" s="819" t="s">
        <v>838</v>
      </c>
      <c r="G364" s="820"/>
      <c r="H364" s="821"/>
      <c r="I364" s="213">
        <v>0</v>
      </c>
      <c r="J364" s="213">
        <v>0</v>
      </c>
      <c r="K364" s="213">
        <v>0</v>
      </c>
      <c r="L364" s="213">
        <v>0</v>
      </c>
      <c r="M364" s="213">
        <f t="shared" si="6"/>
        <v>0</v>
      </c>
      <c r="N364" s="214"/>
    </row>
    <row r="365" spans="1:14" ht="24.95" customHeight="1" x14ac:dyDescent="0.15">
      <c r="A365" s="199">
        <v>26</v>
      </c>
      <c r="B365" s="275">
        <v>2</v>
      </c>
      <c r="C365" s="103">
        <v>64</v>
      </c>
      <c r="D365" s="656"/>
      <c r="E365" s="657"/>
      <c r="F365" s="197" t="s">
        <v>806</v>
      </c>
      <c r="G365" s="281"/>
      <c r="H365" s="281"/>
      <c r="I365" s="213">
        <v>0</v>
      </c>
      <c r="J365" s="213">
        <v>0</v>
      </c>
      <c r="K365" s="213">
        <v>0</v>
      </c>
      <c r="L365" s="213">
        <v>0</v>
      </c>
      <c r="M365" s="213">
        <f t="shared" si="6"/>
        <v>0</v>
      </c>
      <c r="N365" s="214"/>
    </row>
    <row r="366" spans="1:14" ht="24.95" customHeight="1" x14ac:dyDescent="0.15">
      <c r="A366" s="199">
        <v>26</v>
      </c>
      <c r="B366" s="275">
        <v>2</v>
      </c>
      <c r="C366" s="103">
        <v>65</v>
      </c>
      <c r="D366" s="656"/>
      <c r="E366" s="657"/>
      <c r="F366" s="340" t="s">
        <v>130</v>
      </c>
      <c r="G366" s="341"/>
      <c r="H366" s="341"/>
      <c r="I366" s="213">
        <v>0</v>
      </c>
      <c r="J366" s="213">
        <v>0</v>
      </c>
      <c r="K366" s="213">
        <v>0</v>
      </c>
      <c r="L366" s="213">
        <v>0</v>
      </c>
      <c r="M366" s="213">
        <f t="shared" si="6"/>
        <v>0</v>
      </c>
      <c r="N366" s="214"/>
    </row>
    <row r="367" spans="1:14" ht="24.95" customHeight="1" x14ac:dyDescent="0.15">
      <c r="A367" s="199">
        <v>26</v>
      </c>
      <c r="B367" s="275">
        <v>2</v>
      </c>
      <c r="C367" s="103">
        <v>66</v>
      </c>
      <c r="D367" s="656"/>
      <c r="E367" s="657"/>
      <c r="F367" s="340" t="s">
        <v>131</v>
      </c>
      <c r="G367" s="341"/>
      <c r="H367" s="341"/>
      <c r="I367" s="213">
        <v>0</v>
      </c>
      <c r="J367" s="213">
        <v>0</v>
      </c>
      <c r="K367" s="213">
        <v>0</v>
      </c>
      <c r="L367" s="213">
        <v>0</v>
      </c>
      <c r="M367" s="213">
        <f t="shared" si="6"/>
        <v>0</v>
      </c>
      <c r="N367" s="214"/>
    </row>
    <row r="368" spans="1:14" ht="24.95" customHeight="1" x14ac:dyDescent="0.15">
      <c r="A368" s="199">
        <v>26</v>
      </c>
      <c r="B368" s="275">
        <v>2</v>
      </c>
      <c r="C368" s="103">
        <v>67</v>
      </c>
      <c r="D368" s="656"/>
      <c r="E368" s="657"/>
      <c r="F368" s="340" t="s">
        <v>271</v>
      </c>
      <c r="G368" s="341"/>
      <c r="H368" s="341"/>
      <c r="I368" s="213">
        <v>0</v>
      </c>
      <c r="J368" s="213">
        <v>0</v>
      </c>
      <c r="K368" s="213">
        <v>0</v>
      </c>
      <c r="L368" s="213">
        <v>0</v>
      </c>
      <c r="M368" s="213">
        <f t="shared" si="6"/>
        <v>0</v>
      </c>
      <c r="N368" s="214"/>
    </row>
    <row r="369" spans="1:14" s="4" customFormat="1" ht="24.95" customHeight="1" x14ac:dyDescent="0.15">
      <c r="A369" s="209">
        <v>26</v>
      </c>
      <c r="B369" s="321">
        <v>2</v>
      </c>
      <c r="C369" s="103">
        <v>68</v>
      </c>
      <c r="D369" s="656"/>
      <c r="E369" s="657"/>
      <c r="F369" s="340" t="s">
        <v>132</v>
      </c>
      <c r="G369" s="341"/>
      <c r="H369" s="341"/>
      <c r="I369" s="213">
        <v>0</v>
      </c>
      <c r="J369" s="213">
        <v>0</v>
      </c>
      <c r="K369" s="213">
        <v>0</v>
      </c>
      <c r="L369" s="213">
        <v>0</v>
      </c>
      <c r="M369" s="213">
        <f t="shared" si="6"/>
        <v>0</v>
      </c>
      <c r="N369" s="324"/>
    </row>
    <row r="370" spans="1:14" s="4" customFormat="1" ht="24.95" customHeight="1" x14ac:dyDescent="0.15">
      <c r="A370" s="209">
        <v>26</v>
      </c>
      <c r="B370" s="321">
        <v>2</v>
      </c>
      <c r="C370" s="103">
        <v>69</v>
      </c>
      <c r="D370" s="656"/>
      <c r="E370" s="657"/>
      <c r="F370" s="447" t="s">
        <v>807</v>
      </c>
      <c r="G370" s="448"/>
      <c r="H370" s="448"/>
      <c r="I370" s="323">
        <v>0</v>
      </c>
      <c r="J370" s="323">
        <v>0</v>
      </c>
      <c r="K370" s="323">
        <v>0</v>
      </c>
      <c r="L370" s="323">
        <v>0</v>
      </c>
      <c r="M370" s="323">
        <f t="shared" si="6"/>
        <v>0</v>
      </c>
      <c r="N370" s="324"/>
    </row>
    <row r="371" spans="1:14" s="4" customFormat="1" ht="24.95" customHeight="1" x14ac:dyDescent="0.15">
      <c r="A371" s="209">
        <v>26</v>
      </c>
      <c r="B371" s="321">
        <v>2</v>
      </c>
      <c r="C371" s="103">
        <v>70</v>
      </c>
      <c r="D371" s="614" t="s">
        <v>923</v>
      </c>
      <c r="E371" s="769"/>
      <c r="F371" s="600" t="s">
        <v>924</v>
      </c>
      <c r="G371" s="767"/>
      <c r="H371" s="768"/>
      <c r="I371" s="323">
        <v>0</v>
      </c>
      <c r="J371" s="323">
        <v>0</v>
      </c>
      <c r="K371" s="323">
        <v>0</v>
      </c>
      <c r="L371" s="323">
        <v>0</v>
      </c>
      <c r="M371" s="323"/>
      <c r="N371" s="324"/>
    </row>
    <row r="372" spans="1:14" s="4" customFormat="1" ht="24.95" customHeight="1" x14ac:dyDescent="0.15">
      <c r="A372" s="209">
        <v>26</v>
      </c>
      <c r="B372" s="321">
        <v>2</v>
      </c>
      <c r="C372" s="103">
        <v>71</v>
      </c>
      <c r="D372" s="614" t="s">
        <v>925</v>
      </c>
      <c r="E372" s="769"/>
      <c r="F372" s="600" t="s">
        <v>924</v>
      </c>
      <c r="G372" s="767"/>
      <c r="H372" s="768"/>
      <c r="I372" s="213">
        <v>0</v>
      </c>
      <c r="J372" s="213">
        <v>0</v>
      </c>
      <c r="K372" s="213">
        <v>0</v>
      </c>
      <c r="L372" s="213">
        <v>0</v>
      </c>
      <c r="M372" s="213"/>
      <c r="N372" s="324"/>
    </row>
    <row r="373" spans="1:14" s="4" customFormat="1" ht="24.95" customHeight="1" x14ac:dyDescent="0.15">
      <c r="A373" s="209">
        <v>26</v>
      </c>
      <c r="B373" s="321">
        <v>2</v>
      </c>
      <c r="C373" s="103">
        <v>72</v>
      </c>
      <c r="D373" s="596" t="s">
        <v>926</v>
      </c>
      <c r="E373" s="764"/>
      <c r="F373" s="600" t="s">
        <v>913</v>
      </c>
      <c r="G373" s="767"/>
      <c r="H373" s="768"/>
      <c r="I373" s="415">
        <v>0</v>
      </c>
      <c r="J373" s="415">
        <v>0</v>
      </c>
      <c r="K373" s="415">
        <v>0</v>
      </c>
      <c r="L373" s="415">
        <v>0</v>
      </c>
      <c r="M373" s="415"/>
      <c r="N373" s="324"/>
    </row>
    <row r="374" spans="1:14" s="4" customFormat="1" ht="24.95" customHeight="1" x14ac:dyDescent="0.15">
      <c r="A374" s="209">
        <v>26</v>
      </c>
      <c r="B374" s="321">
        <v>2</v>
      </c>
      <c r="C374" s="103">
        <v>73</v>
      </c>
      <c r="D374" s="770"/>
      <c r="E374" s="771"/>
      <c r="F374" s="600" t="s">
        <v>927</v>
      </c>
      <c r="G374" s="767"/>
      <c r="H374" s="768"/>
      <c r="I374" s="213">
        <v>0</v>
      </c>
      <c r="J374" s="213">
        <v>0</v>
      </c>
      <c r="K374" s="213">
        <v>0</v>
      </c>
      <c r="L374" s="213">
        <v>0</v>
      </c>
      <c r="M374" s="213"/>
      <c r="N374" s="324"/>
    </row>
    <row r="375" spans="1:14" s="4" customFormat="1" ht="24.95" customHeight="1" x14ac:dyDescent="0.15">
      <c r="A375" s="209">
        <v>26</v>
      </c>
      <c r="B375" s="321">
        <v>2</v>
      </c>
      <c r="C375" s="103">
        <v>74</v>
      </c>
      <c r="D375" s="765"/>
      <c r="E375" s="766"/>
      <c r="F375" s="600" t="s">
        <v>928</v>
      </c>
      <c r="G375" s="767"/>
      <c r="H375" s="768"/>
      <c r="I375" s="415">
        <v>0</v>
      </c>
      <c r="J375" s="415">
        <v>0</v>
      </c>
      <c r="K375" s="415">
        <v>0</v>
      </c>
      <c r="L375" s="415">
        <v>0</v>
      </c>
      <c r="M375" s="415"/>
      <c r="N375" s="324"/>
    </row>
    <row r="376" spans="1:14" s="4" customFormat="1" ht="24.95" customHeight="1" x14ac:dyDescent="0.15">
      <c r="A376" s="209">
        <v>26</v>
      </c>
      <c r="B376" s="321">
        <v>2</v>
      </c>
      <c r="C376" s="103">
        <v>75</v>
      </c>
      <c r="D376" s="596" t="s">
        <v>929</v>
      </c>
      <c r="E376" s="764"/>
      <c r="F376" s="600" t="s">
        <v>913</v>
      </c>
      <c r="G376" s="767"/>
      <c r="H376" s="768"/>
      <c r="I376" s="323">
        <v>0</v>
      </c>
      <c r="J376" s="323">
        <v>0</v>
      </c>
      <c r="K376" s="323">
        <v>0</v>
      </c>
      <c r="L376" s="323">
        <v>0</v>
      </c>
      <c r="M376" s="323"/>
      <c r="N376" s="324"/>
    </row>
    <row r="377" spans="1:14" s="4" customFormat="1" ht="24.95" customHeight="1" x14ac:dyDescent="0.15">
      <c r="A377" s="209">
        <v>26</v>
      </c>
      <c r="B377" s="321">
        <v>2</v>
      </c>
      <c r="C377" s="103">
        <v>76</v>
      </c>
      <c r="D377" s="765"/>
      <c r="E377" s="766"/>
      <c r="F377" s="600" t="s">
        <v>927</v>
      </c>
      <c r="G377" s="767"/>
      <c r="H377" s="768"/>
      <c r="I377" s="213">
        <v>0</v>
      </c>
      <c r="J377" s="213">
        <v>0</v>
      </c>
      <c r="K377" s="213">
        <v>0</v>
      </c>
      <c r="L377" s="213">
        <v>0</v>
      </c>
      <c r="M377" s="213"/>
      <c r="N377" s="324"/>
    </row>
    <row r="378" spans="1:14" s="4" customFormat="1" ht="24.95" customHeight="1" x14ac:dyDescent="0.15">
      <c r="A378" s="209">
        <v>26</v>
      </c>
      <c r="B378" s="321">
        <v>2</v>
      </c>
      <c r="C378" s="103">
        <v>77</v>
      </c>
      <c r="D378" s="596" t="s">
        <v>930</v>
      </c>
      <c r="E378" s="764"/>
      <c r="F378" s="600" t="s">
        <v>913</v>
      </c>
      <c r="G378" s="767"/>
      <c r="H378" s="768"/>
      <c r="I378" s="279">
        <v>0</v>
      </c>
      <c r="J378" s="279">
        <v>0</v>
      </c>
      <c r="K378" s="279">
        <v>0</v>
      </c>
      <c r="L378" s="279">
        <v>0</v>
      </c>
      <c r="M378" s="279"/>
      <c r="N378" s="324"/>
    </row>
    <row r="379" spans="1:14" s="4" customFormat="1" ht="24.95" customHeight="1" thickBot="1" x14ac:dyDescent="0.2">
      <c r="A379" s="209">
        <v>26</v>
      </c>
      <c r="B379" s="321">
        <v>2</v>
      </c>
      <c r="C379" s="103">
        <v>78</v>
      </c>
      <c r="D379" s="765"/>
      <c r="E379" s="766"/>
      <c r="F379" s="600" t="s">
        <v>927</v>
      </c>
      <c r="G379" s="767"/>
      <c r="H379" s="768"/>
      <c r="I379" s="415">
        <v>0</v>
      </c>
      <c r="J379" s="415">
        <v>0</v>
      </c>
      <c r="K379" s="415">
        <v>0</v>
      </c>
      <c r="L379" s="415">
        <v>0</v>
      </c>
      <c r="M379" s="415"/>
      <c r="N379" s="324"/>
    </row>
    <row r="380" spans="1:14" ht="24.95" customHeight="1" x14ac:dyDescent="0.15">
      <c r="A380" s="343">
        <v>29</v>
      </c>
      <c r="B380" s="344">
        <v>1</v>
      </c>
      <c r="C380" s="345">
        <v>1</v>
      </c>
      <c r="D380" s="883" t="s">
        <v>465</v>
      </c>
      <c r="E380" s="885" t="s">
        <v>466</v>
      </c>
      <c r="F380" s="886"/>
      <c r="G380" s="887" t="s">
        <v>467</v>
      </c>
      <c r="H380" s="888"/>
      <c r="I380" s="346">
        <v>3370328</v>
      </c>
      <c r="J380" s="346">
        <v>3401030</v>
      </c>
      <c r="K380" s="346">
        <v>3421212</v>
      </c>
      <c r="L380" s="346">
        <v>3430829</v>
      </c>
      <c r="M380" s="346">
        <f t="shared" si="6"/>
        <v>13623399</v>
      </c>
      <c r="N380" s="214"/>
    </row>
    <row r="381" spans="1:14" ht="24.95" customHeight="1" x14ac:dyDescent="0.15">
      <c r="A381" s="209">
        <v>29</v>
      </c>
      <c r="B381" s="209">
        <v>1</v>
      </c>
      <c r="C381" s="342">
        <v>2</v>
      </c>
      <c r="D381" s="884"/>
      <c r="E381" s="547"/>
      <c r="F381" s="548"/>
      <c r="G381" s="538" t="s">
        <v>3</v>
      </c>
      <c r="H381" s="506"/>
      <c r="I381" s="213">
        <v>3370401</v>
      </c>
      <c r="J381" s="213">
        <v>3410701</v>
      </c>
      <c r="K381" s="213">
        <v>3430101</v>
      </c>
      <c r="L381" s="213">
        <v>3440401</v>
      </c>
      <c r="M381" s="213">
        <f t="shared" si="6"/>
        <v>13651604</v>
      </c>
      <c r="N381" s="214"/>
    </row>
    <row r="382" spans="1:14" ht="24.95" customHeight="1" x14ac:dyDescent="0.15">
      <c r="A382" s="209">
        <v>29</v>
      </c>
      <c r="B382" s="209">
        <v>1</v>
      </c>
      <c r="C382" s="342">
        <v>3</v>
      </c>
      <c r="D382" s="14" t="s">
        <v>468</v>
      </c>
      <c r="E382" s="15" t="s">
        <v>469</v>
      </c>
      <c r="F382" s="505" t="s">
        <v>470</v>
      </c>
      <c r="G382" s="506"/>
      <c r="H382" s="193" t="s">
        <v>471</v>
      </c>
      <c r="I382" s="213">
        <v>51003</v>
      </c>
      <c r="J382" s="213">
        <v>2173</v>
      </c>
      <c r="K382" s="213">
        <v>3054</v>
      </c>
      <c r="L382" s="213">
        <v>2483</v>
      </c>
      <c r="M382" s="213">
        <f t="shared" si="6"/>
        <v>58713</v>
      </c>
      <c r="N382" s="214"/>
    </row>
    <row r="383" spans="1:14" ht="24.95" customHeight="1" x14ac:dyDescent="0.15">
      <c r="A383" s="199">
        <v>29</v>
      </c>
      <c r="B383" s="199">
        <v>1</v>
      </c>
      <c r="C383" s="103">
        <v>4</v>
      </c>
      <c r="D383" s="16"/>
      <c r="E383" s="17" t="s">
        <v>472</v>
      </c>
      <c r="F383" s="505" t="s">
        <v>473</v>
      </c>
      <c r="G383" s="506"/>
      <c r="H383" s="193" t="s">
        <v>471</v>
      </c>
      <c r="I383" s="213">
        <v>6619</v>
      </c>
      <c r="J383" s="213">
        <v>2436</v>
      </c>
      <c r="K383" s="213">
        <v>3410</v>
      </c>
      <c r="L383" s="213">
        <v>3437</v>
      </c>
      <c r="M383" s="213">
        <f t="shared" si="6"/>
        <v>15902</v>
      </c>
      <c r="N383" s="214"/>
    </row>
    <row r="384" spans="1:14" ht="24.95" customHeight="1" x14ac:dyDescent="0.15">
      <c r="A384" s="199">
        <v>29</v>
      </c>
      <c r="B384" s="199">
        <v>1</v>
      </c>
      <c r="C384" s="103">
        <v>5</v>
      </c>
      <c r="D384" s="16" t="s">
        <v>5</v>
      </c>
      <c r="E384" s="17" t="s">
        <v>474</v>
      </c>
      <c r="F384" s="505" t="s">
        <v>475</v>
      </c>
      <c r="G384" s="506"/>
      <c r="H384" s="193" t="s">
        <v>471</v>
      </c>
      <c r="I384" s="213">
        <v>4402</v>
      </c>
      <c r="J384" s="213">
        <v>2127</v>
      </c>
      <c r="K384" s="213">
        <v>3054</v>
      </c>
      <c r="L384" s="213">
        <v>2458</v>
      </c>
      <c r="M384" s="213">
        <f t="shared" si="6"/>
        <v>12041</v>
      </c>
      <c r="N384" s="214"/>
    </row>
    <row r="385" spans="1:14" ht="24.95" customHeight="1" x14ac:dyDescent="0.15">
      <c r="A385" s="199">
        <v>29</v>
      </c>
      <c r="B385" s="199">
        <v>1</v>
      </c>
      <c r="C385" s="103">
        <v>6</v>
      </c>
      <c r="D385" s="16"/>
      <c r="E385" s="347"/>
      <c r="F385" s="348"/>
      <c r="G385" s="349"/>
      <c r="H385" s="350"/>
      <c r="I385" s="213">
        <v>62024</v>
      </c>
      <c r="J385" s="213">
        <v>6736</v>
      </c>
      <c r="K385" s="213">
        <v>9518</v>
      </c>
      <c r="L385" s="213">
        <v>8378</v>
      </c>
      <c r="M385" s="213">
        <f t="shared" si="6"/>
        <v>86656</v>
      </c>
      <c r="N385" s="214"/>
    </row>
    <row r="386" spans="1:14" ht="24.95" customHeight="1" x14ac:dyDescent="0.15">
      <c r="A386" s="199">
        <v>29</v>
      </c>
      <c r="B386" s="199">
        <v>1</v>
      </c>
      <c r="C386" s="103">
        <v>7</v>
      </c>
      <c r="D386" s="16"/>
      <c r="E386" s="17" t="s">
        <v>476</v>
      </c>
      <c r="F386" s="505" t="s">
        <v>477</v>
      </c>
      <c r="G386" s="505"/>
      <c r="H386" s="26" t="s">
        <v>478</v>
      </c>
      <c r="I386" s="213">
        <v>2491</v>
      </c>
      <c r="J386" s="213">
        <v>6588</v>
      </c>
      <c r="K386" s="213">
        <v>12398</v>
      </c>
      <c r="L386" s="213">
        <v>19665</v>
      </c>
      <c r="M386" s="213">
        <f t="shared" si="6"/>
        <v>41142</v>
      </c>
      <c r="N386" s="214"/>
    </row>
    <row r="387" spans="1:14" ht="24.95" customHeight="1" x14ac:dyDescent="0.15">
      <c r="A387" s="199">
        <v>29</v>
      </c>
      <c r="B387" s="199">
        <v>1</v>
      </c>
      <c r="C387" s="103">
        <v>8</v>
      </c>
      <c r="D387" s="16"/>
      <c r="E387" s="17" t="s">
        <v>479</v>
      </c>
      <c r="F387" s="505" t="s">
        <v>480</v>
      </c>
      <c r="G387" s="505"/>
      <c r="H387" s="26" t="s">
        <v>478</v>
      </c>
      <c r="I387" s="213">
        <v>366</v>
      </c>
      <c r="J387" s="213">
        <v>9975</v>
      </c>
      <c r="K387" s="213">
        <v>0</v>
      </c>
      <c r="L387" s="213">
        <v>1646</v>
      </c>
      <c r="M387" s="213">
        <f t="shared" si="6"/>
        <v>11987</v>
      </c>
      <c r="N387" s="214"/>
    </row>
    <row r="388" spans="1:14" ht="24.95" customHeight="1" x14ac:dyDescent="0.15">
      <c r="A388" s="199">
        <v>29</v>
      </c>
      <c r="B388" s="199">
        <v>1</v>
      </c>
      <c r="C388" s="103">
        <v>9</v>
      </c>
      <c r="D388" s="16"/>
      <c r="E388" s="17" t="s">
        <v>481</v>
      </c>
      <c r="F388" s="505" t="s">
        <v>482</v>
      </c>
      <c r="G388" s="505"/>
      <c r="H388" s="26" t="s">
        <v>478</v>
      </c>
      <c r="I388" s="213">
        <v>57291</v>
      </c>
      <c r="J388" s="213">
        <v>38034</v>
      </c>
      <c r="K388" s="213">
        <v>54773</v>
      </c>
      <c r="L388" s="213">
        <v>63243</v>
      </c>
      <c r="M388" s="213">
        <f t="shared" si="6"/>
        <v>213341</v>
      </c>
      <c r="N388" s="214"/>
    </row>
    <row r="389" spans="1:14" ht="24.95" customHeight="1" x14ac:dyDescent="0.15">
      <c r="A389" s="199">
        <v>29</v>
      </c>
      <c r="B389" s="199">
        <v>1</v>
      </c>
      <c r="C389" s="103">
        <v>10</v>
      </c>
      <c r="D389" s="16"/>
      <c r="E389" s="17" t="s">
        <v>873</v>
      </c>
      <c r="F389" s="505" t="s">
        <v>880</v>
      </c>
      <c r="G389" s="767"/>
      <c r="H389" s="26" t="s">
        <v>881</v>
      </c>
      <c r="I389" s="213">
        <v>1959</v>
      </c>
      <c r="J389" s="213">
        <v>1071</v>
      </c>
      <c r="K389" s="213">
        <v>1289</v>
      </c>
      <c r="L389" s="213">
        <v>934</v>
      </c>
      <c r="M389" s="213">
        <f t="shared" si="6"/>
        <v>5253</v>
      </c>
      <c r="N389" s="214"/>
    </row>
    <row r="390" spans="1:14" ht="24.95" customHeight="1" x14ac:dyDescent="0.15">
      <c r="A390" s="199">
        <v>29</v>
      </c>
      <c r="B390" s="199">
        <v>1</v>
      </c>
      <c r="C390" s="103">
        <v>11</v>
      </c>
      <c r="D390" s="16" t="s">
        <v>6</v>
      </c>
      <c r="E390" s="17" t="s">
        <v>874</v>
      </c>
      <c r="F390" s="505" t="s">
        <v>483</v>
      </c>
      <c r="G390" s="506"/>
      <c r="H390" s="506"/>
      <c r="I390" s="213">
        <v>5</v>
      </c>
      <c r="J390" s="213">
        <v>4</v>
      </c>
      <c r="K390" s="213">
        <v>1</v>
      </c>
      <c r="L390" s="213">
        <v>2</v>
      </c>
      <c r="M390" s="213">
        <f t="shared" si="6"/>
        <v>12</v>
      </c>
      <c r="N390" s="214"/>
    </row>
    <row r="391" spans="1:14" ht="24.95" customHeight="1" x14ac:dyDescent="0.15">
      <c r="A391" s="199">
        <v>29</v>
      </c>
      <c r="B391" s="199">
        <v>1</v>
      </c>
      <c r="C391" s="103">
        <v>12</v>
      </c>
      <c r="D391" s="19"/>
      <c r="E391" s="17" t="s">
        <v>875</v>
      </c>
      <c r="F391" s="505" t="s">
        <v>484</v>
      </c>
      <c r="G391" s="506"/>
      <c r="H391" s="506"/>
      <c r="I391" s="213">
        <v>5</v>
      </c>
      <c r="J391" s="213">
        <v>8</v>
      </c>
      <c r="K391" s="213">
        <v>3</v>
      </c>
      <c r="L391" s="213">
        <v>6</v>
      </c>
      <c r="M391" s="213">
        <f t="shared" si="6"/>
        <v>22</v>
      </c>
      <c r="N391" s="214"/>
    </row>
    <row r="392" spans="1:14" ht="24.95" customHeight="1" x14ac:dyDescent="0.15">
      <c r="A392" s="199">
        <v>29</v>
      </c>
      <c r="B392" s="199">
        <v>1</v>
      </c>
      <c r="C392" s="103">
        <v>13</v>
      </c>
      <c r="D392" s="14" t="s">
        <v>7</v>
      </c>
      <c r="E392" s="15" t="s">
        <v>469</v>
      </c>
      <c r="F392" s="505" t="s">
        <v>485</v>
      </c>
      <c r="G392" s="505"/>
      <c r="H392" s="193" t="s">
        <v>861</v>
      </c>
      <c r="I392" s="213">
        <v>2457</v>
      </c>
      <c r="J392" s="213">
        <v>1087</v>
      </c>
      <c r="K392" s="213">
        <v>2130</v>
      </c>
      <c r="L392" s="213">
        <v>1444</v>
      </c>
      <c r="M392" s="213">
        <f t="shared" si="6"/>
        <v>7118</v>
      </c>
      <c r="N392" s="214"/>
    </row>
    <row r="393" spans="1:14" ht="24.95" customHeight="1" x14ac:dyDescent="0.15">
      <c r="A393" s="199">
        <v>29</v>
      </c>
      <c r="B393" s="199">
        <v>1</v>
      </c>
      <c r="C393" s="103">
        <v>14</v>
      </c>
      <c r="D393" s="16" t="s">
        <v>486</v>
      </c>
      <c r="E393" s="17" t="s">
        <v>472</v>
      </c>
      <c r="F393" s="505" t="s">
        <v>487</v>
      </c>
      <c r="G393" s="505"/>
      <c r="H393" s="26" t="s">
        <v>862</v>
      </c>
      <c r="I393" s="213">
        <v>479216</v>
      </c>
      <c r="J393" s="213">
        <v>315779</v>
      </c>
      <c r="K393" s="213">
        <v>496303</v>
      </c>
      <c r="L393" s="213">
        <v>256497</v>
      </c>
      <c r="M393" s="213">
        <f t="shared" si="6"/>
        <v>1547795</v>
      </c>
      <c r="N393" s="214"/>
    </row>
    <row r="394" spans="1:14" ht="24.95" customHeight="1" x14ac:dyDescent="0.15">
      <c r="A394" s="199">
        <v>29</v>
      </c>
      <c r="B394" s="199">
        <v>1</v>
      </c>
      <c r="C394" s="103">
        <v>15</v>
      </c>
      <c r="D394" s="16"/>
      <c r="E394" s="17" t="s">
        <v>474</v>
      </c>
      <c r="F394" s="505" t="s">
        <v>488</v>
      </c>
      <c r="G394" s="505"/>
      <c r="H394" s="26" t="s">
        <v>861</v>
      </c>
      <c r="I394" s="213">
        <v>1731</v>
      </c>
      <c r="J394" s="213">
        <v>863</v>
      </c>
      <c r="K394" s="213">
        <v>1861</v>
      </c>
      <c r="L394" s="213">
        <v>1020</v>
      </c>
      <c r="M394" s="213">
        <f t="shared" si="6"/>
        <v>5475</v>
      </c>
      <c r="N394" s="214"/>
    </row>
    <row r="395" spans="1:14" ht="24.95" customHeight="1" x14ac:dyDescent="0.15">
      <c r="A395" s="199">
        <v>29</v>
      </c>
      <c r="B395" s="199">
        <v>1</v>
      </c>
      <c r="C395" s="103">
        <v>16</v>
      </c>
      <c r="D395" s="19" t="s">
        <v>489</v>
      </c>
      <c r="E395" s="17" t="s">
        <v>476</v>
      </c>
      <c r="F395" s="505" t="s">
        <v>490</v>
      </c>
      <c r="G395" s="505"/>
      <c r="H395" s="26" t="s">
        <v>862</v>
      </c>
      <c r="I395" s="213">
        <v>413167</v>
      </c>
      <c r="J395" s="213">
        <v>230623</v>
      </c>
      <c r="K395" s="213">
        <v>480385</v>
      </c>
      <c r="L395" s="213">
        <v>239717</v>
      </c>
      <c r="M395" s="213">
        <f t="shared" si="6"/>
        <v>1363892</v>
      </c>
      <c r="N395" s="214"/>
    </row>
    <row r="396" spans="1:14" ht="24.95" customHeight="1" x14ac:dyDescent="0.15">
      <c r="A396" s="199">
        <v>29</v>
      </c>
      <c r="B396" s="199">
        <v>1</v>
      </c>
      <c r="C396" s="103">
        <v>17</v>
      </c>
      <c r="D396" s="16"/>
      <c r="E396" s="347"/>
      <c r="F396" s="348"/>
      <c r="G396" s="348"/>
      <c r="H396" s="350"/>
      <c r="I396" s="213">
        <v>896571</v>
      </c>
      <c r="J396" s="213">
        <v>548352</v>
      </c>
      <c r="K396" s="213">
        <v>980679</v>
      </c>
      <c r="L396" s="213">
        <v>498678</v>
      </c>
      <c r="M396" s="213">
        <f t="shared" si="6"/>
        <v>2924280</v>
      </c>
      <c r="N396" s="214"/>
    </row>
    <row r="397" spans="1:14" ht="24.95" customHeight="1" x14ac:dyDescent="0.15">
      <c r="A397" s="199">
        <v>29</v>
      </c>
      <c r="B397" s="199">
        <v>1</v>
      </c>
      <c r="C397" s="103">
        <v>18</v>
      </c>
      <c r="D397" s="351" t="s">
        <v>491</v>
      </c>
      <c r="E397" s="15" t="s">
        <v>469</v>
      </c>
      <c r="F397" s="505" t="s">
        <v>492</v>
      </c>
      <c r="G397" s="505"/>
      <c r="H397" s="22" t="s">
        <v>863</v>
      </c>
      <c r="I397" s="213">
        <v>35533</v>
      </c>
      <c r="J397" s="213">
        <v>39199</v>
      </c>
      <c r="K397" s="213">
        <v>35305</v>
      </c>
      <c r="L397" s="213">
        <v>65213</v>
      </c>
      <c r="M397" s="213"/>
      <c r="N397" s="214"/>
    </row>
    <row r="398" spans="1:14" ht="24.95" customHeight="1" x14ac:dyDescent="0.15">
      <c r="A398" s="199">
        <v>29</v>
      </c>
      <c r="B398" s="199">
        <v>1</v>
      </c>
      <c r="C398" s="103">
        <v>19</v>
      </c>
      <c r="D398" s="16"/>
      <c r="E398" s="17" t="s">
        <v>472</v>
      </c>
      <c r="F398" s="505" t="s">
        <v>493</v>
      </c>
      <c r="G398" s="505"/>
      <c r="H398" s="23" t="s">
        <v>863</v>
      </c>
      <c r="I398" s="213">
        <v>17562</v>
      </c>
      <c r="J398" s="213">
        <v>17039</v>
      </c>
      <c r="K398" s="213">
        <v>22732</v>
      </c>
      <c r="L398" s="213">
        <v>13850</v>
      </c>
      <c r="M398" s="213"/>
      <c r="N398" s="214"/>
    </row>
    <row r="399" spans="1:14" ht="24.95" customHeight="1" x14ac:dyDescent="0.15">
      <c r="A399" s="199">
        <v>29</v>
      </c>
      <c r="B399" s="199">
        <v>1</v>
      </c>
      <c r="C399" s="103">
        <v>20</v>
      </c>
      <c r="D399" s="16" t="s">
        <v>8</v>
      </c>
      <c r="E399" s="14" t="s">
        <v>494</v>
      </c>
      <c r="F399" s="527" t="s">
        <v>495</v>
      </c>
      <c r="G399" s="505"/>
      <c r="H399" s="193" t="s">
        <v>862</v>
      </c>
      <c r="I399" s="213">
        <v>0</v>
      </c>
      <c r="J399" s="213">
        <v>10</v>
      </c>
      <c r="K399" s="213">
        <v>10</v>
      </c>
      <c r="L399" s="213">
        <v>10</v>
      </c>
      <c r="M399" s="213">
        <f t="shared" ref="M399:M432" si="7">SUM(I399:L399)</f>
        <v>30</v>
      </c>
      <c r="N399" s="214"/>
    </row>
    <row r="400" spans="1:14" ht="24.95" customHeight="1" x14ac:dyDescent="0.15">
      <c r="A400" s="199">
        <v>29</v>
      </c>
      <c r="B400" s="199">
        <v>1</v>
      </c>
      <c r="C400" s="103">
        <v>21</v>
      </c>
      <c r="D400" s="16" t="s">
        <v>10</v>
      </c>
      <c r="E400" s="25" t="s">
        <v>11</v>
      </c>
      <c r="F400" s="527" t="s">
        <v>496</v>
      </c>
      <c r="G400" s="505"/>
      <c r="H400" s="26" t="s">
        <v>497</v>
      </c>
      <c r="I400" s="213">
        <v>550</v>
      </c>
      <c r="J400" s="213">
        <v>2750</v>
      </c>
      <c r="K400" s="213">
        <v>2167</v>
      </c>
      <c r="L400" s="213">
        <v>1298</v>
      </c>
      <c r="M400" s="213">
        <f t="shared" si="7"/>
        <v>6765</v>
      </c>
      <c r="N400" s="214"/>
    </row>
    <row r="401" spans="1:14" ht="24.95" customHeight="1" x14ac:dyDescent="0.15">
      <c r="A401" s="199">
        <v>29</v>
      </c>
      <c r="B401" s="199">
        <v>1</v>
      </c>
      <c r="C401" s="103">
        <v>22</v>
      </c>
      <c r="D401" s="352" t="s">
        <v>498</v>
      </c>
      <c r="E401" s="28"/>
      <c r="F401" s="527" t="s">
        <v>499</v>
      </c>
      <c r="G401" s="505"/>
      <c r="H401" s="193" t="s">
        <v>864</v>
      </c>
      <c r="I401" s="213">
        <v>126</v>
      </c>
      <c r="J401" s="213">
        <v>55</v>
      </c>
      <c r="K401" s="213">
        <v>216</v>
      </c>
      <c r="L401" s="213">
        <v>121</v>
      </c>
      <c r="M401" s="213">
        <f t="shared" si="7"/>
        <v>518</v>
      </c>
      <c r="N401" s="214"/>
    </row>
    <row r="402" spans="1:14" ht="24.95" customHeight="1" x14ac:dyDescent="0.15">
      <c r="A402" s="199">
        <v>29</v>
      </c>
      <c r="B402" s="199">
        <v>1</v>
      </c>
      <c r="C402" s="103">
        <v>23</v>
      </c>
      <c r="D402" s="353" t="s">
        <v>12</v>
      </c>
      <c r="E402" s="29" t="s">
        <v>13</v>
      </c>
      <c r="F402" s="527" t="s">
        <v>865</v>
      </c>
      <c r="G402" s="506"/>
      <c r="H402" s="506"/>
      <c r="I402" s="213">
        <v>1815</v>
      </c>
      <c r="J402" s="213">
        <v>2750</v>
      </c>
      <c r="K402" s="213">
        <v>2167</v>
      </c>
      <c r="L402" s="213">
        <v>1290</v>
      </c>
      <c r="M402" s="213">
        <f t="shared" si="7"/>
        <v>8022</v>
      </c>
      <c r="N402" s="214"/>
    </row>
    <row r="403" spans="1:14" ht="24.95" customHeight="1" x14ac:dyDescent="0.15">
      <c r="A403" s="199">
        <v>29</v>
      </c>
      <c r="B403" s="199">
        <v>1</v>
      </c>
      <c r="C403" s="103">
        <v>24</v>
      </c>
      <c r="D403" s="353" t="s">
        <v>124</v>
      </c>
      <c r="E403" s="31"/>
      <c r="F403" s="527" t="s">
        <v>866</v>
      </c>
      <c r="G403" s="506"/>
      <c r="H403" s="506"/>
      <c r="I403" s="213">
        <v>3685</v>
      </c>
      <c r="J403" s="213">
        <v>3300</v>
      </c>
      <c r="K403" s="213">
        <v>4334</v>
      </c>
      <c r="L403" s="213">
        <v>2500</v>
      </c>
      <c r="M403" s="213">
        <f t="shared" si="7"/>
        <v>13819</v>
      </c>
      <c r="N403" s="214"/>
    </row>
    <row r="404" spans="1:14" ht="24.95" customHeight="1" x14ac:dyDescent="0.15">
      <c r="A404" s="199">
        <v>29</v>
      </c>
      <c r="B404" s="199">
        <v>1</v>
      </c>
      <c r="C404" s="103">
        <v>25</v>
      </c>
      <c r="D404" s="354" t="s">
        <v>500</v>
      </c>
      <c r="E404" s="17" t="s">
        <v>501</v>
      </c>
      <c r="F404" s="505" t="s">
        <v>502</v>
      </c>
      <c r="G404" s="506"/>
      <c r="H404" s="506"/>
      <c r="I404" s="213">
        <v>5011001</v>
      </c>
      <c r="J404" s="213">
        <v>5011001</v>
      </c>
      <c r="K404" s="213">
        <v>5011001</v>
      </c>
      <c r="L404" s="213">
        <v>5011001</v>
      </c>
      <c r="M404" s="213">
        <f t="shared" si="7"/>
        <v>20044004</v>
      </c>
      <c r="N404" s="214"/>
    </row>
    <row r="405" spans="1:14" ht="24.95" customHeight="1" x14ac:dyDescent="0.15">
      <c r="A405" s="199">
        <v>29</v>
      </c>
      <c r="B405" s="199">
        <v>1</v>
      </c>
      <c r="C405" s="103">
        <v>26</v>
      </c>
      <c r="D405" s="351" t="s">
        <v>503</v>
      </c>
      <c r="E405" s="355" t="s">
        <v>14</v>
      </c>
      <c r="F405" s="356"/>
      <c r="G405" s="357"/>
      <c r="H405" s="356"/>
      <c r="I405" s="213">
        <v>1</v>
      </c>
      <c r="J405" s="213">
        <v>0</v>
      </c>
      <c r="K405" s="213">
        <v>3</v>
      </c>
      <c r="L405" s="213">
        <v>2</v>
      </c>
      <c r="M405" s="213">
        <f t="shared" si="7"/>
        <v>6</v>
      </c>
      <c r="N405" s="214"/>
    </row>
    <row r="406" spans="1:14" ht="24.95" customHeight="1" x14ac:dyDescent="0.15">
      <c r="A406" s="199">
        <v>29</v>
      </c>
      <c r="B406" s="199">
        <v>1</v>
      </c>
      <c r="C406" s="103">
        <v>27</v>
      </c>
      <c r="D406" s="16" t="s">
        <v>15</v>
      </c>
      <c r="E406" s="15" t="s">
        <v>504</v>
      </c>
      <c r="F406" s="505" t="s">
        <v>505</v>
      </c>
      <c r="G406" s="506"/>
      <c r="H406" s="506"/>
      <c r="I406" s="213">
        <v>1</v>
      </c>
      <c r="J406" s="213">
        <v>0</v>
      </c>
      <c r="K406" s="213">
        <v>3</v>
      </c>
      <c r="L406" s="213">
        <v>1</v>
      </c>
      <c r="M406" s="213">
        <f t="shared" si="7"/>
        <v>5</v>
      </c>
      <c r="N406" s="214"/>
    </row>
    <row r="407" spans="1:14" ht="24.95" customHeight="1" x14ac:dyDescent="0.15">
      <c r="A407" s="199">
        <v>29</v>
      </c>
      <c r="B407" s="199">
        <v>1</v>
      </c>
      <c r="C407" s="103">
        <v>28</v>
      </c>
      <c r="D407" s="16" t="s">
        <v>16</v>
      </c>
      <c r="E407" s="358" t="s">
        <v>506</v>
      </c>
      <c r="F407" s="527" t="s">
        <v>507</v>
      </c>
      <c r="G407" s="506"/>
      <c r="H407" s="506"/>
      <c r="I407" s="213">
        <v>0</v>
      </c>
      <c r="J407" s="213">
        <v>0</v>
      </c>
      <c r="K407" s="213">
        <v>0</v>
      </c>
      <c r="L407" s="213">
        <v>0</v>
      </c>
      <c r="M407" s="213">
        <f t="shared" si="7"/>
        <v>0</v>
      </c>
      <c r="N407" s="214"/>
    </row>
    <row r="408" spans="1:14" ht="24.95" customHeight="1" x14ac:dyDescent="0.15">
      <c r="A408" s="199">
        <v>29</v>
      </c>
      <c r="B408" s="199">
        <v>1</v>
      </c>
      <c r="C408" s="103">
        <v>29</v>
      </c>
      <c r="D408" s="16" t="s">
        <v>17</v>
      </c>
      <c r="E408" s="359"/>
      <c r="F408" s="527" t="s">
        <v>508</v>
      </c>
      <c r="G408" s="506"/>
      <c r="H408" s="506"/>
      <c r="I408" s="213">
        <v>0</v>
      </c>
      <c r="J408" s="213">
        <v>0</v>
      </c>
      <c r="K408" s="213">
        <v>2</v>
      </c>
      <c r="L408" s="213">
        <v>0</v>
      </c>
      <c r="M408" s="213">
        <f t="shared" si="7"/>
        <v>2</v>
      </c>
      <c r="N408" s="214"/>
    </row>
    <row r="409" spans="1:14" ht="24.95" customHeight="1" x14ac:dyDescent="0.15">
      <c r="A409" s="199">
        <v>29</v>
      </c>
      <c r="B409" s="199">
        <v>1</v>
      </c>
      <c r="C409" s="103">
        <v>30</v>
      </c>
      <c r="D409" s="16"/>
      <c r="E409" s="360" t="s">
        <v>509</v>
      </c>
      <c r="F409" s="527" t="s">
        <v>510</v>
      </c>
      <c r="G409" s="506"/>
      <c r="H409" s="506"/>
      <c r="I409" s="213">
        <v>1</v>
      </c>
      <c r="J409" s="213">
        <v>0</v>
      </c>
      <c r="K409" s="213">
        <v>1</v>
      </c>
      <c r="L409" s="213">
        <v>1</v>
      </c>
      <c r="M409" s="213">
        <f t="shared" si="7"/>
        <v>3</v>
      </c>
      <c r="N409" s="214"/>
    </row>
    <row r="410" spans="1:14" ht="24.95" customHeight="1" x14ac:dyDescent="0.15">
      <c r="A410" s="199">
        <v>29</v>
      </c>
      <c r="B410" s="199">
        <v>1</v>
      </c>
      <c r="C410" s="103">
        <v>31</v>
      </c>
      <c r="D410" s="33" t="s">
        <v>18</v>
      </c>
      <c r="E410" s="17" t="s">
        <v>511</v>
      </c>
      <c r="F410" s="505" t="s">
        <v>512</v>
      </c>
      <c r="G410" s="506"/>
      <c r="H410" s="506"/>
      <c r="I410" s="213">
        <v>0</v>
      </c>
      <c r="J410" s="213">
        <v>0</v>
      </c>
      <c r="K410" s="213">
        <v>0</v>
      </c>
      <c r="L410" s="213">
        <v>1</v>
      </c>
      <c r="M410" s="213">
        <f t="shared" si="7"/>
        <v>1</v>
      </c>
      <c r="N410" s="214"/>
    </row>
    <row r="411" spans="1:14" ht="24.95" customHeight="1" x14ac:dyDescent="0.15">
      <c r="A411" s="199">
        <v>29</v>
      </c>
      <c r="B411" s="199">
        <v>1</v>
      </c>
      <c r="C411" s="103">
        <v>32</v>
      </c>
      <c r="D411" s="361" t="s">
        <v>513</v>
      </c>
      <c r="E411" s="505" t="s">
        <v>514</v>
      </c>
      <c r="F411" s="506"/>
      <c r="G411" s="506"/>
      <c r="H411" s="506"/>
      <c r="I411" s="213">
        <v>3</v>
      </c>
      <c r="J411" s="213">
        <v>4</v>
      </c>
      <c r="K411" s="213">
        <v>1</v>
      </c>
      <c r="L411" s="213">
        <v>1</v>
      </c>
      <c r="M411" s="213">
        <f t="shared" si="7"/>
        <v>9</v>
      </c>
      <c r="N411" s="214"/>
    </row>
    <row r="412" spans="1:14" ht="24.95" customHeight="1" x14ac:dyDescent="0.15">
      <c r="A412" s="199">
        <v>29</v>
      </c>
      <c r="B412" s="199">
        <v>1</v>
      </c>
      <c r="C412" s="103">
        <v>33</v>
      </c>
      <c r="D412" s="362" t="s">
        <v>515</v>
      </c>
      <c r="E412" s="505" t="s">
        <v>516</v>
      </c>
      <c r="F412" s="843"/>
      <c r="G412" s="843"/>
      <c r="H412" s="38" t="s">
        <v>517</v>
      </c>
      <c r="I412" s="213">
        <v>0</v>
      </c>
      <c r="J412" s="213">
        <v>0</v>
      </c>
      <c r="K412" s="213">
        <v>0</v>
      </c>
      <c r="L412" s="213">
        <v>0</v>
      </c>
      <c r="M412" s="213">
        <f t="shared" si="7"/>
        <v>0</v>
      </c>
      <c r="N412" s="214"/>
    </row>
    <row r="413" spans="1:14" ht="24.95" customHeight="1" x14ac:dyDescent="0.15">
      <c r="A413" s="199">
        <v>29</v>
      </c>
      <c r="B413" s="199">
        <v>1</v>
      </c>
      <c r="C413" s="103">
        <v>34</v>
      </c>
      <c r="D413" s="351" t="s">
        <v>882</v>
      </c>
      <c r="E413" s="15" t="s">
        <v>77</v>
      </c>
      <c r="F413" s="807" t="s">
        <v>886</v>
      </c>
      <c r="G413" s="767"/>
      <c r="H413" s="38" t="s">
        <v>887</v>
      </c>
      <c r="I413" s="213">
        <v>116</v>
      </c>
      <c r="J413" s="213">
        <v>120</v>
      </c>
      <c r="K413" s="213">
        <v>100</v>
      </c>
      <c r="L413" s="213">
        <v>148</v>
      </c>
      <c r="M413" s="213">
        <f t="shared" si="7"/>
        <v>484</v>
      </c>
      <c r="N413" s="214"/>
    </row>
    <row r="414" spans="1:14" ht="24.95" customHeight="1" x14ac:dyDescent="0.15">
      <c r="A414" s="199">
        <v>29</v>
      </c>
      <c r="B414" s="199">
        <v>1</v>
      </c>
      <c r="C414" s="103">
        <v>35</v>
      </c>
      <c r="D414" s="878" t="s">
        <v>883</v>
      </c>
      <c r="E414" s="15" t="s">
        <v>544</v>
      </c>
      <c r="F414" s="807" t="s">
        <v>888</v>
      </c>
      <c r="G414" s="767"/>
      <c r="H414" s="41" t="s">
        <v>887</v>
      </c>
      <c r="I414" s="213">
        <v>0</v>
      </c>
      <c r="J414" s="213">
        <v>0</v>
      </c>
      <c r="K414" s="213">
        <v>0</v>
      </c>
      <c r="L414" s="213">
        <v>1</v>
      </c>
      <c r="M414" s="213">
        <f t="shared" si="7"/>
        <v>1</v>
      </c>
      <c r="N414" s="214"/>
    </row>
    <row r="415" spans="1:14" ht="24.95" customHeight="1" x14ac:dyDescent="0.15">
      <c r="A415" s="199">
        <v>29</v>
      </c>
      <c r="B415" s="199">
        <v>1</v>
      </c>
      <c r="C415" s="103">
        <v>36</v>
      </c>
      <c r="D415" s="879"/>
      <c r="E415" s="15" t="s">
        <v>557</v>
      </c>
      <c r="F415" s="807" t="s">
        <v>889</v>
      </c>
      <c r="G415" s="767"/>
      <c r="H415" s="41" t="s">
        <v>890</v>
      </c>
      <c r="I415" s="213">
        <v>0</v>
      </c>
      <c r="J415" s="213">
        <v>0</v>
      </c>
      <c r="K415" s="213">
        <v>0</v>
      </c>
      <c r="L415" s="213">
        <v>0</v>
      </c>
      <c r="M415" s="213">
        <f t="shared" si="7"/>
        <v>0</v>
      </c>
      <c r="N415" s="214"/>
    </row>
    <row r="416" spans="1:14" ht="24.95" customHeight="1" x14ac:dyDescent="0.15">
      <c r="A416" s="199">
        <v>29</v>
      </c>
      <c r="B416" s="199">
        <v>1</v>
      </c>
      <c r="C416" s="103">
        <v>37</v>
      </c>
      <c r="D416" s="879"/>
      <c r="E416" s="15" t="s">
        <v>884</v>
      </c>
      <c r="F416" s="807" t="s">
        <v>891</v>
      </c>
      <c r="G416" s="767"/>
      <c r="H416" s="41" t="s">
        <v>892</v>
      </c>
      <c r="I416" s="213">
        <v>0</v>
      </c>
      <c r="J416" s="213">
        <v>0</v>
      </c>
      <c r="K416" s="213">
        <v>0</v>
      </c>
      <c r="L416" s="213">
        <v>0</v>
      </c>
      <c r="M416" s="213">
        <f t="shared" si="7"/>
        <v>0</v>
      </c>
      <c r="N416" s="214"/>
    </row>
    <row r="417" spans="1:70" ht="24.95" customHeight="1" x14ac:dyDescent="0.15">
      <c r="A417" s="199">
        <v>29</v>
      </c>
      <c r="B417" s="199">
        <v>1</v>
      </c>
      <c r="C417" s="103">
        <v>38</v>
      </c>
      <c r="D417" s="880"/>
      <c r="E417" s="15" t="s">
        <v>885</v>
      </c>
      <c r="F417" s="807" t="s">
        <v>893</v>
      </c>
      <c r="G417" s="767"/>
      <c r="H417" s="41" t="s">
        <v>887</v>
      </c>
      <c r="I417" s="213">
        <v>116</v>
      </c>
      <c r="J417" s="213">
        <v>120</v>
      </c>
      <c r="K417" s="213">
        <v>100</v>
      </c>
      <c r="L417" s="213">
        <v>149</v>
      </c>
      <c r="M417" s="213">
        <f t="shared" si="7"/>
        <v>485</v>
      </c>
      <c r="N417" s="214"/>
    </row>
    <row r="418" spans="1:70" ht="24.95" customHeight="1" x14ac:dyDescent="0.15">
      <c r="A418" s="199">
        <v>29</v>
      </c>
      <c r="B418" s="199">
        <v>1</v>
      </c>
      <c r="C418" s="103">
        <v>39</v>
      </c>
      <c r="D418" s="410"/>
      <c r="E418" s="411"/>
      <c r="F418" s="412"/>
      <c r="G418" s="412"/>
      <c r="H418" s="413"/>
      <c r="I418" s="213">
        <v>0</v>
      </c>
      <c r="J418" s="213">
        <v>0</v>
      </c>
      <c r="K418" s="213">
        <v>0</v>
      </c>
      <c r="L418" s="213">
        <v>0</v>
      </c>
      <c r="M418" s="213">
        <f t="shared" si="7"/>
        <v>0</v>
      </c>
      <c r="N418" s="214"/>
    </row>
    <row r="419" spans="1:70" ht="24.95" customHeight="1" x14ac:dyDescent="0.15">
      <c r="A419" s="199">
        <v>29</v>
      </c>
      <c r="B419" s="199">
        <v>1</v>
      </c>
      <c r="C419" s="103">
        <v>40</v>
      </c>
      <c r="D419" s="361" t="s">
        <v>518</v>
      </c>
      <c r="E419" s="505" t="s">
        <v>519</v>
      </c>
      <c r="F419" s="528"/>
      <c r="G419" s="192" t="s">
        <v>520</v>
      </c>
      <c r="H419" s="38" t="s">
        <v>521</v>
      </c>
      <c r="I419" s="213">
        <v>458</v>
      </c>
      <c r="J419" s="213">
        <v>998</v>
      </c>
      <c r="K419" s="213">
        <v>1039</v>
      </c>
      <c r="L419" s="213">
        <v>583</v>
      </c>
      <c r="M419" s="213">
        <f t="shared" si="7"/>
        <v>3078</v>
      </c>
      <c r="N419" s="214"/>
    </row>
    <row r="420" spans="1:70" ht="24.95" customHeight="1" x14ac:dyDescent="0.15">
      <c r="A420" s="199">
        <v>29</v>
      </c>
      <c r="B420" s="199">
        <v>1</v>
      </c>
      <c r="C420" s="103">
        <v>41</v>
      </c>
      <c r="D420" s="361" t="s">
        <v>522</v>
      </c>
      <c r="E420" s="505" t="s">
        <v>523</v>
      </c>
      <c r="F420" s="843"/>
      <c r="G420" s="843"/>
      <c r="H420" s="38" t="s">
        <v>862</v>
      </c>
      <c r="I420" s="213">
        <v>840230</v>
      </c>
      <c r="J420" s="213">
        <v>396755</v>
      </c>
      <c r="K420" s="213">
        <v>777450</v>
      </c>
      <c r="L420" s="213">
        <v>255500</v>
      </c>
      <c r="M420" s="213">
        <f t="shared" si="7"/>
        <v>2269935</v>
      </c>
      <c r="N420" s="214"/>
    </row>
    <row r="421" spans="1:70" ht="24.95" customHeight="1" x14ac:dyDescent="0.15">
      <c r="A421" s="199">
        <v>29</v>
      </c>
      <c r="B421" s="199">
        <v>1</v>
      </c>
      <c r="C421" s="103">
        <v>42</v>
      </c>
      <c r="D421" s="365"/>
      <c r="E421" s="348"/>
      <c r="F421" s="363"/>
      <c r="G421" s="363"/>
      <c r="H421" s="364"/>
      <c r="I421" s="213">
        <v>0</v>
      </c>
      <c r="J421" s="213">
        <v>0</v>
      </c>
      <c r="K421" s="213">
        <v>0</v>
      </c>
      <c r="L421" s="213">
        <v>0</v>
      </c>
      <c r="M421" s="213">
        <f t="shared" si="7"/>
        <v>0</v>
      </c>
      <c r="N421" s="214"/>
    </row>
    <row r="422" spans="1:70" ht="24.95" customHeight="1" x14ac:dyDescent="0.15">
      <c r="A422" s="199">
        <v>29</v>
      </c>
      <c r="B422" s="199">
        <v>1</v>
      </c>
      <c r="C422" s="103">
        <v>43</v>
      </c>
      <c r="D422" s="361" t="s">
        <v>524</v>
      </c>
      <c r="E422" s="505" t="s">
        <v>525</v>
      </c>
      <c r="F422" s="506"/>
      <c r="G422" s="506"/>
      <c r="H422" s="506"/>
      <c r="I422" s="213">
        <v>506</v>
      </c>
      <c r="J422" s="213">
        <v>506</v>
      </c>
      <c r="K422" s="213">
        <v>506</v>
      </c>
      <c r="L422" s="213">
        <v>411</v>
      </c>
      <c r="M422" s="213">
        <f t="shared" si="7"/>
        <v>1929</v>
      </c>
      <c r="N422" s="214"/>
    </row>
    <row r="423" spans="1:70" s="4" customFormat="1" ht="24.95" customHeight="1" x14ac:dyDescent="0.15">
      <c r="A423" s="209">
        <v>29</v>
      </c>
      <c r="B423" s="209">
        <v>1</v>
      </c>
      <c r="C423" s="366">
        <v>44</v>
      </c>
      <c r="D423" s="367" t="s">
        <v>526</v>
      </c>
      <c r="E423" s="368"/>
      <c r="F423" s="368"/>
      <c r="G423" s="368"/>
      <c r="H423" s="369"/>
      <c r="I423" s="323">
        <v>841194</v>
      </c>
      <c r="J423" s="323">
        <v>398259</v>
      </c>
      <c r="K423" s="323">
        <v>778995</v>
      </c>
      <c r="L423" s="323">
        <v>256494</v>
      </c>
      <c r="M423" s="323">
        <f t="shared" si="7"/>
        <v>2274942</v>
      </c>
      <c r="N423" s="324"/>
    </row>
    <row r="424" spans="1:70" s="4" customFormat="1" ht="24.95" customHeight="1" x14ac:dyDescent="0.15">
      <c r="A424" s="199">
        <v>29</v>
      </c>
      <c r="B424" s="199">
        <v>1</v>
      </c>
      <c r="C424" s="103">
        <v>45</v>
      </c>
      <c r="D424" s="846" t="s">
        <v>797</v>
      </c>
      <c r="E424" s="847"/>
      <c r="F424" s="848"/>
      <c r="G424" s="40" t="s">
        <v>794</v>
      </c>
      <c r="H424" s="41" t="s">
        <v>87</v>
      </c>
      <c r="I424" s="213">
        <v>0</v>
      </c>
      <c r="J424" s="213">
        <v>0</v>
      </c>
      <c r="K424" s="213">
        <v>0</v>
      </c>
      <c r="L424" s="213">
        <v>226</v>
      </c>
      <c r="M424" s="213">
        <f t="shared" si="7"/>
        <v>226</v>
      </c>
      <c r="N424" s="324"/>
    </row>
    <row r="425" spans="1:70" s="4" customFormat="1" ht="24.95" customHeight="1" x14ac:dyDescent="0.15">
      <c r="A425" s="209">
        <v>29</v>
      </c>
      <c r="B425" s="209">
        <v>1</v>
      </c>
      <c r="C425" s="366">
        <v>46</v>
      </c>
      <c r="D425" s="849"/>
      <c r="E425" s="850"/>
      <c r="F425" s="851"/>
      <c r="G425" s="40" t="s">
        <v>795</v>
      </c>
      <c r="H425" s="41" t="s">
        <v>87</v>
      </c>
      <c r="I425" s="213">
        <v>0</v>
      </c>
      <c r="J425" s="213">
        <v>0</v>
      </c>
      <c r="K425" s="213">
        <v>0</v>
      </c>
      <c r="L425" s="213">
        <v>172</v>
      </c>
      <c r="M425" s="213">
        <f t="shared" si="7"/>
        <v>172</v>
      </c>
      <c r="N425" s="324"/>
    </row>
    <row r="426" spans="1:70" s="371" customFormat="1" ht="24.95" customHeight="1" thickBot="1" x14ac:dyDescent="0.2">
      <c r="A426" s="209">
        <v>29</v>
      </c>
      <c r="B426" s="209">
        <v>1</v>
      </c>
      <c r="C426" s="342">
        <v>47</v>
      </c>
      <c r="D426" s="849"/>
      <c r="E426" s="850"/>
      <c r="F426" s="851"/>
      <c r="G426" s="370" t="s">
        <v>796</v>
      </c>
      <c r="H426" s="414" t="s">
        <v>87</v>
      </c>
      <c r="I426" s="323">
        <v>0</v>
      </c>
      <c r="J426" s="323">
        <v>0</v>
      </c>
      <c r="K426" s="323">
        <v>0</v>
      </c>
      <c r="L426" s="323">
        <v>2539</v>
      </c>
      <c r="M426" s="323">
        <f t="shared" si="7"/>
        <v>2539</v>
      </c>
      <c r="N426" s="32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row>
    <row r="427" spans="1:70" s="4" customFormat="1" ht="24.95" customHeight="1" x14ac:dyDescent="0.15">
      <c r="A427" s="417">
        <v>29</v>
      </c>
      <c r="B427" s="417">
        <v>1</v>
      </c>
      <c r="C427" s="418">
        <v>48</v>
      </c>
      <c r="D427" s="810" t="s">
        <v>896</v>
      </c>
      <c r="E427" s="811"/>
      <c r="F427" s="816" t="s">
        <v>897</v>
      </c>
      <c r="G427" s="817"/>
      <c r="H427" s="818"/>
      <c r="I427" s="213">
        <v>1</v>
      </c>
      <c r="J427" s="213">
        <v>0</v>
      </c>
      <c r="K427" s="213">
        <v>1</v>
      </c>
      <c r="L427" s="213">
        <v>1</v>
      </c>
      <c r="M427" s="323">
        <f t="shared" si="7"/>
        <v>3</v>
      </c>
      <c r="N427" s="324"/>
    </row>
    <row r="428" spans="1:70" s="4" customFormat="1" ht="24.95" customHeight="1" x14ac:dyDescent="0.15">
      <c r="A428" s="417">
        <v>29</v>
      </c>
      <c r="B428" s="417">
        <v>1</v>
      </c>
      <c r="C428" s="419">
        <v>49</v>
      </c>
      <c r="D428" s="812"/>
      <c r="E428" s="813"/>
      <c r="F428" s="816" t="s">
        <v>898</v>
      </c>
      <c r="G428" s="817"/>
      <c r="H428" s="818"/>
      <c r="I428" s="213">
        <v>0</v>
      </c>
      <c r="J428" s="213">
        <v>0</v>
      </c>
      <c r="K428" s="213">
        <v>2</v>
      </c>
      <c r="L428" s="213">
        <v>0</v>
      </c>
      <c r="M428" s="323">
        <f t="shared" si="7"/>
        <v>2</v>
      </c>
      <c r="N428" s="324"/>
    </row>
    <row r="429" spans="1:70" s="4" customFormat="1" ht="24.95" customHeight="1" x14ac:dyDescent="0.15">
      <c r="A429" s="417">
        <v>29</v>
      </c>
      <c r="B429" s="417">
        <v>1</v>
      </c>
      <c r="C429" s="419">
        <v>50</v>
      </c>
      <c r="D429" s="814"/>
      <c r="E429" s="815"/>
      <c r="F429" s="816" t="s">
        <v>899</v>
      </c>
      <c r="G429" s="817"/>
      <c r="H429" s="818"/>
      <c r="I429" s="213">
        <v>0</v>
      </c>
      <c r="J429" s="213">
        <v>0</v>
      </c>
      <c r="K429" s="213">
        <v>0</v>
      </c>
      <c r="L429" s="213">
        <v>0</v>
      </c>
      <c r="M429" s="323">
        <f t="shared" si="7"/>
        <v>0</v>
      </c>
      <c r="N429" s="324"/>
    </row>
    <row r="430" spans="1:70" s="4" customFormat="1" ht="24.95" customHeight="1" x14ac:dyDescent="0.15">
      <c r="A430" s="417">
        <v>29</v>
      </c>
      <c r="B430" s="417">
        <v>1</v>
      </c>
      <c r="C430" s="419">
        <v>51</v>
      </c>
      <c r="D430" s="810" t="s">
        <v>900</v>
      </c>
      <c r="E430" s="811"/>
      <c r="F430" s="816" t="s">
        <v>897</v>
      </c>
      <c r="G430" s="817"/>
      <c r="H430" s="818"/>
      <c r="I430" s="213">
        <v>0</v>
      </c>
      <c r="J430" s="213">
        <v>0</v>
      </c>
      <c r="K430" s="213">
        <v>0</v>
      </c>
      <c r="L430" s="213">
        <v>1</v>
      </c>
      <c r="M430" s="323">
        <f t="shared" si="7"/>
        <v>1</v>
      </c>
      <c r="N430" s="324"/>
    </row>
    <row r="431" spans="1:70" s="4" customFormat="1" ht="24.95" customHeight="1" x14ac:dyDescent="0.15">
      <c r="A431" s="417">
        <v>29</v>
      </c>
      <c r="B431" s="417">
        <v>1</v>
      </c>
      <c r="C431" s="419">
        <v>52</v>
      </c>
      <c r="D431" s="812"/>
      <c r="E431" s="813"/>
      <c r="F431" s="816" t="s">
        <v>898</v>
      </c>
      <c r="G431" s="817"/>
      <c r="H431" s="818"/>
      <c r="I431" s="213">
        <v>0</v>
      </c>
      <c r="J431" s="213">
        <v>0</v>
      </c>
      <c r="K431" s="213">
        <v>0</v>
      </c>
      <c r="L431" s="213">
        <v>0</v>
      </c>
      <c r="M431" s="323">
        <f t="shared" si="7"/>
        <v>0</v>
      </c>
      <c r="N431" s="324"/>
    </row>
    <row r="432" spans="1:70" s="4" customFormat="1" ht="24.95" customHeight="1" thickBot="1" x14ac:dyDescent="0.2">
      <c r="A432" s="417">
        <v>29</v>
      </c>
      <c r="B432" s="417">
        <v>1</v>
      </c>
      <c r="C432" s="419">
        <v>53</v>
      </c>
      <c r="D432" s="814"/>
      <c r="E432" s="815"/>
      <c r="F432" s="816" t="s">
        <v>899</v>
      </c>
      <c r="G432" s="817"/>
      <c r="H432" s="818"/>
      <c r="I432" s="415">
        <v>0</v>
      </c>
      <c r="J432" s="415">
        <v>0</v>
      </c>
      <c r="K432" s="415">
        <v>0</v>
      </c>
      <c r="L432" s="415">
        <v>0</v>
      </c>
      <c r="M432" s="323">
        <f t="shared" si="7"/>
        <v>0</v>
      </c>
      <c r="N432" s="324"/>
    </row>
    <row r="433" spans="1:14" s="4" customFormat="1" ht="24.95" customHeight="1" x14ac:dyDescent="0.15">
      <c r="A433" s="208">
        <v>40</v>
      </c>
      <c r="B433" s="209">
        <v>1</v>
      </c>
      <c r="C433" s="372">
        <v>1</v>
      </c>
      <c r="D433" s="373" t="s">
        <v>676</v>
      </c>
      <c r="E433" s="861" t="s">
        <v>161</v>
      </c>
      <c r="F433" s="862" t="s">
        <v>138</v>
      </c>
      <c r="G433" s="863"/>
      <c r="H433" s="416" t="s">
        <v>139</v>
      </c>
      <c r="I433" s="346">
        <v>0</v>
      </c>
      <c r="J433" s="346">
        <v>0</v>
      </c>
      <c r="K433" s="346">
        <v>0</v>
      </c>
      <c r="L433" s="346">
        <v>0</v>
      </c>
      <c r="M433" s="346">
        <f t="shared" ref="M433:M458" si="8">SUM(I433:L433)</f>
        <v>0</v>
      </c>
      <c r="N433" s="235"/>
    </row>
    <row r="434" spans="1:14" ht="24.95" customHeight="1" x14ac:dyDescent="0.15">
      <c r="A434" s="199">
        <v>40</v>
      </c>
      <c r="B434" s="209">
        <v>1</v>
      </c>
      <c r="C434" s="372">
        <v>2</v>
      </c>
      <c r="D434" s="375" t="s">
        <v>677</v>
      </c>
      <c r="E434" s="837"/>
      <c r="F434" s="864"/>
      <c r="G434" s="802"/>
      <c r="H434" s="374" t="s">
        <v>141</v>
      </c>
      <c r="I434" s="213">
        <v>0</v>
      </c>
      <c r="J434" s="213">
        <v>0</v>
      </c>
      <c r="K434" s="213">
        <v>0</v>
      </c>
      <c r="L434" s="213">
        <v>0</v>
      </c>
      <c r="M434" s="213">
        <f t="shared" si="8"/>
        <v>0</v>
      </c>
      <c r="N434" s="235"/>
    </row>
    <row r="435" spans="1:14" ht="24.95" customHeight="1" x14ac:dyDescent="0.15">
      <c r="A435" s="199">
        <v>40</v>
      </c>
      <c r="B435" s="209">
        <v>1</v>
      </c>
      <c r="C435" s="372">
        <v>3</v>
      </c>
      <c r="D435" s="376"/>
      <c r="E435" s="377" t="s">
        <v>678</v>
      </c>
      <c r="F435" s="787" t="s">
        <v>679</v>
      </c>
      <c r="G435" s="378" t="s">
        <v>156</v>
      </c>
      <c r="H435" s="374" t="s">
        <v>139</v>
      </c>
      <c r="I435" s="213">
        <v>6189</v>
      </c>
      <c r="J435" s="213">
        <v>3827</v>
      </c>
      <c r="K435" s="213">
        <v>2095</v>
      </c>
      <c r="L435" s="213">
        <v>7672</v>
      </c>
      <c r="M435" s="213">
        <f t="shared" si="8"/>
        <v>19783</v>
      </c>
      <c r="N435" s="235"/>
    </row>
    <row r="436" spans="1:14" ht="24.95" customHeight="1" x14ac:dyDescent="0.15">
      <c r="A436" s="199">
        <v>40</v>
      </c>
      <c r="B436" s="209">
        <v>1</v>
      </c>
      <c r="C436" s="372">
        <v>4</v>
      </c>
      <c r="D436" s="835" t="s">
        <v>162</v>
      </c>
      <c r="E436" s="835" t="s">
        <v>145</v>
      </c>
      <c r="F436" s="788"/>
      <c r="G436" s="379"/>
      <c r="H436" s="374" t="s">
        <v>141</v>
      </c>
      <c r="I436" s="213">
        <v>7716</v>
      </c>
      <c r="J436" s="213">
        <v>2050</v>
      </c>
      <c r="K436" s="213">
        <v>27008</v>
      </c>
      <c r="L436" s="213">
        <v>7787</v>
      </c>
      <c r="M436" s="213">
        <f t="shared" si="8"/>
        <v>44561</v>
      </c>
      <c r="N436" s="235"/>
    </row>
    <row r="437" spans="1:14" ht="24.95" customHeight="1" x14ac:dyDescent="0.15">
      <c r="A437" s="199">
        <v>40</v>
      </c>
      <c r="B437" s="209">
        <v>1</v>
      </c>
      <c r="C437" s="372">
        <v>5</v>
      </c>
      <c r="D437" s="836"/>
      <c r="E437" s="836"/>
      <c r="F437" s="799" t="s">
        <v>680</v>
      </c>
      <c r="G437" s="790" t="s">
        <v>681</v>
      </c>
      <c r="H437" s="374" t="s">
        <v>139</v>
      </c>
      <c r="I437" s="213">
        <v>1125</v>
      </c>
      <c r="J437" s="213">
        <v>0</v>
      </c>
      <c r="K437" s="213">
        <v>0</v>
      </c>
      <c r="L437" s="213">
        <v>0</v>
      </c>
      <c r="M437" s="213">
        <f t="shared" si="8"/>
        <v>1125</v>
      </c>
      <c r="N437" s="235"/>
    </row>
    <row r="438" spans="1:14" ht="24.95" customHeight="1" x14ac:dyDescent="0.15">
      <c r="A438" s="199">
        <v>40</v>
      </c>
      <c r="B438" s="209">
        <v>1</v>
      </c>
      <c r="C438" s="372">
        <v>6</v>
      </c>
      <c r="D438" s="836"/>
      <c r="E438" s="836"/>
      <c r="F438" s="824"/>
      <c r="G438" s="845"/>
      <c r="H438" s="374" t="s">
        <v>141</v>
      </c>
      <c r="I438" s="213">
        <v>1125</v>
      </c>
      <c r="J438" s="213">
        <v>0</v>
      </c>
      <c r="K438" s="213">
        <v>0</v>
      </c>
      <c r="L438" s="213">
        <v>0</v>
      </c>
      <c r="M438" s="213">
        <f t="shared" si="8"/>
        <v>1125</v>
      </c>
      <c r="N438" s="235"/>
    </row>
    <row r="439" spans="1:14" ht="24.95" customHeight="1" x14ac:dyDescent="0.15">
      <c r="A439" s="199">
        <v>40</v>
      </c>
      <c r="B439" s="209">
        <v>1</v>
      </c>
      <c r="C439" s="372">
        <v>7</v>
      </c>
      <c r="D439" s="836"/>
      <c r="E439" s="836"/>
      <c r="F439" s="799" t="s">
        <v>682</v>
      </c>
      <c r="G439" s="790" t="s">
        <v>683</v>
      </c>
      <c r="H439" s="374" t="s">
        <v>139</v>
      </c>
      <c r="I439" s="213">
        <v>5064</v>
      </c>
      <c r="J439" s="213">
        <v>3827</v>
      </c>
      <c r="K439" s="213">
        <v>2095</v>
      </c>
      <c r="L439" s="213">
        <v>7672</v>
      </c>
      <c r="M439" s="213">
        <f t="shared" si="8"/>
        <v>18658</v>
      </c>
      <c r="N439" s="235"/>
    </row>
    <row r="440" spans="1:14" ht="24.95" customHeight="1" x14ac:dyDescent="0.15">
      <c r="A440" s="199">
        <v>40</v>
      </c>
      <c r="B440" s="209">
        <v>1</v>
      </c>
      <c r="C440" s="372">
        <v>8</v>
      </c>
      <c r="D440" s="836"/>
      <c r="E440" s="836"/>
      <c r="F440" s="824"/>
      <c r="G440" s="845"/>
      <c r="H440" s="374" t="s">
        <v>141</v>
      </c>
      <c r="I440" s="213">
        <v>6591</v>
      </c>
      <c r="J440" s="213">
        <v>2050</v>
      </c>
      <c r="K440" s="213">
        <v>2095</v>
      </c>
      <c r="L440" s="213">
        <v>7672</v>
      </c>
      <c r="M440" s="213">
        <f t="shared" si="8"/>
        <v>18408</v>
      </c>
      <c r="N440" s="235"/>
    </row>
    <row r="441" spans="1:14" ht="24.95" customHeight="1" x14ac:dyDescent="0.15">
      <c r="A441" s="199">
        <v>40</v>
      </c>
      <c r="B441" s="209">
        <v>1</v>
      </c>
      <c r="C441" s="372">
        <v>9</v>
      </c>
      <c r="D441" s="836"/>
      <c r="E441" s="836"/>
      <c r="F441" s="799" t="s">
        <v>684</v>
      </c>
      <c r="G441" s="844" t="s">
        <v>146</v>
      </c>
      <c r="H441" s="374" t="s">
        <v>139</v>
      </c>
      <c r="I441" s="213">
        <v>0</v>
      </c>
      <c r="J441" s="213">
        <v>0</v>
      </c>
      <c r="K441" s="213">
        <v>0</v>
      </c>
      <c r="L441" s="213">
        <v>0</v>
      </c>
      <c r="M441" s="213">
        <f t="shared" si="8"/>
        <v>0</v>
      </c>
      <c r="N441" s="235"/>
    </row>
    <row r="442" spans="1:14" ht="24.95" customHeight="1" x14ac:dyDescent="0.15">
      <c r="A442" s="199">
        <v>40</v>
      </c>
      <c r="B442" s="209">
        <v>1</v>
      </c>
      <c r="C442" s="372">
        <v>10</v>
      </c>
      <c r="D442" s="836"/>
      <c r="E442" s="836"/>
      <c r="F442" s="824"/>
      <c r="G442" s="845"/>
      <c r="H442" s="374" t="s">
        <v>141</v>
      </c>
      <c r="I442" s="213">
        <v>0</v>
      </c>
      <c r="J442" s="213">
        <v>0</v>
      </c>
      <c r="K442" s="213">
        <v>0</v>
      </c>
      <c r="L442" s="213">
        <v>0</v>
      </c>
      <c r="M442" s="213">
        <f t="shared" si="8"/>
        <v>0</v>
      </c>
      <c r="N442" s="235"/>
    </row>
    <row r="443" spans="1:14" ht="24.95" customHeight="1" x14ac:dyDescent="0.15">
      <c r="A443" s="199">
        <v>40</v>
      </c>
      <c r="B443" s="209">
        <v>1</v>
      </c>
      <c r="C443" s="372">
        <v>11</v>
      </c>
      <c r="D443" s="836"/>
      <c r="E443" s="836"/>
      <c r="F443" s="799" t="s">
        <v>685</v>
      </c>
      <c r="G443" s="790" t="s">
        <v>686</v>
      </c>
      <c r="H443" s="374" t="s">
        <v>139</v>
      </c>
      <c r="I443" s="213">
        <v>0</v>
      </c>
      <c r="J443" s="213">
        <v>0</v>
      </c>
      <c r="K443" s="213">
        <v>0</v>
      </c>
      <c r="L443" s="213">
        <v>0</v>
      </c>
      <c r="M443" s="213">
        <f t="shared" si="8"/>
        <v>0</v>
      </c>
      <c r="N443" s="235"/>
    </row>
    <row r="444" spans="1:14" ht="24.95" customHeight="1" x14ac:dyDescent="0.15">
      <c r="A444" s="199">
        <v>40</v>
      </c>
      <c r="B444" s="209">
        <v>1</v>
      </c>
      <c r="C444" s="372">
        <v>12</v>
      </c>
      <c r="D444" s="836"/>
      <c r="E444" s="836"/>
      <c r="F444" s="824"/>
      <c r="G444" s="845"/>
      <c r="H444" s="374" t="s">
        <v>141</v>
      </c>
      <c r="I444" s="213">
        <v>0</v>
      </c>
      <c r="J444" s="213">
        <v>0</v>
      </c>
      <c r="K444" s="213">
        <v>0</v>
      </c>
      <c r="L444" s="213">
        <v>0</v>
      </c>
      <c r="M444" s="213">
        <f t="shared" si="8"/>
        <v>0</v>
      </c>
      <c r="N444" s="235"/>
    </row>
    <row r="445" spans="1:14" ht="24.95" customHeight="1" x14ac:dyDescent="0.15">
      <c r="A445" s="199">
        <v>40</v>
      </c>
      <c r="B445" s="209">
        <v>1</v>
      </c>
      <c r="C445" s="372">
        <v>13</v>
      </c>
      <c r="D445" s="836"/>
      <c r="E445" s="836"/>
      <c r="F445" s="799" t="s">
        <v>687</v>
      </c>
      <c r="G445" s="844" t="s">
        <v>688</v>
      </c>
      <c r="H445" s="374" t="s">
        <v>139</v>
      </c>
      <c r="I445" s="213">
        <v>0</v>
      </c>
      <c r="J445" s="213">
        <v>0</v>
      </c>
      <c r="K445" s="213">
        <v>0</v>
      </c>
      <c r="L445" s="213">
        <v>0</v>
      </c>
      <c r="M445" s="213">
        <f t="shared" si="8"/>
        <v>0</v>
      </c>
      <c r="N445" s="235"/>
    </row>
    <row r="446" spans="1:14" ht="24.95" customHeight="1" x14ac:dyDescent="0.15">
      <c r="A446" s="199">
        <v>40</v>
      </c>
      <c r="B446" s="209">
        <v>1</v>
      </c>
      <c r="C446" s="372">
        <v>14</v>
      </c>
      <c r="D446" s="836"/>
      <c r="E446" s="836"/>
      <c r="F446" s="824"/>
      <c r="G446" s="845"/>
      <c r="H446" s="374" t="s">
        <v>141</v>
      </c>
      <c r="I446" s="213">
        <v>0</v>
      </c>
      <c r="J446" s="213">
        <v>0</v>
      </c>
      <c r="K446" s="213">
        <v>0</v>
      </c>
      <c r="L446" s="213">
        <v>0</v>
      </c>
      <c r="M446" s="213">
        <f t="shared" si="8"/>
        <v>0</v>
      </c>
      <c r="N446" s="235"/>
    </row>
    <row r="447" spans="1:14" ht="24.95" customHeight="1" x14ac:dyDescent="0.15">
      <c r="A447" s="199">
        <v>40</v>
      </c>
      <c r="B447" s="209">
        <v>1</v>
      </c>
      <c r="C447" s="372">
        <v>15</v>
      </c>
      <c r="D447" s="836"/>
      <c r="E447" s="836"/>
      <c r="F447" s="859" t="s">
        <v>689</v>
      </c>
      <c r="G447" s="876" t="s">
        <v>147</v>
      </c>
      <c r="H447" s="374" t="s">
        <v>139</v>
      </c>
      <c r="I447" s="213">
        <v>0</v>
      </c>
      <c r="J447" s="213">
        <v>0</v>
      </c>
      <c r="K447" s="213">
        <v>0</v>
      </c>
      <c r="L447" s="213">
        <v>0</v>
      </c>
      <c r="M447" s="213">
        <f t="shared" si="8"/>
        <v>0</v>
      </c>
      <c r="N447" s="235"/>
    </row>
    <row r="448" spans="1:14" ht="24.95" customHeight="1" x14ac:dyDescent="0.15">
      <c r="A448" s="199">
        <v>40</v>
      </c>
      <c r="B448" s="209">
        <v>1</v>
      </c>
      <c r="C448" s="372">
        <v>16</v>
      </c>
      <c r="D448" s="836"/>
      <c r="E448" s="836"/>
      <c r="F448" s="860"/>
      <c r="G448" s="877"/>
      <c r="H448" s="374" t="s">
        <v>141</v>
      </c>
      <c r="I448" s="213">
        <v>0</v>
      </c>
      <c r="J448" s="213">
        <v>0</v>
      </c>
      <c r="K448" s="213">
        <v>0</v>
      </c>
      <c r="L448" s="213">
        <v>0</v>
      </c>
      <c r="M448" s="213">
        <f t="shared" si="8"/>
        <v>0</v>
      </c>
      <c r="N448" s="235"/>
    </row>
    <row r="449" spans="1:14" ht="24.95" customHeight="1" x14ac:dyDescent="0.15">
      <c r="A449" s="199">
        <v>40</v>
      </c>
      <c r="B449" s="209">
        <v>1</v>
      </c>
      <c r="C449" s="372">
        <v>17</v>
      </c>
      <c r="D449" s="836"/>
      <c r="E449" s="836"/>
      <c r="F449" s="799" t="s">
        <v>690</v>
      </c>
      <c r="G449" s="844" t="s">
        <v>691</v>
      </c>
      <c r="H449" s="374" t="s">
        <v>139</v>
      </c>
      <c r="I449" s="213">
        <v>0</v>
      </c>
      <c r="J449" s="213">
        <v>0</v>
      </c>
      <c r="K449" s="213">
        <v>0</v>
      </c>
      <c r="L449" s="213">
        <v>0</v>
      </c>
      <c r="M449" s="213">
        <f t="shared" si="8"/>
        <v>0</v>
      </c>
      <c r="N449" s="235"/>
    </row>
    <row r="450" spans="1:14" ht="24.95" customHeight="1" x14ac:dyDescent="0.15">
      <c r="A450" s="199">
        <v>40</v>
      </c>
      <c r="B450" s="209">
        <v>1</v>
      </c>
      <c r="C450" s="372">
        <v>18</v>
      </c>
      <c r="D450" s="836"/>
      <c r="E450" s="836"/>
      <c r="F450" s="824"/>
      <c r="G450" s="845"/>
      <c r="H450" s="374" t="s">
        <v>141</v>
      </c>
      <c r="I450" s="213">
        <v>0</v>
      </c>
      <c r="J450" s="213">
        <v>0</v>
      </c>
      <c r="K450" s="213">
        <v>0</v>
      </c>
      <c r="L450" s="213">
        <v>0</v>
      </c>
      <c r="M450" s="213">
        <f t="shared" si="8"/>
        <v>0</v>
      </c>
      <c r="N450" s="235"/>
    </row>
    <row r="451" spans="1:14" ht="24.95" customHeight="1" x14ac:dyDescent="0.15">
      <c r="A451" s="199">
        <v>40</v>
      </c>
      <c r="B451" s="209">
        <v>1</v>
      </c>
      <c r="C451" s="372">
        <v>19</v>
      </c>
      <c r="D451" s="836"/>
      <c r="E451" s="836"/>
      <c r="F451" s="799" t="s">
        <v>338</v>
      </c>
      <c r="G451" s="825" t="s">
        <v>901</v>
      </c>
      <c r="H451" s="374" t="s">
        <v>139</v>
      </c>
      <c r="I451" s="213">
        <v>0</v>
      </c>
      <c r="J451" s="213">
        <v>0</v>
      </c>
      <c r="K451" s="213">
        <v>0</v>
      </c>
      <c r="L451" s="213">
        <v>0</v>
      </c>
      <c r="M451" s="213">
        <f t="shared" si="8"/>
        <v>0</v>
      </c>
      <c r="N451" s="235"/>
    </row>
    <row r="452" spans="1:14" ht="24.95" customHeight="1" x14ac:dyDescent="0.15">
      <c r="A452" s="199">
        <v>40</v>
      </c>
      <c r="B452" s="209">
        <v>1</v>
      </c>
      <c r="C452" s="372">
        <v>20</v>
      </c>
      <c r="D452" s="836"/>
      <c r="E452" s="836"/>
      <c r="F452" s="824"/>
      <c r="G452" s="826"/>
      <c r="H452" s="374" t="s">
        <v>141</v>
      </c>
      <c r="I452" s="213">
        <v>0</v>
      </c>
      <c r="J452" s="213">
        <v>0</v>
      </c>
      <c r="K452" s="213">
        <v>0</v>
      </c>
      <c r="L452" s="213">
        <v>0</v>
      </c>
      <c r="M452" s="213">
        <f t="shared" si="8"/>
        <v>0</v>
      </c>
      <c r="N452" s="235"/>
    </row>
    <row r="453" spans="1:14" ht="24.95" customHeight="1" x14ac:dyDescent="0.15">
      <c r="A453" s="199">
        <v>40</v>
      </c>
      <c r="B453" s="209">
        <v>1</v>
      </c>
      <c r="C453" s="372">
        <v>21</v>
      </c>
      <c r="D453" s="836"/>
      <c r="E453" s="836"/>
      <c r="F453" s="799" t="s">
        <v>824</v>
      </c>
      <c r="G453" s="793" t="s">
        <v>827</v>
      </c>
      <c r="H453" s="374" t="s">
        <v>139</v>
      </c>
      <c r="I453" s="213">
        <v>0</v>
      </c>
      <c r="J453" s="213">
        <v>0</v>
      </c>
      <c r="K453" s="213">
        <v>0</v>
      </c>
      <c r="L453" s="213">
        <v>0</v>
      </c>
      <c r="M453" s="213">
        <f t="shared" si="8"/>
        <v>0</v>
      </c>
      <c r="N453" s="235"/>
    </row>
    <row r="454" spans="1:14" ht="24.95" customHeight="1" x14ac:dyDescent="0.15">
      <c r="A454" s="199">
        <v>40</v>
      </c>
      <c r="B454" s="209">
        <v>1</v>
      </c>
      <c r="C454" s="372">
        <v>22</v>
      </c>
      <c r="D454" s="836"/>
      <c r="E454" s="836"/>
      <c r="F454" s="824"/>
      <c r="G454" s="794"/>
      <c r="H454" s="374" t="s">
        <v>141</v>
      </c>
      <c r="I454" s="213">
        <v>0</v>
      </c>
      <c r="J454" s="213">
        <v>0</v>
      </c>
      <c r="K454" s="213">
        <v>0</v>
      </c>
      <c r="L454" s="213">
        <v>0</v>
      </c>
      <c r="M454" s="213">
        <f t="shared" si="8"/>
        <v>0</v>
      </c>
      <c r="N454" s="235"/>
    </row>
    <row r="455" spans="1:14" ht="24.95" customHeight="1" x14ac:dyDescent="0.15">
      <c r="A455" s="199">
        <v>40</v>
      </c>
      <c r="B455" s="209">
        <v>1</v>
      </c>
      <c r="C455" s="372">
        <v>23</v>
      </c>
      <c r="D455" s="836"/>
      <c r="E455" s="836"/>
      <c r="F455" s="799" t="s">
        <v>825</v>
      </c>
      <c r="G455" s="808" t="s">
        <v>751</v>
      </c>
      <c r="H455" s="374" t="s">
        <v>139</v>
      </c>
      <c r="I455" s="213">
        <v>0</v>
      </c>
      <c r="J455" s="213">
        <v>0</v>
      </c>
      <c r="K455" s="213">
        <v>0</v>
      </c>
      <c r="L455" s="213">
        <v>0</v>
      </c>
      <c r="M455" s="213">
        <f t="shared" si="8"/>
        <v>0</v>
      </c>
      <c r="N455" s="235"/>
    </row>
    <row r="456" spans="1:14" ht="24.95" customHeight="1" x14ac:dyDescent="0.15">
      <c r="A456" s="199">
        <v>40</v>
      </c>
      <c r="B456" s="209">
        <v>1</v>
      </c>
      <c r="C456" s="372">
        <v>24</v>
      </c>
      <c r="D456" s="836"/>
      <c r="E456" s="836"/>
      <c r="F456" s="824"/>
      <c r="G456" s="809"/>
      <c r="H456" s="374" t="s">
        <v>141</v>
      </c>
      <c r="I456" s="213">
        <v>0</v>
      </c>
      <c r="J456" s="213">
        <v>0</v>
      </c>
      <c r="K456" s="213">
        <v>0</v>
      </c>
      <c r="L456" s="213">
        <v>0</v>
      </c>
      <c r="M456" s="213">
        <f t="shared" si="8"/>
        <v>0</v>
      </c>
      <c r="N456" s="235"/>
    </row>
    <row r="457" spans="1:14" ht="24.95" customHeight="1" x14ac:dyDescent="0.15">
      <c r="A457" s="199">
        <v>40</v>
      </c>
      <c r="B457" s="209">
        <v>1</v>
      </c>
      <c r="C457" s="372">
        <v>25</v>
      </c>
      <c r="D457" s="836"/>
      <c r="E457" s="836"/>
      <c r="F457" s="799" t="s">
        <v>826</v>
      </c>
      <c r="G457" s="844" t="s">
        <v>381</v>
      </c>
      <c r="H457" s="374" t="s">
        <v>139</v>
      </c>
      <c r="I457" s="213">
        <v>0</v>
      </c>
      <c r="J457" s="213">
        <v>0</v>
      </c>
      <c r="K457" s="213">
        <v>0</v>
      </c>
      <c r="L457" s="213">
        <v>0</v>
      </c>
      <c r="M457" s="213">
        <f t="shared" si="8"/>
        <v>0</v>
      </c>
      <c r="N457" s="235"/>
    </row>
    <row r="458" spans="1:14" ht="24.95" customHeight="1" x14ac:dyDescent="0.15">
      <c r="A458" s="199">
        <v>40</v>
      </c>
      <c r="B458" s="209">
        <v>1</v>
      </c>
      <c r="C458" s="372">
        <v>26</v>
      </c>
      <c r="D458" s="836"/>
      <c r="E458" s="836"/>
      <c r="F458" s="824"/>
      <c r="G458" s="845"/>
      <c r="H458" s="374" t="s">
        <v>141</v>
      </c>
      <c r="I458" s="213">
        <v>0</v>
      </c>
      <c r="J458" s="213">
        <v>0</v>
      </c>
      <c r="K458" s="213">
        <v>24913</v>
      </c>
      <c r="L458" s="213">
        <v>115</v>
      </c>
      <c r="M458" s="213">
        <f t="shared" si="8"/>
        <v>25028</v>
      </c>
      <c r="N458" s="235"/>
    </row>
    <row r="459" spans="1:14" ht="24.95" customHeight="1" x14ac:dyDescent="0.15">
      <c r="A459" s="397">
        <v>40</v>
      </c>
      <c r="B459" s="417">
        <v>1</v>
      </c>
      <c r="C459" s="420">
        <v>27</v>
      </c>
      <c r="D459" s="421"/>
      <c r="E459" s="422"/>
      <c r="F459" s="803" t="s">
        <v>902</v>
      </c>
      <c r="G459" s="805" t="s">
        <v>903</v>
      </c>
      <c r="H459" s="374" t="s">
        <v>139</v>
      </c>
      <c r="I459" s="213">
        <v>0</v>
      </c>
      <c r="J459" s="213">
        <v>0</v>
      </c>
      <c r="K459" s="213">
        <v>0</v>
      </c>
      <c r="L459" s="213">
        <v>0</v>
      </c>
      <c r="M459" s="213"/>
      <c r="N459" s="235"/>
    </row>
    <row r="460" spans="1:14" ht="24.95" customHeight="1" x14ac:dyDescent="0.15">
      <c r="A460" s="397">
        <v>40</v>
      </c>
      <c r="B460" s="417">
        <v>1</v>
      </c>
      <c r="C460" s="420">
        <v>28</v>
      </c>
      <c r="D460" s="421"/>
      <c r="E460" s="422"/>
      <c r="F460" s="804"/>
      <c r="G460" s="806"/>
      <c r="H460" s="374" t="s">
        <v>141</v>
      </c>
      <c r="I460" s="213">
        <v>0</v>
      </c>
      <c r="J460" s="213">
        <v>0</v>
      </c>
      <c r="K460" s="213">
        <v>0</v>
      </c>
      <c r="L460" s="213">
        <v>0</v>
      </c>
      <c r="M460" s="213"/>
      <c r="N460" s="235"/>
    </row>
    <row r="461" spans="1:14" ht="24.95" customHeight="1" x14ac:dyDescent="0.15">
      <c r="A461" s="199">
        <v>40</v>
      </c>
      <c r="B461" s="209">
        <v>1</v>
      </c>
      <c r="C461" s="372">
        <v>29</v>
      </c>
      <c r="D461" s="380"/>
      <c r="E461" s="787" t="s">
        <v>693</v>
      </c>
      <c r="F461" s="799" t="s">
        <v>149</v>
      </c>
      <c r="G461" s="800"/>
      <c r="H461" s="374" t="s">
        <v>139</v>
      </c>
      <c r="I461" s="213">
        <v>40820</v>
      </c>
      <c r="J461" s="213">
        <v>24180</v>
      </c>
      <c r="K461" s="213">
        <v>20579</v>
      </c>
      <c r="L461" s="213">
        <v>61563</v>
      </c>
      <c r="M461" s="213">
        <f t="shared" ref="M461:M470" si="9">SUM(I461:L461)</f>
        <v>147142</v>
      </c>
      <c r="N461" s="235"/>
    </row>
    <row r="462" spans="1:14" ht="24.95" customHeight="1" x14ac:dyDescent="0.15">
      <c r="A462" s="199">
        <v>40</v>
      </c>
      <c r="B462" s="209">
        <v>1</v>
      </c>
      <c r="C462" s="372">
        <v>30</v>
      </c>
      <c r="D462" s="375" t="s">
        <v>694</v>
      </c>
      <c r="E462" s="788"/>
      <c r="F462" s="801"/>
      <c r="G462" s="802"/>
      <c r="H462" s="374" t="s">
        <v>141</v>
      </c>
      <c r="I462" s="213">
        <v>64509</v>
      </c>
      <c r="J462" s="213">
        <v>44394</v>
      </c>
      <c r="K462" s="213">
        <v>20579</v>
      </c>
      <c r="L462" s="213">
        <v>110188</v>
      </c>
      <c r="M462" s="213">
        <f t="shared" si="9"/>
        <v>239670</v>
      </c>
      <c r="N462" s="235"/>
    </row>
    <row r="463" spans="1:14" ht="24.95" customHeight="1" x14ac:dyDescent="0.15">
      <c r="A463" s="199">
        <v>40</v>
      </c>
      <c r="B463" s="209">
        <v>1</v>
      </c>
      <c r="C463" s="372">
        <v>31</v>
      </c>
      <c r="D463" s="835" t="s">
        <v>151</v>
      </c>
      <c r="E463" s="787" t="s">
        <v>679</v>
      </c>
      <c r="F463" s="795" t="s">
        <v>695</v>
      </c>
      <c r="G463" s="796"/>
      <c r="H463" s="374" t="s">
        <v>139</v>
      </c>
      <c r="I463" s="213">
        <v>7421</v>
      </c>
      <c r="J463" s="213">
        <v>0</v>
      </c>
      <c r="K463" s="213">
        <v>0</v>
      </c>
      <c r="L463" s="213">
        <v>0</v>
      </c>
      <c r="M463" s="213">
        <f t="shared" si="9"/>
        <v>7421</v>
      </c>
      <c r="N463" s="235"/>
    </row>
    <row r="464" spans="1:14" ht="24.95" customHeight="1" x14ac:dyDescent="0.15">
      <c r="A464" s="199">
        <v>40</v>
      </c>
      <c r="B464" s="209">
        <v>1</v>
      </c>
      <c r="C464" s="372">
        <v>32</v>
      </c>
      <c r="D464" s="836"/>
      <c r="E464" s="788"/>
      <c r="F464" s="797"/>
      <c r="G464" s="798"/>
      <c r="H464" s="374" t="s">
        <v>141</v>
      </c>
      <c r="I464" s="213">
        <v>7421</v>
      </c>
      <c r="J464" s="213">
        <v>0</v>
      </c>
      <c r="K464" s="213">
        <v>0</v>
      </c>
      <c r="L464" s="213">
        <v>0</v>
      </c>
      <c r="M464" s="213">
        <f t="shared" si="9"/>
        <v>7421</v>
      </c>
      <c r="N464" s="235"/>
    </row>
    <row r="465" spans="1:14" ht="24.95" customHeight="1" x14ac:dyDescent="0.15">
      <c r="A465" s="199">
        <v>40</v>
      </c>
      <c r="B465" s="209">
        <v>1</v>
      </c>
      <c r="C465" s="372">
        <v>33</v>
      </c>
      <c r="D465" s="836"/>
      <c r="E465" s="787" t="s">
        <v>696</v>
      </c>
      <c r="F465" s="795" t="s">
        <v>697</v>
      </c>
      <c r="G465" s="796"/>
      <c r="H465" s="374" t="s">
        <v>139</v>
      </c>
      <c r="I465" s="213">
        <v>33399</v>
      </c>
      <c r="J465" s="213">
        <v>24180</v>
      </c>
      <c r="K465" s="213">
        <v>20579</v>
      </c>
      <c r="L465" s="213">
        <v>61563</v>
      </c>
      <c r="M465" s="213">
        <f t="shared" si="9"/>
        <v>139721</v>
      </c>
      <c r="N465" s="235"/>
    </row>
    <row r="466" spans="1:14" ht="24.95" customHeight="1" x14ac:dyDescent="0.15">
      <c r="A466" s="199">
        <v>40</v>
      </c>
      <c r="B466" s="209">
        <v>1</v>
      </c>
      <c r="C466" s="372">
        <v>34</v>
      </c>
      <c r="D466" s="836"/>
      <c r="E466" s="788"/>
      <c r="F466" s="797"/>
      <c r="G466" s="798"/>
      <c r="H466" s="374" t="s">
        <v>141</v>
      </c>
      <c r="I466" s="213">
        <v>57088</v>
      </c>
      <c r="J466" s="213">
        <v>44394</v>
      </c>
      <c r="K466" s="213">
        <v>20579</v>
      </c>
      <c r="L466" s="213">
        <v>110188</v>
      </c>
      <c r="M466" s="213">
        <f t="shared" si="9"/>
        <v>232249</v>
      </c>
      <c r="N466" s="235"/>
    </row>
    <row r="467" spans="1:14" ht="24.95" customHeight="1" x14ac:dyDescent="0.15">
      <c r="A467" s="199">
        <v>40</v>
      </c>
      <c r="B467" s="209">
        <v>1</v>
      </c>
      <c r="C467" s="372">
        <v>35</v>
      </c>
      <c r="D467" s="836"/>
      <c r="E467" s="787" t="s">
        <v>698</v>
      </c>
      <c r="F467" s="795" t="s">
        <v>699</v>
      </c>
      <c r="G467" s="796"/>
      <c r="H467" s="374" t="s">
        <v>139</v>
      </c>
      <c r="I467" s="213">
        <v>0</v>
      </c>
      <c r="J467" s="213">
        <v>0</v>
      </c>
      <c r="K467" s="213">
        <v>0</v>
      </c>
      <c r="L467" s="213">
        <v>0</v>
      </c>
      <c r="M467" s="213">
        <f t="shared" si="9"/>
        <v>0</v>
      </c>
      <c r="N467" s="235"/>
    </row>
    <row r="468" spans="1:14" ht="24.95" customHeight="1" x14ac:dyDescent="0.15">
      <c r="A468" s="199">
        <v>40</v>
      </c>
      <c r="B468" s="209">
        <v>1</v>
      </c>
      <c r="C468" s="372">
        <v>36</v>
      </c>
      <c r="D468" s="836"/>
      <c r="E468" s="788"/>
      <c r="F468" s="797"/>
      <c r="G468" s="798"/>
      <c r="H468" s="374" t="s">
        <v>141</v>
      </c>
      <c r="I468" s="213">
        <v>0</v>
      </c>
      <c r="J468" s="213">
        <v>0</v>
      </c>
      <c r="K468" s="213">
        <v>0</v>
      </c>
      <c r="L468" s="213">
        <v>0</v>
      </c>
      <c r="M468" s="213">
        <f t="shared" si="9"/>
        <v>0</v>
      </c>
      <c r="N468" s="235"/>
    </row>
    <row r="469" spans="1:14" ht="24.95" customHeight="1" x14ac:dyDescent="0.15">
      <c r="A469" s="199">
        <v>40</v>
      </c>
      <c r="B469" s="209">
        <v>1</v>
      </c>
      <c r="C469" s="372">
        <v>37</v>
      </c>
      <c r="D469" s="836"/>
      <c r="E469" s="787" t="s">
        <v>169</v>
      </c>
      <c r="F469" s="795" t="s">
        <v>879</v>
      </c>
      <c r="G469" s="796"/>
      <c r="H469" s="374" t="s">
        <v>139</v>
      </c>
      <c r="I469" s="213">
        <v>0</v>
      </c>
      <c r="J469" s="213">
        <v>0</v>
      </c>
      <c r="K469" s="213">
        <v>0</v>
      </c>
      <c r="L469" s="213">
        <v>0</v>
      </c>
      <c r="M469" s="213">
        <f t="shared" si="9"/>
        <v>0</v>
      </c>
      <c r="N469" s="235"/>
    </row>
    <row r="470" spans="1:14" ht="24.95" customHeight="1" x14ac:dyDescent="0.15">
      <c r="A470" s="199">
        <v>40</v>
      </c>
      <c r="B470" s="209">
        <v>1</v>
      </c>
      <c r="C470" s="372">
        <v>38</v>
      </c>
      <c r="D470" s="836"/>
      <c r="E470" s="788"/>
      <c r="F470" s="797"/>
      <c r="G470" s="798"/>
      <c r="H470" s="374" t="s">
        <v>141</v>
      </c>
      <c r="I470" s="213">
        <v>0</v>
      </c>
      <c r="J470" s="213">
        <v>0</v>
      </c>
      <c r="K470" s="213">
        <v>0</v>
      </c>
      <c r="L470" s="213">
        <v>0</v>
      </c>
      <c r="M470" s="213">
        <f t="shared" si="9"/>
        <v>0</v>
      </c>
      <c r="N470" s="235"/>
    </row>
    <row r="471" spans="1:14" ht="24.95" customHeight="1" x14ac:dyDescent="0.15">
      <c r="A471" s="199">
        <v>40</v>
      </c>
      <c r="B471" s="209">
        <v>1</v>
      </c>
      <c r="C471" s="372">
        <v>39</v>
      </c>
      <c r="D471" s="836"/>
      <c r="E471" s="787" t="s">
        <v>828</v>
      </c>
      <c r="F471" s="733" t="s">
        <v>147</v>
      </c>
      <c r="G471" s="741"/>
      <c r="H471" s="374" t="s">
        <v>139</v>
      </c>
      <c r="I471" s="213">
        <v>0</v>
      </c>
      <c r="J471" s="213">
        <v>0</v>
      </c>
      <c r="K471" s="213">
        <v>0</v>
      </c>
      <c r="L471" s="213">
        <v>0</v>
      </c>
      <c r="M471" s="213">
        <f t="shared" ref="M471:M501" si="10">SUM(I471:L471)</f>
        <v>0</v>
      </c>
      <c r="N471" s="235"/>
    </row>
    <row r="472" spans="1:14" ht="24.95" customHeight="1" x14ac:dyDescent="0.15">
      <c r="A472" s="199">
        <v>40</v>
      </c>
      <c r="B472" s="209">
        <v>1</v>
      </c>
      <c r="C472" s="372">
        <v>40</v>
      </c>
      <c r="D472" s="836"/>
      <c r="E472" s="788"/>
      <c r="F472" s="751"/>
      <c r="G472" s="738"/>
      <c r="H472" s="374" t="s">
        <v>141</v>
      </c>
      <c r="I472" s="213">
        <v>0</v>
      </c>
      <c r="J472" s="213">
        <v>0</v>
      </c>
      <c r="K472" s="213">
        <v>0</v>
      </c>
      <c r="L472" s="213">
        <v>0</v>
      </c>
      <c r="M472" s="213">
        <f t="shared" si="10"/>
        <v>0</v>
      </c>
      <c r="N472" s="235"/>
    </row>
    <row r="473" spans="1:14" ht="24.95" customHeight="1" x14ac:dyDescent="0.15">
      <c r="A473" s="199">
        <v>40</v>
      </c>
      <c r="B473" s="209">
        <v>1</v>
      </c>
      <c r="C473" s="372">
        <v>41</v>
      </c>
      <c r="D473" s="836"/>
      <c r="E473" s="787" t="s">
        <v>829</v>
      </c>
      <c r="F473" s="795" t="s">
        <v>700</v>
      </c>
      <c r="G473" s="796"/>
      <c r="H473" s="374" t="s">
        <v>139</v>
      </c>
      <c r="I473" s="213">
        <v>0</v>
      </c>
      <c r="J473" s="213">
        <v>0</v>
      </c>
      <c r="K473" s="213">
        <v>0</v>
      </c>
      <c r="L473" s="213">
        <v>0</v>
      </c>
      <c r="M473" s="213">
        <f t="shared" si="10"/>
        <v>0</v>
      </c>
      <c r="N473" s="235"/>
    </row>
    <row r="474" spans="1:14" ht="24.95" customHeight="1" x14ac:dyDescent="0.15">
      <c r="A474" s="199">
        <v>40</v>
      </c>
      <c r="B474" s="209">
        <v>1</v>
      </c>
      <c r="C474" s="372">
        <v>42</v>
      </c>
      <c r="D474" s="836"/>
      <c r="E474" s="788"/>
      <c r="F474" s="797"/>
      <c r="G474" s="798"/>
      <c r="H474" s="374" t="s">
        <v>141</v>
      </c>
      <c r="I474" s="213">
        <v>0</v>
      </c>
      <c r="J474" s="213">
        <v>0</v>
      </c>
      <c r="K474" s="213">
        <v>0</v>
      </c>
      <c r="L474" s="213">
        <v>0</v>
      </c>
      <c r="M474" s="213">
        <f t="shared" si="10"/>
        <v>0</v>
      </c>
      <c r="N474" s="235"/>
    </row>
    <row r="475" spans="1:14" ht="24.95" customHeight="1" x14ac:dyDescent="0.15">
      <c r="A475" s="199">
        <v>40</v>
      </c>
      <c r="B475" s="209">
        <v>1</v>
      </c>
      <c r="C475" s="372">
        <v>43</v>
      </c>
      <c r="D475" s="836"/>
      <c r="E475" s="787" t="s">
        <v>830</v>
      </c>
      <c r="F475" s="789" t="s">
        <v>904</v>
      </c>
      <c r="G475" s="790"/>
      <c r="H475" s="374" t="s">
        <v>139</v>
      </c>
      <c r="I475" s="213">
        <v>0</v>
      </c>
      <c r="J475" s="213">
        <v>0</v>
      </c>
      <c r="K475" s="213">
        <v>0</v>
      </c>
      <c r="L475" s="213">
        <v>0</v>
      </c>
      <c r="M475" s="213">
        <f t="shared" si="10"/>
        <v>0</v>
      </c>
      <c r="N475" s="235"/>
    </row>
    <row r="476" spans="1:14" ht="24.95" customHeight="1" x14ac:dyDescent="0.15">
      <c r="A476" s="199">
        <v>40</v>
      </c>
      <c r="B476" s="209">
        <v>1</v>
      </c>
      <c r="C476" s="372">
        <v>44</v>
      </c>
      <c r="D476" s="836"/>
      <c r="E476" s="788"/>
      <c r="F476" s="791"/>
      <c r="G476" s="792"/>
      <c r="H476" s="374" t="s">
        <v>141</v>
      </c>
      <c r="I476" s="213">
        <v>0</v>
      </c>
      <c r="J476" s="213">
        <v>0</v>
      </c>
      <c r="K476" s="213">
        <v>0</v>
      </c>
      <c r="L476" s="213">
        <v>0</v>
      </c>
      <c r="M476" s="213">
        <f t="shared" si="10"/>
        <v>0</v>
      </c>
      <c r="N476" s="235"/>
    </row>
    <row r="477" spans="1:14" ht="24.95" hidden="1" customHeight="1" x14ac:dyDescent="0.15">
      <c r="A477" s="199">
        <v>40</v>
      </c>
      <c r="B477" s="209">
        <v>1</v>
      </c>
      <c r="C477" s="372">
        <v>45</v>
      </c>
      <c r="D477" s="836"/>
      <c r="E477" s="787" t="s">
        <v>831</v>
      </c>
      <c r="F477" s="789" t="s">
        <v>835</v>
      </c>
      <c r="G477" s="790"/>
      <c r="H477" s="374" t="s">
        <v>139</v>
      </c>
      <c r="I477" s="213">
        <v>0</v>
      </c>
      <c r="J477" s="213">
        <v>0</v>
      </c>
      <c r="K477" s="213">
        <v>0</v>
      </c>
      <c r="L477" s="213">
        <v>0</v>
      </c>
      <c r="M477" s="213">
        <f t="shared" si="10"/>
        <v>0</v>
      </c>
      <c r="N477" s="235"/>
    </row>
    <row r="478" spans="1:14" ht="24.95" hidden="1" customHeight="1" x14ac:dyDescent="0.15">
      <c r="A478" s="199">
        <v>40</v>
      </c>
      <c r="B478" s="209">
        <v>1</v>
      </c>
      <c r="C478" s="372">
        <v>46</v>
      </c>
      <c r="D478" s="836"/>
      <c r="E478" s="788"/>
      <c r="F478" s="791"/>
      <c r="G478" s="792"/>
      <c r="H478" s="374" t="s">
        <v>141</v>
      </c>
      <c r="I478" s="213">
        <v>0</v>
      </c>
      <c r="J478" s="213">
        <v>0</v>
      </c>
      <c r="K478" s="213">
        <v>0</v>
      </c>
      <c r="L478" s="213">
        <v>0</v>
      </c>
      <c r="M478" s="213">
        <f t="shared" si="10"/>
        <v>0</v>
      </c>
      <c r="N478" s="235"/>
    </row>
    <row r="479" spans="1:14" ht="24.95" customHeight="1" x14ac:dyDescent="0.15">
      <c r="A479" s="199">
        <v>40</v>
      </c>
      <c r="B479" s="209">
        <v>1</v>
      </c>
      <c r="C479" s="372">
        <v>47</v>
      </c>
      <c r="D479" s="836"/>
      <c r="E479" s="787" t="s">
        <v>832</v>
      </c>
      <c r="F479" s="789" t="s">
        <v>751</v>
      </c>
      <c r="G479" s="790"/>
      <c r="H479" s="374" t="s">
        <v>139</v>
      </c>
      <c r="I479" s="213">
        <v>0</v>
      </c>
      <c r="J479" s="213">
        <v>0</v>
      </c>
      <c r="K479" s="213">
        <v>0</v>
      </c>
      <c r="L479" s="213">
        <v>0</v>
      </c>
      <c r="M479" s="213">
        <f t="shared" si="10"/>
        <v>0</v>
      </c>
      <c r="N479" s="235"/>
    </row>
    <row r="480" spans="1:14" ht="24.95" customHeight="1" x14ac:dyDescent="0.15">
      <c r="A480" s="199">
        <v>40</v>
      </c>
      <c r="B480" s="209">
        <v>1</v>
      </c>
      <c r="C480" s="372">
        <v>48</v>
      </c>
      <c r="D480" s="836"/>
      <c r="E480" s="788"/>
      <c r="F480" s="791"/>
      <c r="G480" s="792"/>
      <c r="H480" s="374" t="s">
        <v>141</v>
      </c>
      <c r="I480" s="213">
        <v>0</v>
      </c>
      <c r="J480" s="213">
        <v>0</v>
      </c>
      <c r="K480" s="213">
        <v>0</v>
      </c>
      <c r="L480" s="213">
        <v>0</v>
      </c>
      <c r="M480" s="213">
        <f t="shared" si="10"/>
        <v>0</v>
      </c>
      <c r="N480" s="235"/>
    </row>
    <row r="481" spans="1:14" ht="24.95" customHeight="1" x14ac:dyDescent="0.15">
      <c r="A481" s="199">
        <v>40</v>
      </c>
      <c r="B481" s="209">
        <v>1</v>
      </c>
      <c r="C481" s="372">
        <v>49</v>
      </c>
      <c r="D481" s="837"/>
      <c r="E481" s="434" t="s">
        <v>833</v>
      </c>
      <c r="F481" s="381" t="s">
        <v>148</v>
      </c>
      <c r="G481" s="382"/>
      <c r="H481" s="383" t="s">
        <v>141</v>
      </c>
      <c r="I481" s="213">
        <v>0</v>
      </c>
      <c r="J481" s="213">
        <v>0</v>
      </c>
      <c r="K481" s="213">
        <v>0</v>
      </c>
      <c r="L481" s="213">
        <v>0</v>
      </c>
      <c r="M481" s="213">
        <f t="shared" si="10"/>
        <v>0</v>
      </c>
      <c r="N481" s="235"/>
    </row>
    <row r="482" spans="1:14" ht="24.95" customHeight="1" x14ac:dyDescent="0.15">
      <c r="A482" s="199">
        <v>40</v>
      </c>
      <c r="B482" s="209">
        <v>1</v>
      </c>
      <c r="C482" s="372">
        <v>50</v>
      </c>
      <c r="D482" s="384" t="s">
        <v>701</v>
      </c>
      <c r="E482" s="831" t="s">
        <v>152</v>
      </c>
      <c r="F482" s="831"/>
      <c r="G482" s="832"/>
      <c r="H482" s="374" t="s">
        <v>139</v>
      </c>
      <c r="I482" s="213">
        <v>47009</v>
      </c>
      <c r="J482" s="213">
        <v>28007</v>
      </c>
      <c r="K482" s="213">
        <v>22674</v>
      </c>
      <c r="L482" s="213">
        <v>69235</v>
      </c>
      <c r="M482" s="213">
        <f t="shared" si="10"/>
        <v>166925</v>
      </c>
      <c r="N482" s="235"/>
    </row>
    <row r="483" spans="1:14" ht="24.95" customHeight="1" x14ac:dyDescent="0.15">
      <c r="A483" s="199">
        <v>40</v>
      </c>
      <c r="B483" s="209">
        <v>1</v>
      </c>
      <c r="C483" s="372">
        <v>51</v>
      </c>
      <c r="D483" s="385"/>
      <c r="E483" s="833"/>
      <c r="F483" s="833"/>
      <c r="G483" s="834"/>
      <c r="H483" s="374" t="s">
        <v>141</v>
      </c>
      <c r="I483" s="213">
        <v>72225</v>
      </c>
      <c r="J483" s="213">
        <v>46444</v>
      </c>
      <c r="K483" s="213">
        <v>47587</v>
      </c>
      <c r="L483" s="213">
        <v>117975</v>
      </c>
      <c r="M483" s="213">
        <f t="shared" si="10"/>
        <v>284231</v>
      </c>
      <c r="N483" s="235"/>
    </row>
    <row r="484" spans="1:14" ht="24.95" customHeight="1" x14ac:dyDescent="0.15">
      <c r="A484" s="199">
        <v>40</v>
      </c>
      <c r="B484" s="209">
        <v>1</v>
      </c>
      <c r="C484" s="372">
        <v>52</v>
      </c>
      <c r="D484" s="384" t="s">
        <v>702</v>
      </c>
      <c r="E484" s="866" t="s">
        <v>867</v>
      </c>
      <c r="F484" s="867"/>
      <c r="G484" s="386" t="s">
        <v>154</v>
      </c>
      <c r="H484" s="383" t="s">
        <v>155</v>
      </c>
      <c r="I484" s="213">
        <v>0</v>
      </c>
      <c r="J484" s="213">
        <v>0</v>
      </c>
      <c r="K484" s="213">
        <v>0</v>
      </c>
      <c r="L484" s="213">
        <v>0</v>
      </c>
      <c r="M484" s="213">
        <f t="shared" si="10"/>
        <v>0</v>
      </c>
      <c r="N484" s="235"/>
    </row>
    <row r="485" spans="1:14" ht="24.95" customHeight="1" x14ac:dyDescent="0.15">
      <c r="A485" s="199">
        <v>40</v>
      </c>
      <c r="B485" s="209">
        <v>1</v>
      </c>
      <c r="C485" s="372">
        <v>53</v>
      </c>
      <c r="D485" s="375"/>
      <c r="E485" s="868"/>
      <c r="F485" s="869"/>
      <c r="G485" s="387"/>
      <c r="H485" s="374" t="s">
        <v>156</v>
      </c>
      <c r="I485" s="213">
        <v>1527</v>
      </c>
      <c r="J485" s="213">
        <v>0</v>
      </c>
      <c r="K485" s="213">
        <v>24913</v>
      </c>
      <c r="L485" s="213">
        <v>115</v>
      </c>
      <c r="M485" s="213">
        <f t="shared" si="10"/>
        <v>26555</v>
      </c>
      <c r="N485" s="235"/>
    </row>
    <row r="486" spans="1:14" ht="24.95" customHeight="1" x14ac:dyDescent="0.15">
      <c r="A486" s="199">
        <v>40</v>
      </c>
      <c r="B486" s="209">
        <v>1</v>
      </c>
      <c r="C486" s="372">
        <v>54</v>
      </c>
      <c r="D486" s="375"/>
      <c r="E486" s="868"/>
      <c r="F486" s="869"/>
      <c r="G486" s="386" t="s">
        <v>172</v>
      </c>
      <c r="H486" s="388"/>
      <c r="I486" s="213">
        <v>0</v>
      </c>
      <c r="J486" s="213">
        <v>0</v>
      </c>
      <c r="K486" s="213">
        <v>0</v>
      </c>
      <c r="L486" s="213">
        <v>0</v>
      </c>
      <c r="M486" s="213">
        <f t="shared" si="10"/>
        <v>0</v>
      </c>
      <c r="N486" s="235"/>
    </row>
    <row r="487" spans="1:14" ht="24.95" customHeight="1" x14ac:dyDescent="0.15">
      <c r="A487" s="199">
        <v>40</v>
      </c>
      <c r="B487" s="209">
        <v>1</v>
      </c>
      <c r="C487" s="372">
        <v>55</v>
      </c>
      <c r="D487" s="375"/>
      <c r="E487" s="868"/>
      <c r="F487" s="869"/>
      <c r="G487" s="387"/>
      <c r="H487" s="374" t="s">
        <v>156</v>
      </c>
      <c r="I487" s="213">
        <v>23689</v>
      </c>
      <c r="J487" s="213">
        <v>20214</v>
      </c>
      <c r="K487" s="213">
        <v>0</v>
      </c>
      <c r="L487" s="213">
        <v>48625</v>
      </c>
      <c r="M487" s="213">
        <f t="shared" si="10"/>
        <v>92528</v>
      </c>
      <c r="N487" s="235"/>
    </row>
    <row r="488" spans="1:14" ht="24.95" customHeight="1" x14ac:dyDescent="0.15">
      <c r="A488" s="199">
        <v>40</v>
      </c>
      <c r="B488" s="209">
        <v>1</v>
      </c>
      <c r="C488" s="372">
        <v>56</v>
      </c>
      <c r="D488" s="385"/>
      <c r="E488" s="870"/>
      <c r="F488" s="871"/>
      <c r="G488" s="872" t="s">
        <v>173</v>
      </c>
      <c r="H488" s="873"/>
      <c r="I488" s="213">
        <v>25216</v>
      </c>
      <c r="J488" s="213">
        <v>20214</v>
      </c>
      <c r="K488" s="213">
        <v>24913</v>
      </c>
      <c r="L488" s="213">
        <v>48740</v>
      </c>
      <c r="M488" s="213">
        <f t="shared" si="10"/>
        <v>119083</v>
      </c>
      <c r="N488" s="235"/>
    </row>
    <row r="489" spans="1:14" ht="24.95" customHeight="1" x14ac:dyDescent="0.15">
      <c r="A489" s="199">
        <v>40</v>
      </c>
      <c r="B489" s="209">
        <v>1</v>
      </c>
      <c r="C489" s="372">
        <v>57</v>
      </c>
      <c r="D489" s="375" t="s">
        <v>703</v>
      </c>
      <c r="E489" s="389" t="s">
        <v>704</v>
      </c>
      <c r="F489" s="390"/>
      <c r="G489" s="391"/>
      <c r="H489" s="435" t="s">
        <v>158</v>
      </c>
      <c r="I489" s="213">
        <v>0</v>
      </c>
      <c r="J489" s="213">
        <v>0</v>
      </c>
      <c r="K489" s="213">
        <v>0</v>
      </c>
      <c r="L489" s="213">
        <v>0</v>
      </c>
      <c r="M489" s="213">
        <f t="shared" si="10"/>
        <v>0</v>
      </c>
      <c r="N489" s="235"/>
    </row>
    <row r="490" spans="1:14" ht="24.95" customHeight="1" x14ac:dyDescent="0.15">
      <c r="A490" s="199">
        <v>40</v>
      </c>
      <c r="B490" s="209">
        <v>1</v>
      </c>
      <c r="C490" s="372">
        <v>58</v>
      </c>
      <c r="D490" s="385"/>
      <c r="E490" s="379"/>
      <c r="F490" s="379"/>
      <c r="G490" s="393"/>
      <c r="H490" s="435" t="s">
        <v>705</v>
      </c>
      <c r="I490" s="213">
        <v>0</v>
      </c>
      <c r="J490" s="213">
        <v>0</v>
      </c>
      <c r="K490" s="213">
        <v>0</v>
      </c>
      <c r="L490" s="213">
        <v>0</v>
      </c>
      <c r="M490" s="213">
        <f t="shared" si="10"/>
        <v>0</v>
      </c>
      <c r="N490" s="235"/>
    </row>
    <row r="491" spans="1:14" ht="24.95" customHeight="1" x14ac:dyDescent="0.15">
      <c r="A491" s="199">
        <v>40</v>
      </c>
      <c r="B491" s="209">
        <v>1</v>
      </c>
      <c r="C491" s="372">
        <v>59</v>
      </c>
      <c r="D491" s="375" t="s">
        <v>706</v>
      </c>
      <c r="E491" s="389" t="s">
        <v>707</v>
      </c>
      <c r="F491" s="390"/>
      <c r="G491" s="391"/>
      <c r="H491" s="435" t="s">
        <v>158</v>
      </c>
      <c r="I491" s="213">
        <v>0</v>
      </c>
      <c r="J491" s="213">
        <v>0</v>
      </c>
      <c r="K491" s="213">
        <v>0</v>
      </c>
      <c r="L491" s="213">
        <v>0</v>
      </c>
      <c r="M491" s="213">
        <f t="shared" si="10"/>
        <v>0</v>
      </c>
      <c r="N491" s="235"/>
    </row>
    <row r="492" spans="1:14" ht="24.95" customHeight="1" x14ac:dyDescent="0.15">
      <c r="A492" s="199">
        <v>40</v>
      </c>
      <c r="B492" s="209">
        <v>1</v>
      </c>
      <c r="C492" s="372">
        <v>60</v>
      </c>
      <c r="D492" s="385"/>
      <c r="E492" s="379"/>
      <c r="F492" s="379"/>
      <c r="G492" s="393"/>
      <c r="H492" s="435" t="s">
        <v>708</v>
      </c>
      <c r="I492" s="213">
        <v>0</v>
      </c>
      <c r="J492" s="213">
        <v>0</v>
      </c>
      <c r="K492" s="213">
        <v>0</v>
      </c>
      <c r="L492" s="213">
        <v>0</v>
      </c>
      <c r="M492" s="213">
        <f t="shared" si="10"/>
        <v>0</v>
      </c>
      <c r="N492" s="235"/>
    </row>
    <row r="493" spans="1:14" ht="24.95" customHeight="1" x14ac:dyDescent="0.15">
      <c r="A493" s="199">
        <v>40</v>
      </c>
      <c r="B493" s="209">
        <v>1</v>
      </c>
      <c r="C493" s="372">
        <v>61</v>
      </c>
      <c r="D493" s="394" t="s">
        <v>709</v>
      </c>
      <c r="E493" s="381" t="s">
        <v>836</v>
      </c>
      <c r="F493" s="382"/>
      <c r="G493" s="382"/>
      <c r="H493" s="382"/>
      <c r="I493" s="213">
        <v>25216</v>
      </c>
      <c r="J493" s="213">
        <v>20214</v>
      </c>
      <c r="K493" s="213">
        <v>24913</v>
      </c>
      <c r="L493" s="213">
        <v>48740</v>
      </c>
      <c r="M493" s="213">
        <f t="shared" si="10"/>
        <v>119083</v>
      </c>
      <c r="N493" s="235"/>
    </row>
    <row r="494" spans="1:14" ht="24.95" customHeight="1" x14ac:dyDescent="0.15">
      <c r="A494" s="199">
        <v>40</v>
      </c>
      <c r="B494" s="209">
        <v>1</v>
      </c>
      <c r="C494" s="372">
        <v>62</v>
      </c>
      <c r="D494" s="392" t="s">
        <v>273</v>
      </c>
      <c r="E494" s="382"/>
      <c r="F494" s="382"/>
      <c r="G494" s="382"/>
      <c r="H494" s="382"/>
      <c r="I494" s="213">
        <v>0</v>
      </c>
      <c r="J494" s="213">
        <v>0</v>
      </c>
      <c r="K494" s="213">
        <v>0</v>
      </c>
      <c r="L494" s="213">
        <v>0</v>
      </c>
      <c r="M494" s="213">
        <f t="shared" si="10"/>
        <v>0</v>
      </c>
      <c r="N494" s="235"/>
    </row>
    <row r="495" spans="1:14" ht="24.95" customHeight="1" x14ac:dyDescent="0.15">
      <c r="A495" s="199">
        <v>40</v>
      </c>
      <c r="B495" s="209">
        <v>1</v>
      </c>
      <c r="C495" s="372">
        <v>63</v>
      </c>
      <c r="D495" s="392" t="s">
        <v>274</v>
      </c>
      <c r="E495" s="382"/>
      <c r="F495" s="382"/>
      <c r="G495" s="382"/>
      <c r="H495" s="382"/>
      <c r="I495" s="213">
        <v>0</v>
      </c>
      <c r="J495" s="213">
        <v>0</v>
      </c>
      <c r="K495" s="213">
        <v>0</v>
      </c>
      <c r="L495" s="213">
        <v>0</v>
      </c>
      <c r="M495" s="213">
        <f t="shared" si="10"/>
        <v>0</v>
      </c>
      <c r="N495" s="235"/>
    </row>
    <row r="496" spans="1:14" ht="24.95" customHeight="1" x14ac:dyDescent="0.15">
      <c r="A496" s="199">
        <v>40</v>
      </c>
      <c r="B496" s="209">
        <v>1</v>
      </c>
      <c r="C496" s="372">
        <v>64</v>
      </c>
      <c r="D496" s="392" t="s">
        <v>816</v>
      </c>
      <c r="E496" s="382"/>
      <c r="F496" s="382"/>
      <c r="G496" s="382"/>
      <c r="H496" s="382"/>
      <c r="I496" s="213">
        <v>0</v>
      </c>
      <c r="J496" s="213">
        <v>0</v>
      </c>
      <c r="K496" s="213">
        <v>0</v>
      </c>
      <c r="L496" s="213">
        <v>0</v>
      </c>
      <c r="M496" s="213">
        <f t="shared" si="10"/>
        <v>0</v>
      </c>
      <c r="N496" s="235"/>
    </row>
    <row r="497" spans="1:14" ht="24.95" customHeight="1" x14ac:dyDescent="0.15">
      <c r="A497" s="199">
        <v>40</v>
      </c>
      <c r="B497" s="209">
        <v>1</v>
      </c>
      <c r="C497" s="372">
        <v>65</v>
      </c>
      <c r="D497" s="392" t="s">
        <v>817</v>
      </c>
      <c r="E497" s="382"/>
      <c r="F497" s="382"/>
      <c r="G497" s="382"/>
      <c r="H497" s="382"/>
      <c r="I497" s="213">
        <v>0</v>
      </c>
      <c r="J497" s="213">
        <v>0</v>
      </c>
      <c r="K497" s="213">
        <v>0</v>
      </c>
      <c r="L497" s="213">
        <v>0</v>
      </c>
      <c r="M497" s="213">
        <f t="shared" si="10"/>
        <v>0</v>
      </c>
      <c r="N497" s="235"/>
    </row>
    <row r="498" spans="1:14" ht="24.95" customHeight="1" x14ac:dyDescent="0.15">
      <c r="A498" s="199">
        <v>40</v>
      </c>
      <c r="B498" s="209">
        <v>1</v>
      </c>
      <c r="C498" s="372">
        <v>66</v>
      </c>
      <c r="D498" s="392" t="s">
        <v>746</v>
      </c>
      <c r="E498" s="379"/>
      <c r="F498" s="379"/>
      <c r="G498" s="379"/>
      <c r="H498" s="379"/>
      <c r="I498" s="213">
        <v>0</v>
      </c>
      <c r="J498" s="213">
        <v>0</v>
      </c>
      <c r="K498" s="213">
        <v>0</v>
      </c>
      <c r="L498" s="213">
        <v>0</v>
      </c>
      <c r="M498" s="213">
        <f t="shared" si="10"/>
        <v>0</v>
      </c>
      <c r="N498" s="235"/>
    </row>
    <row r="499" spans="1:14" ht="24.95" customHeight="1" x14ac:dyDescent="0.15">
      <c r="A499" s="199">
        <v>40</v>
      </c>
      <c r="B499" s="209">
        <v>1</v>
      </c>
      <c r="C499" s="372">
        <v>67</v>
      </c>
      <c r="D499" s="392" t="s">
        <v>747</v>
      </c>
      <c r="E499" s="379"/>
      <c r="F499" s="379"/>
      <c r="G499" s="379"/>
      <c r="H499" s="379"/>
      <c r="I499" s="213">
        <v>0</v>
      </c>
      <c r="J499" s="213">
        <v>0</v>
      </c>
      <c r="K499" s="213">
        <v>0</v>
      </c>
      <c r="L499" s="213">
        <v>0</v>
      </c>
      <c r="M499" s="213">
        <f t="shared" si="10"/>
        <v>0</v>
      </c>
      <c r="N499" s="235"/>
    </row>
    <row r="500" spans="1:14" ht="24.95" customHeight="1" x14ac:dyDescent="0.15">
      <c r="A500" s="199">
        <v>40</v>
      </c>
      <c r="B500" s="209">
        <v>1</v>
      </c>
      <c r="C500" s="250">
        <v>68</v>
      </c>
      <c r="D500" s="392" t="s">
        <v>818</v>
      </c>
      <c r="E500" s="379"/>
      <c r="F500" s="379"/>
      <c r="G500" s="379"/>
      <c r="H500" s="379"/>
      <c r="I500" s="213">
        <v>0</v>
      </c>
      <c r="J500" s="213">
        <v>0</v>
      </c>
      <c r="K500" s="213">
        <v>0</v>
      </c>
      <c r="L500" s="213">
        <v>0</v>
      </c>
      <c r="M500" s="213">
        <f t="shared" si="10"/>
        <v>0</v>
      </c>
      <c r="N500" s="235"/>
    </row>
    <row r="501" spans="1:14" s="4" customFormat="1" ht="24.95" customHeight="1" thickBot="1" x14ac:dyDescent="0.2">
      <c r="A501" s="209">
        <v>40</v>
      </c>
      <c r="B501" s="209">
        <v>1</v>
      </c>
      <c r="C501" s="201">
        <v>69</v>
      </c>
      <c r="D501" s="395" t="s">
        <v>819</v>
      </c>
      <c r="E501" s="396"/>
      <c r="F501" s="396"/>
      <c r="G501" s="396"/>
      <c r="H501" s="396"/>
      <c r="I501" s="229">
        <v>0</v>
      </c>
      <c r="J501" s="229">
        <v>0</v>
      </c>
      <c r="K501" s="229">
        <v>0</v>
      </c>
      <c r="L501" s="229">
        <v>0</v>
      </c>
      <c r="M501" s="229">
        <f t="shared" si="10"/>
        <v>0</v>
      </c>
      <c r="N501" s="248"/>
    </row>
  </sheetData>
  <mergeCells count="213">
    <mergeCell ref="F6:G6"/>
    <mergeCell ref="F7:G7"/>
    <mergeCell ref="F8:G8"/>
    <mergeCell ref="E9:G9"/>
    <mergeCell ref="F295:H295"/>
    <mergeCell ref="E22:G22"/>
    <mergeCell ref="E29:G29"/>
    <mergeCell ref="F391:H391"/>
    <mergeCell ref="F392:G392"/>
    <mergeCell ref="F386:G386"/>
    <mergeCell ref="D349:H349"/>
    <mergeCell ref="D296:E296"/>
    <mergeCell ref="F382:G382"/>
    <mergeCell ref="F383:G383"/>
    <mergeCell ref="F384:G384"/>
    <mergeCell ref="F300:H300"/>
    <mergeCell ref="D346:H346"/>
    <mergeCell ref="E18:G18"/>
    <mergeCell ref="E19:G19"/>
    <mergeCell ref="E20:G20"/>
    <mergeCell ref="D213:F214"/>
    <mergeCell ref="F296:H296"/>
    <mergeCell ref="D198:F199"/>
    <mergeCell ref="D293:E293"/>
    <mergeCell ref="G2:H2"/>
    <mergeCell ref="D380:D381"/>
    <mergeCell ref="E380:F381"/>
    <mergeCell ref="G380:H380"/>
    <mergeCell ref="G381:H381"/>
    <mergeCell ref="D78:F79"/>
    <mergeCell ref="D93:F94"/>
    <mergeCell ref="D352:F353"/>
    <mergeCell ref="F5:G5"/>
    <mergeCell ref="D10:D12"/>
    <mergeCell ref="F10:G10"/>
    <mergeCell ref="F11:G11"/>
    <mergeCell ref="F12:G12"/>
    <mergeCell ref="E28:G28"/>
    <mergeCell ref="E30:G30"/>
    <mergeCell ref="E31:G31"/>
    <mergeCell ref="E32:G32"/>
    <mergeCell ref="F292:H292"/>
    <mergeCell ref="F293:H293"/>
    <mergeCell ref="F294:H294"/>
    <mergeCell ref="E318:H318"/>
    <mergeCell ref="E320:H320"/>
    <mergeCell ref="D292:E292"/>
    <mergeCell ref="D348:H348"/>
    <mergeCell ref="E484:F488"/>
    <mergeCell ref="G488:H488"/>
    <mergeCell ref="F3:G3"/>
    <mergeCell ref="F4:G4"/>
    <mergeCell ref="E479:E480"/>
    <mergeCell ref="F479:G480"/>
    <mergeCell ref="D228:F229"/>
    <mergeCell ref="D62:F63"/>
    <mergeCell ref="E461:E462"/>
    <mergeCell ref="G447:G448"/>
    <mergeCell ref="F449:F450"/>
    <mergeCell ref="F465:G466"/>
    <mergeCell ref="E467:E468"/>
    <mergeCell ref="F467:G468"/>
    <mergeCell ref="E473:E474"/>
    <mergeCell ref="F455:F456"/>
    <mergeCell ref="G449:G450"/>
    <mergeCell ref="F457:F458"/>
    <mergeCell ref="G457:G458"/>
    <mergeCell ref="F453:F454"/>
    <mergeCell ref="D436:D458"/>
    <mergeCell ref="E436:E458"/>
    <mergeCell ref="F437:F438"/>
    <mergeCell ref="D414:D417"/>
    <mergeCell ref="E14:G14"/>
    <mergeCell ref="F439:F440"/>
    <mergeCell ref="F443:F444"/>
    <mergeCell ref="G443:G444"/>
    <mergeCell ref="F445:F446"/>
    <mergeCell ref="G445:G446"/>
    <mergeCell ref="F447:F448"/>
    <mergeCell ref="E433:E434"/>
    <mergeCell ref="F433:G434"/>
    <mergeCell ref="F410:H410"/>
    <mergeCell ref="E411:H411"/>
    <mergeCell ref="E412:G412"/>
    <mergeCell ref="G439:G440"/>
    <mergeCell ref="F435:F436"/>
    <mergeCell ref="E419:F419"/>
    <mergeCell ref="E15:G15"/>
    <mergeCell ref="E16:G16"/>
    <mergeCell ref="E17:G17"/>
    <mergeCell ref="F389:G389"/>
    <mergeCell ref="D183:F184"/>
    <mergeCell ref="E34:G34"/>
    <mergeCell ref="D138:F139"/>
    <mergeCell ref="D108:F109"/>
    <mergeCell ref="D294:E295"/>
    <mergeCell ref="E482:G483"/>
    <mergeCell ref="D463:D481"/>
    <mergeCell ref="E463:E464"/>
    <mergeCell ref="F463:G464"/>
    <mergeCell ref="E465:E466"/>
    <mergeCell ref="E21:G21"/>
    <mergeCell ref="E27:G27"/>
    <mergeCell ref="D64:H64"/>
    <mergeCell ref="F291:H291"/>
    <mergeCell ref="D291:E291"/>
    <mergeCell ref="E420:G420"/>
    <mergeCell ref="E422:H422"/>
    <mergeCell ref="F441:F442"/>
    <mergeCell ref="G441:G442"/>
    <mergeCell ref="D424:F426"/>
    <mergeCell ref="F408:H408"/>
    <mergeCell ref="F409:H409"/>
    <mergeCell ref="D354:F355"/>
    <mergeCell ref="D123:F124"/>
    <mergeCell ref="D290:E290"/>
    <mergeCell ref="D153:F154"/>
    <mergeCell ref="D168:F169"/>
    <mergeCell ref="D300:E300"/>
    <mergeCell ref="G437:G438"/>
    <mergeCell ref="F290:H290"/>
    <mergeCell ref="F364:H364"/>
    <mergeCell ref="D297:E297"/>
    <mergeCell ref="D298:E298"/>
    <mergeCell ref="D299:E299"/>
    <mergeCell ref="D301:E301"/>
    <mergeCell ref="F451:F452"/>
    <mergeCell ref="G451:G452"/>
    <mergeCell ref="F297:H297"/>
    <mergeCell ref="F298:H298"/>
    <mergeCell ref="F299:H299"/>
    <mergeCell ref="F301:H301"/>
    <mergeCell ref="D356:F357"/>
    <mergeCell ref="D358:F359"/>
    <mergeCell ref="D360:F361"/>
    <mergeCell ref="D364:E370"/>
    <mergeCell ref="F401:G401"/>
    <mergeCell ref="F402:H402"/>
    <mergeCell ref="F403:H403"/>
    <mergeCell ref="F404:H404"/>
    <mergeCell ref="F406:H406"/>
    <mergeCell ref="F407:H407"/>
    <mergeCell ref="F394:G394"/>
    <mergeCell ref="F395:G395"/>
    <mergeCell ref="F397:G397"/>
    <mergeCell ref="F399:G399"/>
    <mergeCell ref="F400:G400"/>
    <mergeCell ref="F387:G387"/>
    <mergeCell ref="F388:G388"/>
    <mergeCell ref="F390:H390"/>
    <mergeCell ref="E475:E476"/>
    <mergeCell ref="F475:G476"/>
    <mergeCell ref="F398:G398"/>
    <mergeCell ref="F413:G413"/>
    <mergeCell ref="F414:G414"/>
    <mergeCell ref="F415:G415"/>
    <mergeCell ref="F416:G416"/>
    <mergeCell ref="F417:G417"/>
    <mergeCell ref="F393:G393"/>
    <mergeCell ref="G455:G456"/>
    <mergeCell ref="D427:E429"/>
    <mergeCell ref="F427:H427"/>
    <mergeCell ref="F428:H428"/>
    <mergeCell ref="F429:H429"/>
    <mergeCell ref="D430:E432"/>
    <mergeCell ref="F430:H430"/>
    <mergeCell ref="F431:H431"/>
    <mergeCell ref="F432:H432"/>
    <mergeCell ref="E477:E478"/>
    <mergeCell ref="F477:G478"/>
    <mergeCell ref="G453:G454"/>
    <mergeCell ref="E469:E470"/>
    <mergeCell ref="F469:G470"/>
    <mergeCell ref="F461:G462"/>
    <mergeCell ref="E471:E472"/>
    <mergeCell ref="F471:G472"/>
    <mergeCell ref="F473:G474"/>
    <mergeCell ref="F459:F460"/>
    <mergeCell ref="G459:G460"/>
    <mergeCell ref="E41:E42"/>
    <mergeCell ref="F41:H41"/>
    <mergeCell ref="F42:H42"/>
    <mergeCell ref="E43:E45"/>
    <mergeCell ref="F43:H43"/>
    <mergeCell ref="F44:H44"/>
    <mergeCell ref="F45:H45"/>
    <mergeCell ref="E46:E48"/>
    <mergeCell ref="D35:D48"/>
    <mergeCell ref="F46:H46"/>
    <mergeCell ref="F47:H47"/>
    <mergeCell ref="F48:H48"/>
    <mergeCell ref="E35:E36"/>
    <mergeCell ref="E37:E39"/>
    <mergeCell ref="F35:H35"/>
    <mergeCell ref="F36:H36"/>
    <mergeCell ref="F37:H37"/>
    <mergeCell ref="F38:H38"/>
    <mergeCell ref="F39:H39"/>
    <mergeCell ref="F40:H40"/>
    <mergeCell ref="D378:E379"/>
    <mergeCell ref="F378:H378"/>
    <mergeCell ref="F379:H379"/>
    <mergeCell ref="D371:E371"/>
    <mergeCell ref="F371:H371"/>
    <mergeCell ref="D372:E372"/>
    <mergeCell ref="F372:H372"/>
    <mergeCell ref="D373:E375"/>
    <mergeCell ref="F373:H373"/>
    <mergeCell ref="F374:H374"/>
    <mergeCell ref="F375:H375"/>
    <mergeCell ref="D376:E377"/>
    <mergeCell ref="F376:H376"/>
    <mergeCell ref="F377:H377"/>
  </mergeCells>
  <phoneticPr fontId="2"/>
  <pageMargins left="0.59055118110236227" right="0.19685039370078741" top="0.59055118110236227" bottom="0.31496062992125984" header="0.19685039370078741" footer="0.19685039370078741"/>
  <pageSetup paperSize="9" scale="65"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29表</vt:lpstr>
      <vt:lpstr>26表の1</vt:lpstr>
      <vt:lpstr>26表の2</vt:lpstr>
      <vt:lpstr>21表</vt:lpstr>
      <vt:lpstr>24表</vt:lpstr>
      <vt:lpstr>40表</vt:lpstr>
      <vt:lpstr>入力シート</vt:lpstr>
      <vt:lpstr>'21表'!Print_Area</vt:lpstr>
      <vt:lpstr>'24表'!Print_Area</vt:lpstr>
      <vt:lpstr>'26表の1'!Print_Area</vt:lpstr>
      <vt:lpstr>'26表の2'!Print_Area</vt:lpstr>
      <vt:lpstr>'29表'!Print_Area</vt:lpstr>
      <vt:lpstr>'40表'!Print_Area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草ﾅｷﾞ　明彦</dc:creator>
  <cp:lastModifiedBy>三浦　真幸</cp:lastModifiedBy>
  <cp:lastPrinted>2022-10-18T06:37:55Z</cp:lastPrinted>
  <dcterms:created xsi:type="dcterms:W3CDTF">1999-06-16T22:50:47Z</dcterms:created>
  <dcterms:modified xsi:type="dcterms:W3CDTF">2023-03-06T11:48:30Z</dcterms:modified>
</cp:coreProperties>
</file>