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707BCB06-3B00-4F06-96D9-3388FB4A698B}" xr6:coauthVersionLast="47" xr6:coauthVersionMax="47" xr10:uidLastSave="{00000000-0000-0000-0000-000000000000}"/>
  <bookViews>
    <workbookView xWindow="135" yWindow="600" windowWidth="28665" windowHeight="15600" firstSheet="3" activeTab="5" xr2:uid="{BC254DD8-AB24-4553-B0E1-D4723D9F9C95}"/>
  </bookViews>
  <sheets>
    <sheet name="suido" sheetId="1" r:id="rId1"/>
    <sheet name="kaigo_dei" sheetId="2" r:id="rId2"/>
    <sheet name="kaigo_tanki" sheetId="3" r:id="rId3"/>
    <sheet name="kaigo_sitei" sheetId="4" r:id="rId4"/>
    <sheet name="gesui_nousyu" sheetId="5" r:id="rId5"/>
    <sheet name="gesui_tokkan" sheetId="6" r:id="rId6"/>
  </sheets>
  <externalReferences>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6" l="1"/>
  <c r="AM352" i="6"/>
  <c r="U352" i="6"/>
  <c r="N352" i="6"/>
  <c r="AM345" i="6"/>
  <c r="U345" i="6"/>
  <c r="N339" i="6"/>
  <c r="BN336" i="6"/>
  <c r="BJ336" i="6"/>
  <c r="BF336" i="6"/>
  <c r="AU335" i="6"/>
  <c r="AM335" i="6"/>
  <c r="BF333" i="6"/>
  <c r="U333" i="6"/>
  <c r="N333" i="6"/>
  <c r="AM322" i="6"/>
  <c r="U322" i="6"/>
  <c r="N322" i="6"/>
  <c r="AM315" i="6"/>
  <c r="U315" i="6"/>
  <c r="AY311" i="6"/>
  <c r="AQ311" i="6"/>
  <c r="AQ309" i="6"/>
  <c r="N309" i="6"/>
  <c r="AY308" i="6"/>
  <c r="AQ307" i="6"/>
  <c r="BN306" i="6"/>
  <c r="BJ306" i="6"/>
  <c r="BF306" i="6"/>
  <c r="AQ305" i="6"/>
  <c r="BF303" i="6"/>
  <c r="AY303" i="6"/>
  <c r="AQ303" i="6"/>
  <c r="U303" i="6"/>
  <c r="N303" i="6"/>
  <c r="AM291" i="6"/>
  <c r="U291" i="6"/>
  <c r="N291" i="6"/>
  <c r="AM284" i="6"/>
  <c r="U284" i="6"/>
  <c r="N278" i="6"/>
  <c r="BN275" i="6"/>
  <c r="BJ275" i="6"/>
  <c r="BF275" i="6"/>
  <c r="BF272" i="6"/>
  <c r="AN272" i="6"/>
  <c r="U272" i="6"/>
  <c r="N272" i="6"/>
  <c r="AM260" i="6"/>
  <c r="U260" i="6"/>
  <c r="N260" i="6"/>
  <c r="AM253" i="6"/>
  <c r="U253" i="6"/>
  <c r="N247" i="6"/>
  <c r="BN244" i="6"/>
  <c r="BJ244" i="6"/>
  <c r="BF244" i="6"/>
  <c r="AU244" i="6"/>
  <c r="AM244" i="6"/>
  <c r="BF241" i="6"/>
  <c r="U241" i="6"/>
  <c r="N241" i="6"/>
  <c r="AM229" i="6"/>
  <c r="U229" i="6"/>
  <c r="N229" i="6"/>
  <c r="AM222" i="6"/>
  <c r="U222" i="6"/>
  <c r="N216" i="6"/>
  <c r="AU213" i="6"/>
  <c r="AQ213" i="6"/>
  <c r="AM213" i="6"/>
  <c r="AM210" i="6"/>
  <c r="U210" i="6"/>
  <c r="N210" i="6"/>
  <c r="AM198" i="6"/>
  <c r="U198" i="6"/>
  <c r="N198" i="6"/>
  <c r="AM191" i="6"/>
  <c r="U191" i="6"/>
  <c r="AK186" i="6"/>
  <c r="AC186" i="6"/>
  <c r="U186" i="6"/>
  <c r="N185" i="6"/>
  <c r="BA180" i="6"/>
  <c r="AS180" i="6"/>
  <c r="AK180" i="6"/>
  <c r="AC180" i="6"/>
  <c r="U180" i="6"/>
  <c r="AC174" i="6"/>
  <c r="U174" i="6"/>
  <c r="BX169" i="6"/>
  <c r="BN169" i="6"/>
  <c r="BJ169" i="6"/>
  <c r="BF169" i="6"/>
  <c r="U168" i="6"/>
  <c r="BF166" i="6"/>
  <c r="AM166" i="6"/>
  <c r="N166" i="6"/>
  <c r="AM154" i="6"/>
  <c r="U154" i="6"/>
  <c r="N154" i="6"/>
  <c r="AM147" i="6"/>
  <c r="U147" i="6"/>
  <c r="AY142" i="6"/>
  <c r="AS142" i="6"/>
  <c r="AM142" i="6"/>
  <c r="U142" i="6"/>
  <c r="N139" i="6"/>
  <c r="U137" i="6"/>
  <c r="BN133" i="6"/>
  <c r="BJ133" i="6"/>
  <c r="BF133" i="6"/>
  <c r="U132" i="6"/>
  <c r="N132" i="6"/>
  <c r="BF130" i="6"/>
  <c r="AM130" i="6"/>
  <c r="AM118" i="6"/>
  <c r="U118" i="6"/>
  <c r="N118" i="6"/>
  <c r="AM111" i="6"/>
  <c r="U111" i="6"/>
  <c r="AC106" i="6"/>
  <c r="U106" i="6"/>
  <c r="N105" i="6"/>
  <c r="BN102" i="6"/>
  <c r="BJ102" i="6"/>
  <c r="BF102" i="6"/>
  <c r="AC101" i="6"/>
  <c r="U101" i="6"/>
  <c r="BF99" i="6"/>
  <c r="AM99" i="6"/>
  <c r="N99" i="6"/>
  <c r="AM87" i="6"/>
  <c r="U87" i="6"/>
  <c r="N87" i="6"/>
  <c r="AM80" i="6"/>
  <c r="U80" i="6"/>
  <c r="N74" i="6"/>
  <c r="BN71" i="6"/>
  <c r="BJ71" i="6"/>
  <c r="BF71" i="6"/>
  <c r="AU71" i="6"/>
  <c r="AM71" i="6"/>
  <c r="BF68" i="6"/>
  <c r="U68" i="6"/>
  <c r="N68" i="6"/>
  <c r="AM57" i="6"/>
  <c r="U57" i="6"/>
  <c r="N57" i="6"/>
  <c r="AM50" i="6"/>
  <c r="U50"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<sst xmlns="http://schemas.openxmlformats.org/spreadsheetml/2006/main" count="1302" uniqueCount="86">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</sst>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1A08169-9308-4401-96E1-3B68AC57D0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F0C969-5472-4A41-A4D9-9EF55E236B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7832BC-E2B6-407F-8A1B-31F02207B1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BD45662-EE54-4E92-B74A-C45CAEC63F5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516AFCF-9D1C-473E-8FB6-CFD35A1A75A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AEA8B7E-55A3-456D-B063-F2E1F181775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A0FA392-A1EF-435C-AA9B-DDFC270618F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5735088D-D00D-45B6-8C8A-13C2F0BDADB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2AC9436-6857-43F4-B417-BB933F85E88F}"/>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EB0522C5-CB74-4F9D-B4E4-8C4EB7DC089E}"/>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62B7B1A8-309A-4546-A684-AA8F817F32D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D1C1479-458D-4323-AD06-0CB84E5BB24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D6C70188-B187-4022-B0FC-E4D4E318733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BC2AB8CB-3EAF-4946-9143-2B07AE40FD9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C988154C-323E-42AB-A1DA-950E55E450A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4FF5EE29-A8DE-4108-93DA-CC5CCD792386}"/>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8CFA00E-19AF-4CCC-8CCE-4F30CD274E4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260AB31-08C7-482B-BA95-80B6822DB0F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86E83CB-D7F0-4C81-B4AC-BC12FA27B658}"/>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172BEFF-2B1A-46BE-9E72-0E6820A0857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36FC6A7-1800-4EF9-A478-EA5C7FFE99F4}"/>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C5A4ED1F-6884-40C2-A293-9170670147E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5C8A32BE-9A3F-4D47-9E22-08FC81590D5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61DBA5B-A00B-44BA-9DF7-2D769EC98314}"/>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A615814B-61EE-4424-81B1-93E4E5D69A8C}"/>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323D26AC-3BA6-43DE-8DF2-1CE1FC9DB705}"/>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709437-1841-446B-BF2D-1427019C7A7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940C40-E335-450D-89F5-F4712A44DF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1AF0B5-8325-42E7-B0A8-0CA992A2662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56D32E1-E5C9-44F2-9BDB-443C6B2DA8D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3D1168C-8261-4382-8007-9BBA61CBB38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130903E-1DC8-4DF8-A639-F64F8F187A7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30F6CB6-0F83-4A2F-8B98-4859AAEAEB5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ACA23AE4-A214-471D-A452-50D8BBA1C24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3654DE30-9CDC-48F3-AFFF-6AE79939018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DD394-FC2E-4A5B-A1B4-DF69013D490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8AB04B0-DFDC-4BE5-A854-878215CEED6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4DCDD3C-CA7D-47D3-A6AF-784AAE3A174D}"/>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3D1F2BB-42A4-45A3-875F-A74BF7782855}"/>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C95BA94F-D106-420F-9A76-A2FB4F946EF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E82BDFC2-CBD6-4D78-A1B3-9672F05DA656}"/>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DC61C9DD-7C46-43D9-8A41-A2B5C852283A}"/>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62CCB7F-544D-42BF-8EBD-FEE0C07F5DF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9FCAD9F8-148E-4D7E-BC8D-793A13A952F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F4819A8-6405-41F0-8E48-65E2438D359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79F97854-9781-4BE0-9653-2CC950591F98}"/>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7C6C954-A828-4EA1-96AC-E9F3E9A8E2A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D01350C-6958-47ED-94AC-4DF4F99ADA2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420CF109-79AF-4A9F-BE35-094D02B8D232}"/>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080560C-4D66-412E-89E6-1C09AEB0DB7F}"/>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3E51C4FD-F48A-4BAF-AC57-2BAEB0A7B83E}"/>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9CCFF3D-B13B-4C82-B610-C39E959B8FC2}"/>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C4495F-6A58-4142-9480-F006A216451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69907E-F288-44B3-B9FF-C0E80218F1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CA11D3-FC67-416D-ADAB-9A70024CF4D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1E6037A-DBE2-4B27-B7C8-F1CAB9B119B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5474EB3-5151-4257-AD95-679D36D2DFD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6642B01-1C82-4DF1-B5F4-5C9A580E6A4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28604BC-F690-4501-8B8D-03EAB0022A6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6F4B398C-0654-47A6-86E0-5AB3D7C9ADE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D13EA348-DB03-4A5F-BA7A-A21C9BF8B3EE}"/>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1AF3917-D1C9-48A7-82A1-2E227DB49B3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C8D8D27-03EA-4A5D-9F65-B1E67F801DAB}"/>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86B9ED0-C1C9-4FB7-966F-0D0A45A4A66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97489F2-BB3B-44DF-B7E6-6B598FDB84A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1B4DC3DD-DA1A-4139-88C8-AD275746F5CE}"/>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108FCE44-5F73-4F8E-BA31-E0CB764E6528}"/>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DFD2873-1AD6-4770-B0DE-714FFEA10E1E}"/>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D9A1A2B8-F463-4B09-8116-53745876BC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DCFEE1C-6CCC-4ACF-98D5-B54954EB7B4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3A076A19-7A51-4C0D-87F3-58EE42291C8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E66C0A1F-4E63-4DA6-929F-8F29EE4F5084}"/>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D33DA781-47EA-49E0-B1A1-925AA04E71C5}"/>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BC8CFD5F-D55F-4DA8-82D9-CABC634379F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F13DF52C-26BB-46BB-A05B-35337F23CBF5}"/>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A94843B-5AD2-409D-818D-0B3F4EAEE04E}"/>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5CFB7DB-3078-4EE9-88C9-A49C7DA9D75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FE76EE58-CC3E-48F3-9FF0-E1603F59E8C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A9F356-A2FF-4241-AA3B-EBCDCBABE94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EFDEFC-4246-4270-8A3E-6C4C1986B5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D94691-5234-4816-836C-A16861FA8F12}"/>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E9469F6-B2B5-48E3-8280-E60347F42FC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68F90DA-0B66-42CA-8E9B-204598B5CCF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BEB5A71-D336-4B9A-828E-95760230486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FE0C034-6CD0-4E80-A98D-77C2DE72C17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B3325E5C-B986-47A5-A122-5561FE2C00C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C8C62DE3-4580-4962-92C4-402D25D2AA5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6672FEC8-1D78-4AD3-AD50-5F65998D9A4F}"/>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F887431-90E5-4395-B59A-0A2EC0781B2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6E02E36-2403-43B4-A77B-D5129C0498E7}"/>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4FB9B8A-0FCD-467F-9E8A-CAE6C2310EF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F2A45DD1-3743-490E-8614-9D0B87E090E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516F3B6E-937B-4976-8B47-C06F231F195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192DA02-853D-48C3-BF68-F04D32154B1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3B2F0962-38A1-478D-A38E-9320ABDDD7DA}"/>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5AB143D-2378-4A21-808E-1FD08AF51952}"/>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9420E10F-BA96-4596-9539-6F8F01E3E777}"/>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64AE604-9F45-40C3-B71D-110A49B3854C}"/>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E578905-D755-4C83-BCDA-7B54F7327D3C}"/>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7B87715-2F09-4107-8DCD-CC2BDEEF38D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CED9DCA-D33E-4F50-99DA-C100CB075BB3}"/>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7EB94BA-86FB-430A-8806-93BBB6FB6D76}"/>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3FCB917-CB3A-4E86-87B1-A3BA1413E2C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0406B09-4468-471E-8362-333872AC6683}"/>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67CDC-A459-41C4-B96C-58CBB3BD55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B31036-851E-4764-B4BA-6E97B8C067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07C0F5-CA30-44D6-B02A-A9E3951DDC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9FFD94E-D6E9-4642-BEA4-3F1EAC8C50A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D7BB68-48D8-4E61-A548-62EF0F8915A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3CACFEC-512A-4248-B488-5E2872F3ED0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230F1A1-E249-4AE2-8D79-AD821D5D161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148C72C7-B679-4381-8504-D16D54E06C0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B9757F1F-45EA-4F28-B7C2-A963F7D03CC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7F447C6-7C6D-44E4-98D0-AE12E331D83F}"/>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8FC2ED13-E339-4F20-B8D5-AFE5B666DDF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E2B848D-25BA-46A1-8AC7-F8CF1C3FDBA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6374EF3-3FBA-4D15-A1AC-7B721C01C67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4270489-0866-4AA7-A62C-4FF2B5533F22}"/>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20C38EE2-E76C-479E-969B-CEF148C918A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21E6822F-4D2D-4C1F-8D79-FEDB6879CF0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36E96D9-D1D9-4820-80F3-ABD37FC1952F}"/>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1E1CE9B2-54AA-43C6-8BFC-A0D6F0D461D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E5E5BFD3-967E-4C46-A199-801BB3B9DD9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9C1BFBC9-E5CA-4EA6-9F38-D5AA19F433DA}"/>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E0B158E1-4760-4E96-8390-50191457114D}"/>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4E95B8AE-F0E1-4007-9E0D-0AA0EF29FE3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AE9F5DB-2628-4DA0-A284-0C3FBE7E2388}"/>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6012E64D-F67A-4673-838D-390E3B27C965}"/>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9D92F892-83C0-4BE9-9493-E397DB47129E}"/>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CFE7ADA9-7E5C-4531-B02E-C399C7B44B89}"/>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51D8E9-B57A-42E7-8FB2-568C73C8CB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C32ADC-C944-4E2E-AC1F-FE769530AC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0D8249-1471-405C-A616-7C2997A3AA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93CD5BD-6A3C-4268-B2E7-0310794D774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C51D532-0B10-4C03-BD8E-0AD52005FA1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C99132E-0F14-4352-AD70-4E4690C5A39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802E180-453C-45C7-A3FC-94681C7CB72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A2B70B7-C750-44DC-A6C0-A26B0E4DD8F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9D25F40D-6B46-4752-8264-CEEB48E6DECD}"/>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CAE24F3-F99F-4844-B537-95A112B0378E}"/>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DE8415B-D753-4E51-8E83-E7A1773C233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678D8FE-2962-450E-B03B-F4DE4802EC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1EE54522-5A77-4BBD-A9F5-3C22550465FD}"/>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AC44C21-6FE2-4267-9A0F-4390806CC5F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C25AF06-2620-4D7D-BF83-2440D34F0B58}"/>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9AF016D-AC25-47A4-B0AF-FC28D3D04F8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278285A3-D2B8-40F8-AA5D-4382D4D15B02}"/>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F816F4E7-CA48-445F-95F5-89A942F1536E}"/>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98D066DC-1A0A-405B-86CB-A1BB7B516B78}"/>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3B9BEFF-354B-4CB1-AD7A-5E9178D4C11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91273D0F-1E9F-4640-81DB-C8C8F1C2FFA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3F22108-8190-4395-8E53-82DCA2682A1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09DB627-6F69-4518-A5DA-4E9D7987510B}"/>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F21D813C-6B72-4D08-9E45-53CF05BACB4F}"/>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E5588A37-416D-4335-801C-4744D811767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54C4C12-64FE-4BBC-B5C8-C7AB6B74A84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25552;&#20986;&#65288;&#20117;&#24029;&#30010;&#65289;\&#35519;&#26619;&#31080;&#65288;&#20117;&#24029;&#30010;&#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25552;&#20986;&#65288;&#20117;&#24029;&#30010;&#65289;\&#35519;&#26619;&#31080;&#65288;&#20117;&#24029;&#30010;&#12539;&#20171;&#35703;&#12469;&#12540;&#12499;&#12473;&#9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25552;&#20986;&#65288;&#20117;&#24029;&#30010;&#65289;\&#35519;&#26619;&#31080;&#65288;&#20117;&#24029;&#30010;&#12539;&#20171;&#35703;&#12469;&#12540;&#12499;&#12473;&#93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25552;&#20986;&#65288;&#20117;&#24029;&#30010;&#65289;\&#35519;&#26619;&#31080;&#65288;&#20117;&#24029;&#30010;&#12539;&#20171;&#35703;&#12469;&#12540;&#12499;&#12473;&#93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25552;&#20986;&#65288;&#20117;&#24029;&#30010;&#65289;\&#35519;&#26619;&#31080;&#65288;&#20117;&#24029;&#30010;&#12539;&#19979;&#27700;&#36947;&#20107;&#26989;&#12539;&#36786;&#38598;&#254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9010\Desktop\&#25552;&#20986;&#65288;&#20117;&#24029;&#30010;&#65289;\&#35519;&#26619;&#31080;&#65288;&#20117;&#24029;&#30010;&#12539;&#19979;&#27700;&#36947;&#20107;&#26989;&#12539;&#29305;&#29872;&#19979;&#277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井川町</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事業規模が小さく、人員も少ないため、抜本的な改革の検討に至らない。また、現行の経営体制で健全な事業運営ができている。</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井川町</v>
          </cell>
        </row>
        <row r="18">
          <cell r="F18" t="str">
            <v>介護サービス事業</v>
          </cell>
          <cell r="W18" t="str">
            <v>老人デイサービスセンター</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地域の中核を担う、当町唯一の特別養護老人ホームであることや人口規模が小さいこと、地域的な特性から現行の体制・手法を継続する。</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井川町</v>
          </cell>
        </row>
        <row r="18">
          <cell r="F18" t="str">
            <v>介護サービス事業</v>
          </cell>
          <cell r="W18" t="str">
            <v>老人短期入所施設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地域の中核を担う、当町唯一の特別養護老人ホームであることや人口規模が小さいこと、地域的な特性から現行の体制・手法を継続する。</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井川町</v>
          </cell>
        </row>
        <row r="18">
          <cell r="F18" t="str">
            <v>介護サービス事業</v>
          </cell>
          <cell r="W18" t="str">
            <v>指定介護老人福祉施設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地域の中核を担う、当町唯一の特別養護老人ホームであることや人口規模が小さいこと、地域的な特性から現行の体制・手法を継続する。</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井川町</v>
          </cell>
        </row>
        <row r="18">
          <cell r="F18" t="str">
            <v>下水道事業</v>
          </cell>
          <cell r="W18" t="str">
            <v>農業集落排水施設</v>
          </cell>
          <cell r="BD18" t="str">
            <v>×</v>
          </cell>
        </row>
        <row r="20">
          <cell r="F20" t="str">
            <v>ー</v>
          </cell>
        </row>
        <row r="49">
          <cell r="R49" t="str">
            <v>●</v>
          </cell>
          <cell r="X49" t="str">
            <v>●</v>
          </cell>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67">
          <cell r="B67" t="str">
            <v>井内地区、葹田地区集落排水処理施設からの処理水が流入している八郎湖が平成１９年に湖沼法に基づく指定湖沼となり、平成２５年４月１日からは放流水質の規制が強化され、集落処理施設の構造（高度処理化）若しくは、八郎湖への排水負荷が掛からない公共下水道（流域下水道終末処理場で処理）に接続するかの対応が必要な状況となった。</v>
          </cell>
        </row>
        <row r="73">
          <cell r="G73" t="str">
            <v>●</v>
          </cell>
          <cell r="S73" t="str">
            <v>平成</v>
          </cell>
          <cell r="V73">
            <v>25</v>
          </cell>
        </row>
        <row r="74">
          <cell r="G74" t="str">
            <v xml:space="preserve"> </v>
          </cell>
          <cell r="V74">
            <v>3</v>
          </cell>
        </row>
        <row r="75">
          <cell r="V75">
            <v>27</v>
          </cell>
        </row>
        <row r="79">
          <cell r="O79" t="str">
            <v xml:space="preserve"> </v>
          </cell>
          <cell r="AG79" t="str">
            <v xml:space="preserve"> </v>
          </cell>
        </row>
        <row r="80">
          <cell r="O80" t="str">
            <v xml:space="preserve"> </v>
          </cell>
          <cell r="AG80" t="str">
            <v>●</v>
          </cell>
        </row>
        <row r="81">
          <cell r="O81" t="str">
            <v xml:space="preserve"> </v>
          </cell>
        </row>
        <row r="82">
          <cell r="O82" t="str">
            <v xml:space="preserve"> </v>
          </cell>
        </row>
        <row r="87">
          <cell r="B87" t="str">
            <v xml:space="preserve">・効果額　28,789千円（年）
・内訳　　（万円）
　①建設費　　　　       2,165千円
　②維持管理費　 ▲30,954千円
　　　　計　　　        ▲28,789千円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井川町</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事業規模が小さく、人員も少ないため、抜本的な改革の検討に至らない。また、現行の経営体制で健全な事業運営ができている。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井川町</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事業規模が小さく、人員も少ないため、抜本的な改革の検討に至らない。また、現行の経営体制で健全な事業運営ができている。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96D0-5BE7-4F40-B183-78A1FC784322}">
  <dimension ref="A1:CN384"/>
  <sheetViews>
    <sheetView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井川町</v>
      </c>
      <c r="D11" s="8"/>
      <c r="E11" s="8"/>
      <c r="F11" s="8"/>
      <c r="G11" s="8"/>
      <c r="H11" s="8"/>
      <c r="I11" s="8"/>
      <c r="J11" s="8"/>
      <c r="K11" s="8"/>
      <c r="L11" s="8"/>
      <c r="M11" s="8"/>
      <c r="N11" s="8"/>
      <c r="O11" s="8"/>
      <c r="P11" s="8"/>
      <c r="Q11" s="8"/>
      <c r="R11" s="8"/>
      <c r="S11" s="8"/>
      <c r="T11" s="8"/>
      <c r="U11" s="22" t="str">
        <f>IF(COUNTIF([2]回答表!F18,"*")&gt;0,[2]回答表!F18,"")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1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1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1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1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4"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4"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2.9"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4"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4"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4"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4"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4"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4"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4"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4"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4"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4"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4"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4"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4"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4"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149999999999999"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149999999999999"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149999999999999"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149999999999999"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4"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4"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4"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4"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4"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4"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4"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149999999999999"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149999999999999"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149999999999999"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149999999999999"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4"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4"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4"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4"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4"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4"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4"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4"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4"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4"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4"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149999999999999"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149999999999999"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4"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149999999999999"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149999999999999"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4"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9.149999999999999"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6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4"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4"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4"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4"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4"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4"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4"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4"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4"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4"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149999999999999"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149999999999999"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149999999999999"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149999999999999"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4"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4"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4"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4"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4"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4"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4"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4"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4"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4"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4"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4"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4"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4"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149999999999999"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4"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4"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4"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4"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4"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4"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4"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149999999999999"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4"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4"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4"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4"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4"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4"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4"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149999999999999"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4"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4"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4"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4"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4"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4"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4"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149999999999999"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2.1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2.1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2.1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9.149999999999999" customHeight="1">
      <c r="C365" s="298"/>
      <c r="D365" s="299" t="str">
        <f>IF([2]回答表!R56="●",[2]回答表!B634,"")</f>
        <v>地域の中核を担う、当町唯一の特別養護老人ホームであることや人口規模が小さいこと、地域的な特性から現行の体制・手法を継続する。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6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6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6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6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6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6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6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6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6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6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6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6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6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6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6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6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6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6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D82A-A2F8-47B4-BE49-027DA167E414}">
  <dimension ref="A1:CN384"/>
  <sheetViews>
    <sheetView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井川町</v>
      </c>
      <c r="D11" s="8"/>
      <c r="E11" s="8"/>
      <c r="F11" s="8"/>
      <c r="G11" s="8"/>
      <c r="H11" s="8"/>
      <c r="I11" s="8"/>
      <c r="J11" s="8"/>
      <c r="K11" s="8"/>
      <c r="L11" s="8"/>
      <c r="M11" s="8"/>
      <c r="N11" s="8"/>
      <c r="O11" s="8"/>
      <c r="P11" s="8"/>
      <c r="Q11" s="8"/>
      <c r="R11" s="8"/>
      <c r="S11" s="8"/>
      <c r="T11" s="8"/>
      <c r="U11" s="22" t="str">
        <f>IF(COUNTIF([3]回答表!F18,"*")&gt;0,[3]回答表!F18,"")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老人短期入所施設</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1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1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1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1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4"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4"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2.9"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4"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4"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4"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4"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4"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4"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4"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4"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4"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4"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4"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4"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4"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4"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149999999999999"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149999999999999"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149999999999999"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149999999999999"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4"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4"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4"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4"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4"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4"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4"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149999999999999"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149999999999999"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149999999999999"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149999999999999"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4"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4"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4"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4"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4"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4"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4"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4"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4"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4"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4"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149999999999999"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149999999999999"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4"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149999999999999"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149999999999999"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4"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9.149999999999999"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6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4"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4"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4"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4"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4"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4"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4"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4"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4"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4"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149999999999999"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149999999999999"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149999999999999"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149999999999999"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4"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4"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4"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4"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4"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4"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4"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4"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4"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4"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4"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4"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4"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4"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149999999999999"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4"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4"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4"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4"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4"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4"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4"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149999999999999"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4"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4"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4"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4"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4"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4"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4"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149999999999999"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4"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4"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4"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4"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4"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4"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4"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149999999999999"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2.1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2.1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2.1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9.149999999999999" customHeight="1">
      <c r="C365" s="298"/>
      <c r="D365" s="299" t="str">
        <f>IF([3]回答表!R56="●",[3]回答表!B634,"")</f>
        <v>地域の中核を担う、当町唯一の特別養護老人ホームであることや人口規模が小さいこと、地域的な特性から現行の体制・手法を継続する。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6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6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6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6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6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6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6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6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6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6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6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6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6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6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6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6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6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6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D8665-1F62-4B27-B6C5-29FE5B4844DA}">
  <dimension ref="A1:CN384"/>
  <sheetViews>
    <sheetView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井川町</v>
      </c>
      <c r="D11" s="8"/>
      <c r="E11" s="8"/>
      <c r="F11" s="8"/>
      <c r="G11" s="8"/>
      <c r="H11" s="8"/>
      <c r="I11" s="8"/>
      <c r="J11" s="8"/>
      <c r="K11" s="8"/>
      <c r="L11" s="8"/>
      <c r="M11" s="8"/>
      <c r="N11" s="8"/>
      <c r="O11" s="8"/>
      <c r="P11" s="8"/>
      <c r="Q11" s="8"/>
      <c r="R11" s="8"/>
      <c r="S11" s="8"/>
      <c r="T11" s="8"/>
      <c r="U11" s="22" t="str">
        <f>IF(COUNTIF([4]回答表!F18,"*")&gt;0,[4]回答表!F18,"")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指定介護老人福祉施設</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1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1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1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1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4"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4"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2.9"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4"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4"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4"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4"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4"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4"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4"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4"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4"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4"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4"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4"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4"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4"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149999999999999"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149999999999999"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149999999999999"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149999999999999"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4"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4"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4"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4"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4"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4"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4"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149999999999999"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149999999999999"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149999999999999"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149999999999999"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4"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4"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4"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4"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4"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4"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4"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4"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4"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4"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4"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149999999999999"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149999999999999"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4"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149999999999999"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149999999999999"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4"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9.149999999999999"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6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4"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4"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4"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4"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4"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4"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4"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4"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4"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4"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149999999999999"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149999999999999"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149999999999999"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149999999999999"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4"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4"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4"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4"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4"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4"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4"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4"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4"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4"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4"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4"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4"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4"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149999999999999"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4"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4"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4"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4"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4"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4"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4"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149999999999999"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4"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4"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4"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4"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4"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4"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4"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149999999999999"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4"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4"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4"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4"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4"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4"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4"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149999999999999"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2.1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2.1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2.1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9.149999999999999" customHeight="1">
      <c r="C365" s="298"/>
      <c r="D365" s="299" t="str">
        <f>IF([4]回答表!R56="●",[4]回答表!B634,"")</f>
        <v>地域の中核を担う、当町唯一の特別養護老人ホームであることや人口規模が小さいこと、地域的な特性から現行の体制・手法を継続する。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6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6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6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6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6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6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6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6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6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6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6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6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6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6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6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6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6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6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F6412-D4BB-4E93-B615-3BFB389022BA}">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井川町</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農業集落排水施設</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v>
      </c>
      <c r="E24" s="80"/>
      <c r="F24" s="80"/>
      <c r="G24" s="80"/>
      <c r="H24" s="80"/>
      <c r="I24" s="80"/>
      <c r="J24" s="81"/>
      <c r="K24" s="79" t="str">
        <f>IF([5]回答表!R50="●","●","")</f>
        <v/>
      </c>
      <c r="L24" s="80"/>
      <c r="M24" s="80"/>
      <c r="N24" s="80"/>
      <c r="O24" s="80"/>
      <c r="P24" s="80"/>
      <c r="Q24" s="81"/>
      <c r="R24" s="79" t="str">
        <f>IF([5]回答表!R51="●","●","")</f>
        <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v>
      </c>
      <c r="O36" s="131"/>
      <c r="P36" s="131"/>
      <c r="Q36" s="132"/>
      <c r="R36" s="119"/>
      <c r="S36" s="119"/>
      <c r="T36" s="119"/>
      <c r="U36" s="133" t="str">
        <f>IF([5]回答表!X49="●",[5]回答表!B67,IF([5]回答表!AA49="●",[5]回答表!B95,""))</f>
        <v>井内地区、葹田地区集落排水処理施設からの処理水が流入している八郎湖が平成１９年に湖沼法に基づく指定湖沼となり、平成２５年４月１日からは放流水質の規制が強化され、集落処理施設の構造（高度処理化）若しくは、八郎湖への排水負荷が掛からない公共下水道（流域下水道終末処理場で処理）に接続するかの対応が必要な状況とな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v>
      </c>
      <c r="AN38" s="83"/>
      <c r="AO38" s="83"/>
      <c r="AP38" s="83"/>
      <c r="AQ38" s="83"/>
      <c r="AR38" s="83"/>
      <c r="AS38" s="83"/>
      <c r="AT38" s="153"/>
      <c r="AU38" s="82" t="str">
        <f>IF([5]回答表!X49="●",[5]回答表!G74,IF([5]回答表!AA49="●",[5]回答表!G102,""))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IF([5]回答表!X49="●",[5]回答表!V73,IF([5]回答表!AA49="●",[5]回答表!V101,""))</f>
        <v>25</v>
      </c>
      <c r="BG39" s="16"/>
      <c r="BH39" s="16"/>
      <c r="BI39" s="17"/>
      <c r="BJ39" s="150">
        <f>IF([5]回答表!X49="●",[5]回答表!V74,IF([5]回答表!AA49="●",[5]回答表!V102,""))</f>
        <v>3</v>
      </c>
      <c r="BK39" s="16"/>
      <c r="BL39" s="16"/>
      <c r="BM39" s="17"/>
      <c r="BN39" s="150">
        <f>IF([5]回答表!X49="●",[5]回答表!V75,IF([5]回答表!AA49="●",[5]回答表!V103,""))</f>
        <v>27</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IF([5]回答表!X49="●",[5]回答表!E85,IF([5]回答表!AA49="●",[5]回答表!E113,""))</f>
        <v>0</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xml:space="preserve">・効果額　28,789千円（年）
・内訳　　（万円）
　①建設費　　　　       2,165千円
　②維持管理費　 ▲30,954千円
　　　　計　　　        ▲28,789千円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D962-B480-4774-B9EF-A7CF3C71F617}">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IF(COUNTIF([6]回答表!K16,"*")&gt;0,[6]回答表!K16,"")</f>
        <v>井川町</v>
      </c>
      <c r="D11" s="8"/>
      <c r="E11" s="8"/>
      <c r="F11" s="8"/>
      <c r="G11" s="8"/>
      <c r="H11" s="8"/>
      <c r="I11" s="8"/>
      <c r="J11" s="8"/>
      <c r="K11" s="8"/>
      <c r="L11" s="8"/>
      <c r="M11" s="8"/>
      <c r="N11" s="8"/>
      <c r="O11" s="8"/>
      <c r="P11" s="8"/>
      <c r="Q11" s="8"/>
      <c r="R11" s="8"/>
      <c r="S11" s="8"/>
      <c r="T11" s="8"/>
      <c r="U11" s="22" t="str">
        <f>IF(COUNTIF([6]回答表!F18,"*")&gt;0,[6]回答表!F18,"")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IF(COUNTIF([6]回答表!W18,"*")&gt;0,[6]回答表!W18,"")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IF(COUNTIF([6]回答表!F20,"*")&gt;0,[6]回答表!F20,"")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IF([6]回答表!R49="●","●","")</f>
        <v/>
      </c>
      <c r="E24" s="80"/>
      <c r="F24" s="80"/>
      <c r="G24" s="80"/>
      <c r="H24" s="80"/>
      <c r="I24" s="80"/>
      <c r="J24" s="81"/>
      <c r="K24" s="79" t="str">
        <f>IF([6]回答表!R50="●","●","")</f>
        <v/>
      </c>
      <c r="L24" s="80"/>
      <c r="M24" s="80"/>
      <c r="N24" s="80"/>
      <c r="O24" s="80"/>
      <c r="P24" s="80"/>
      <c r="Q24" s="81"/>
      <c r="R24" s="79" t="str">
        <f>IF([6]回答表!R51="●","●","")</f>
        <v/>
      </c>
      <c r="S24" s="80"/>
      <c r="T24" s="80"/>
      <c r="U24" s="80"/>
      <c r="V24" s="80"/>
      <c r="W24" s="80"/>
      <c r="X24" s="81"/>
      <c r="Y24" s="79" t="str">
        <f>IF([6]回答表!R52="●","●","")</f>
        <v/>
      </c>
      <c r="Z24" s="80"/>
      <c r="AA24" s="80"/>
      <c r="AB24" s="80"/>
      <c r="AC24" s="80"/>
      <c r="AD24" s="80"/>
      <c r="AE24" s="81"/>
      <c r="AF24" s="79" t="str">
        <f>IF([6]回答表!R53="●","●","")</f>
        <v/>
      </c>
      <c r="AG24" s="80"/>
      <c r="AH24" s="80"/>
      <c r="AI24" s="80"/>
      <c r="AJ24" s="80"/>
      <c r="AK24" s="80"/>
      <c r="AL24" s="81"/>
      <c r="AM24" s="79" t="str">
        <f>IF([6]回答表!R54="●","●","")</f>
        <v/>
      </c>
      <c r="AN24" s="80"/>
      <c r="AO24" s="80"/>
      <c r="AP24" s="80"/>
      <c r="AQ24" s="80"/>
      <c r="AR24" s="80"/>
      <c r="AS24" s="81"/>
      <c r="AT24" s="79" t="str">
        <f>IF([6]回答表!R55="●","●","")</f>
        <v/>
      </c>
      <c r="AU24" s="80"/>
      <c r="AV24" s="80"/>
      <c r="AW24" s="80"/>
      <c r="AX24" s="80"/>
      <c r="AY24" s="80"/>
      <c r="AZ24" s="81"/>
      <c r="BA24" s="68"/>
      <c r="BB24" s="82" t="str">
        <f>IF([6]回答表!R56="●","●","")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IF([6]回答表!X49="●","●","")</f>
        <v/>
      </c>
      <c r="O36" s="131"/>
      <c r="P36" s="131"/>
      <c r="Q36" s="132"/>
      <c r="R36" s="119"/>
      <c r="S36" s="119"/>
      <c r="T36" s="119"/>
      <c r="U36" s="133" t="str">
        <f>IF([6]回答表!X49="●",[6]回答表!B67,IF([6]回答表!AA49="●",[6]回答表!B95,""))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IF([6]回答表!X49="●",[6]回答表!S73,IF([6]回答表!AA49="●",[6]回答表!S101,""))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IF([6]回答表!X49="●",[6]回答表!G73,IF([6]回答表!AA49="●",[6]回答表!G101,""))</f>
        <v/>
      </c>
      <c r="AN38" s="83"/>
      <c r="AO38" s="83"/>
      <c r="AP38" s="83"/>
      <c r="AQ38" s="83"/>
      <c r="AR38" s="83"/>
      <c r="AS38" s="83"/>
      <c r="AT38" s="153"/>
      <c r="AU38" s="82" t="str">
        <f>IF([6]回答表!X49="●",[6]回答表!G74,IF([6]回答表!AA49="●",[6]回答表!G102,""))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IF([6]回答表!X49="●",[6]回答表!V73,IF([6]回答表!AA49="●",[6]回答表!V101,""))</f>
        <v/>
      </c>
      <c r="BG39" s="16"/>
      <c r="BH39" s="16"/>
      <c r="BI39" s="17"/>
      <c r="BJ39" s="150" t="str">
        <f>IF([6]回答表!X49="●",[6]回答表!V74,IF([6]回答表!AA49="●",[6]回答表!V102,""))</f>
        <v/>
      </c>
      <c r="BK39" s="16"/>
      <c r="BL39" s="16"/>
      <c r="BM39" s="17"/>
      <c r="BN39" s="150" t="str">
        <f>IF([6]回答表!X49="●",[6]回答表!V75,IF([6]回答表!AA49="●",[6]回答表!V103,""))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IF([6]回答表!X49="●",[6]回答表!O79,IF([6]回答表!AA49="●",[6]回答表!O107,""))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IF([6]回答表!X49="●",[6]回答表!O80,IF([6]回答表!AA49="●",[6]回答表!O108,""))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IF([6]回答表!AA49="●","●","")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IF([6]回答表!X49="●",[6]回答表!O81,IF([6]回答表!AA49="●",[6]回答表!O109,""))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IF([6]回答表!X49="●",[6]回答表!O82,IF([6]回答表!AA49="●",[6]回答表!O110,""))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IF([6]回答表!X49="●",[6]回答表!AG79,IF([6]回答表!AA49="●",[6]回答表!AG107,""))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IF([6]回答表!X49="●",[6]回答表!AG80,IF([6]回答表!AA49="●",[6]回答表!AG108,""))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IF([6]回答表!X49="●",[6]回答表!E85,IF([6]回答表!AA49="●",[6]回答表!E113,""))</f>
        <v/>
      </c>
      <c r="V50" s="182"/>
      <c r="W50" s="182"/>
      <c r="X50" s="182"/>
      <c r="Y50" s="182"/>
      <c r="Z50" s="182"/>
      <c r="AA50" s="182"/>
      <c r="AB50" s="182"/>
      <c r="AC50" s="182"/>
      <c r="AD50" s="182"/>
      <c r="AE50" s="183" t="s">
        <v>33</v>
      </c>
      <c r="AF50" s="183"/>
      <c r="AG50" s="183"/>
      <c r="AH50" s="183"/>
      <c r="AI50" s="183"/>
      <c r="AJ50" s="184"/>
      <c r="AK50" s="136"/>
      <c r="AL50" s="136"/>
      <c r="AM50" s="133" t="str">
        <f>IF([6]回答表!X49="●",[6]回答表!B87,IF([6]回答表!AA49="●",[6]回答表!B115,""))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IF([6]回答表!AD49="●","●","")</f>
        <v/>
      </c>
      <c r="O57" s="131"/>
      <c r="P57" s="131"/>
      <c r="Q57" s="132"/>
      <c r="R57" s="119"/>
      <c r="S57" s="119"/>
      <c r="T57" s="119"/>
      <c r="U57" s="133" t="str">
        <f>IF([6]回答表!AD49="●",[6]回答表!B123,"")</f>
        <v/>
      </c>
      <c r="V57" s="134"/>
      <c r="W57" s="134"/>
      <c r="X57" s="134"/>
      <c r="Y57" s="134"/>
      <c r="Z57" s="134"/>
      <c r="AA57" s="134"/>
      <c r="AB57" s="134"/>
      <c r="AC57" s="134"/>
      <c r="AD57" s="134"/>
      <c r="AE57" s="134"/>
      <c r="AF57" s="134"/>
      <c r="AG57" s="134"/>
      <c r="AH57" s="134"/>
      <c r="AI57" s="134"/>
      <c r="AJ57" s="135"/>
      <c r="AK57" s="189"/>
      <c r="AL57" s="189"/>
      <c r="AM57" s="133" t="str">
        <f>IF([6]回答表!AD49="●",[6]回答表!B128,"")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IF([6]回答表!X50="●","●","")</f>
        <v/>
      </c>
      <c r="O68" s="131"/>
      <c r="P68" s="131"/>
      <c r="Q68" s="132"/>
      <c r="R68" s="119"/>
      <c r="S68" s="119"/>
      <c r="T68" s="119"/>
      <c r="U68" s="133" t="str">
        <f>IF([6]回答表!X50="●",[6]回答表!B138,IF([6]回答表!AA50="●",[6]回答表!B159,""))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IF([6]回答表!X50="●",[6]回答表!S144,IF([6]回答表!AA50="●",[6]回答表!S165,""))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IF([6]回答表!X50="●",[6]回答表!J144,IF([6]回答表!AA50="●",[6]回答表!J165,""))</f>
        <v/>
      </c>
      <c r="AN71" s="83"/>
      <c r="AO71" s="83"/>
      <c r="AP71" s="83"/>
      <c r="AQ71" s="83"/>
      <c r="AR71" s="83"/>
      <c r="AS71" s="83"/>
      <c r="AT71" s="153"/>
      <c r="AU71" s="82" t="str">
        <f>IF([6]回答表!X50="●",[6]回答表!J145,IF([6]回答表!AA50="●",[6]回答表!J166,""))</f>
        <v/>
      </c>
      <c r="AV71" s="83"/>
      <c r="AW71" s="83"/>
      <c r="AX71" s="83"/>
      <c r="AY71" s="83"/>
      <c r="AZ71" s="83"/>
      <c r="BA71" s="83"/>
      <c r="BB71" s="153"/>
      <c r="BC71" s="120"/>
      <c r="BD71" s="109"/>
      <c r="BE71" s="109"/>
      <c r="BF71" s="150" t="str">
        <f>IF([6]回答表!X50="●",[6]回答表!V144,IF([6]回答表!AA50="●",[6]回答表!V165,""))</f>
        <v/>
      </c>
      <c r="BG71" s="151"/>
      <c r="BH71" s="151"/>
      <c r="BI71" s="151"/>
      <c r="BJ71" s="150" t="str">
        <f>IF([6]回答表!X50="●",[6]回答表!V145,IF([6]回答表!AA50="●",[6]回答表!V166,""))</f>
        <v/>
      </c>
      <c r="BK71" s="151"/>
      <c r="BL71" s="151"/>
      <c r="BM71" s="151"/>
      <c r="BN71" s="150" t="str">
        <f>IF([6]回答表!X50="●",[6]回答表!V146,IF([6]回答表!AA50="●",[6]回答表!V167,""))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IF([6]回答表!AA50="●","●","")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IF([6]回答表!X50="●",[6]回答表!E149,IF([6]回答表!AA50="●",[6]回答表!E170,""))</f>
        <v/>
      </c>
      <c r="V80" s="182"/>
      <c r="W80" s="182"/>
      <c r="X80" s="182"/>
      <c r="Y80" s="182"/>
      <c r="Z80" s="182"/>
      <c r="AA80" s="182"/>
      <c r="AB80" s="182"/>
      <c r="AC80" s="182"/>
      <c r="AD80" s="182"/>
      <c r="AE80" s="183" t="s">
        <v>33</v>
      </c>
      <c r="AF80" s="183"/>
      <c r="AG80" s="183"/>
      <c r="AH80" s="183"/>
      <c r="AI80" s="183"/>
      <c r="AJ80" s="184"/>
      <c r="AK80" s="136"/>
      <c r="AL80" s="136"/>
      <c r="AM80" s="133" t="str">
        <f>IF([6]回答表!X50="●",[6]回答表!B151,IF([6]回答表!AA50="●",[6]回答表!B172,""))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IF([6]回答表!AD50="●","●","")</f>
        <v/>
      </c>
      <c r="O87" s="131"/>
      <c r="P87" s="131"/>
      <c r="Q87" s="132"/>
      <c r="R87" s="119"/>
      <c r="S87" s="119"/>
      <c r="T87" s="119"/>
      <c r="U87" s="133" t="str">
        <f>IF([6]回答表!AD50="●",[6]回答表!B180,"")</f>
        <v/>
      </c>
      <c r="V87" s="134"/>
      <c r="W87" s="134"/>
      <c r="X87" s="134"/>
      <c r="Y87" s="134"/>
      <c r="Z87" s="134"/>
      <c r="AA87" s="134"/>
      <c r="AB87" s="134"/>
      <c r="AC87" s="134"/>
      <c r="AD87" s="134"/>
      <c r="AE87" s="134"/>
      <c r="AF87" s="134"/>
      <c r="AG87" s="134"/>
      <c r="AH87" s="134"/>
      <c r="AI87" s="134"/>
      <c r="AJ87" s="135"/>
      <c r="AK87" s="189"/>
      <c r="AL87" s="189"/>
      <c r="AM87" s="133" t="str">
        <f>IF([6]回答表!AD50="●",[6]回答表!B186,"")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IF([6]回答表!F18="水道事業",IF([6]回答表!X51="●","●",""),"")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IF([6]回答表!F18="水道事業",IF([6]回答表!X51="●",[6]回答表!B197,IF([6]回答表!AA51="●",[6]回答表!B275,"")),"")</f>
        <v/>
      </c>
      <c r="AN99" s="134"/>
      <c r="AO99" s="134"/>
      <c r="AP99" s="134"/>
      <c r="AQ99" s="134"/>
      <c r="AR99" s="134"/>
      <c r="AS99" s="134"/>
      <c r="AT99" s="134"/>
      <c r="AU99" s="134"/>
      <c r="AV99" s="134"/>
      <c r="AW99" s="134"/>
      <c r="AX99" s="134"/>
      <c r="AY99" s="134"/>
      <c r="AZ99" s="134"/>
      <c r="BA99" s="134"/>
      <c r="BB99" s="134"/>
      <c r="BC99" s="135"/>
      <c r="BD99" s="109"/>
      <c r="BE99" s="109"/>
      <c r="BF99" s="138" t="str">
        <f>IF([6]回答表!F18="水道事業",IF([6]回答表!X51="●",[6]回答表!B256,IF([6]回答表!AA51="●",[6]回答表!B335,"")),"")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IF([6]回答表!F18="水道事業",IF([6]回答表!X51="●",[6]回答表!J205,IF([6]回答表!AA51="●",[6]回答表!J283,"")),"")</f>
        <v/>
      </c>
      <c r="V101" s="83"/>
      <c r="W101" s="83"/>
      <c r="X101" s="83"/>
      <c r="Y101" s="83"/>
      <c r="Z101" s="83"/>
      <c r="AA101" s="83"/>
      <c r="AB101" s="153"/>
      <c r="AC101" s="82" t="str">
        <f>IF([6]回答表!F18="水道事業",IF([6]回答表!X51="●",[6]回答表!J210,IF([6]回答表!AA51="●",[6]回答表!J290,"")),"")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IF([6]回答表!F18="水道事業",IF([6]回答表!X51="●",[6]回答表!E256,IF([6]回答表!AA51="●",[6]回答表!E335,"")),"")</f>
        <v/>
      </c>
      <c r="BG102" s="151"/>
      <c r="BH102" s="151"/>
      <c r="BI102" s="151"/>
      <c r="BJ102" s="150" t="str">
        <f>IF([6]回答表!F18="水道事業",IF([6]回答表!X51="●",[6]回答表!E257,IF([6]回答表!AA51="●",[6]回答表!E336,"")),"")</f>
        <v/>
      </c>
      <c r="BK102" s="151"/>
      <c r="BL102" s="151"/>
      <c r="BM102" s="151"/>
      <c r="BN102" s="150" t="str">
        <f>IF([6]回答表!F18="水道事業",IF([6]回答表!X51="●",[6]回答表!E258,IF([6]回答表!AA51="●",[6]回答表!E337,"")),"")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IF([6]回答表!F18="水道事業",IF([6]回答表!AA51="●","●",""),"")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IF([6]回答表!F18="水道事業",IF([6]回答表!X51="●",[6]回答表!J213,IF([6]回答表!AA51="●",[6]回答表!J293,"")),"")</f>
        <v/>
      </c>
      <c r="V106" s="83"/>
      <c r="W106" s="83"/>
      <c r="X106" s="83"/>
      <c r="Y106" s="83"/>
      <c r="Z106" s="83"/>
      <c r="AA106" s="83"/>
      <c r="AB106" s="153"/>
      <c r="AC106" s="82" t="str">
        <f>IF([6]回答表!F18="水道事業",IF([6]回答表!X51="●",[6]回答表!J217,IF([6]回答表!AA51="●",[6]回答表!J297,"")),"")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IF([6]回答表!F18="水道事業",IF([6]回答表!X51="●",[6]回答表!E265,IF([6]回答表!AA51="●",[6]回答表!E344,"")),"")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IF([6]回答表!F18="水道事業",IF([6]回答表!X51="●",[6]回答表!B267,IF([6]回答表!AA51="●",[6]回答表!B346,"")),"")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IF([6]回答表!F18="水道事業",IF([6]回答表!AD51="●","●",""),"")</f>
        <v/>
      </c>
      <c r="O118" s="131"/>
      <c r="P118" s="131"/>
      <c r="Q118" s="132"/>
      <c r="R118" s="119"/>
      <c r="S118" s="119"/>
      <c r="T118" s="119"/>
      <c r="U118" s="133" t="str">
        <f>IF([6]回答表!F18="水道事業",IF([6]回答表!AD51="●",[6]回答表!B354,""),"")</f>
        <v/>
      </c>
      <c r="V118" s="134"/>
      <c r="W118" s="134"/>
      <c r="X118" s="134"/>
      <c r="Y118" s="134"/>
      <c r="Z118" s="134"/>
      <c r="AA118" s="134"/>
      <c r="AB118" s="134"/>
      <c r="AC118" s="134"/>
      <c r="AD118" s="134"/>
      <c r="AE118" s="134"/>
      <c r="AF118" s="134"/>
      <c r="AG118" s="134"/>
      <c r="AH118" s="134"/>
      <c r="AI118" s="134"/>
      <c r="AJ118" s="135"/>
      <c r="AK118" s="189"/>
      <c r="AL118" s="189"/>
      <c r="AM118" s="133" t="str">
        <f>IF([6]回答表!F18="水道事業",IF([6]回答表!AD51="●",[6]回答表!B360,""),"")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IF([6]回答表!F18="簡易水道事業",IF([6]回答表!X51="●",[6]回答表!B197,IF([6]回答表!AA51="●",[6]回答表!B275,"")),"")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IF([6]回答表!F18="簡易水道事業",IF([6]回答表!X51="●",[6]回答表!B256,IF([6]回答表!AA51="●",[6]回答表!B335,"")),"")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IF([6]回答表!F18="簡易水道事業",IF([6]回答表!X51="●","●",""),"")</f>
        <v/>
      </c>
      <c r="O132" s="131"/>
      <c r="P132" s="131"/>
      <c r="Q132" s="132"/>
      <c r="R132" s="119"/>
      <c r="S132" s="119"/>
      <c r="T132" s="119"/>
      <c r="U132" s="82" t="str">
        <f>IF([6]回答表!F18="簡易水道事業",IF([6]回答表!X51="●",[6]回答表!S224,IF([6]回答表!AA51="●",[6]回答表!S304,"")),"")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IF([6]回答表!F18="簡易水道事業",IF([6]回答表!X51="●",[6]回答表!E256,IF([6]回答表!AA51="●",[6]回答表!E335,"")),"")</f>
        <v/>
      </c>
      <c r="BG133" s="151"/>
      <c r="BH133" s="151"/>
      <c r="BI133" s="151"/>
      <c r="BJ133" s="150" t="str">
        <f>IF([6]回答表!F18="簡易水道事業",IF([6]回答表!X51="●",[6]回答表!E257,IF([6]回答表!AA51="●",[6]回答表!E336,"")),"")</f>
        <v/>
      </c>
      <c r="BK133" s="151"/>
      <c r="BL133" s="151"/>
      <c r="BM133" s="151"/>
      <c r="BN133" s="150" t="str">
        <f>IF([6]回答表!F18="簡易水道事業",IF([6]回答表!X51="●",[6]回答表!E258,IF([6]回答表!AA51="●",[6]回答表!E337,"")),"")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IF([6]回答表!F18="簡易水道事業",IF([6]回答表!X51="●",[6]回答表!S225,IF([6]回答表!AA51="●",[6]回答表!S305,"")),"")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IF([6]回答表!F18="簡易水道事業",IF([6]回答表!AA51="●","●",""),"")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IF([6]回答表!F18="簡易水道事業",IF([6]回答表!X51="●",[6]回答表!S226,IF([6]回答表!AA51="●",[6]回答表!S306,"")),"")</f>
        <v/>
      </c>
      <c r="V142" s="83"/>
      <c r="W142" s="83"/>
      <c r="X142" s="83"/>
      <c r="Y142" s="83"/>
      <c r="Z142" s="83"/>
      <c r="AA142" s="83"/>
      <c r="AB142" s="83"/>
      <c r="AC142" s="83"/>
      <c r="AD142" s="83"/>
      <c r="AE142" s="83"/>
      <c r="AF142" s="83"/>
      <c r="AG142" s="83"/>
      <c r="AH142" s="83"/>
      <c r="AI142" s="83"/>
      <c r="AJ142" s="153"/>
      <c r="AK142" s="68"/>
      <c r="AL142" s="68"/>
      <c r="AM142" s="231" t="str">
        <f>IF([6]回答表!F18="簡易水道事業",IF([6]回答表!X51="●",[6]回答表!Y228,IF([6]回答表!AA51="●",[6]回答表!Y308,"")),"")</f>
        <v/>
      </c>
      <c r="AN142" s="231"/>
      <c r="AO142" s="231"/>
      <c r="AP142" s="231"/>
      <c r="AQ142" s="231"/>
      <c r="AR142" s="231"/>
      <c r="AS142" s="231" t="str">
        <f>IF([6]回答表!F18="簡易水道事業",IF([6]回答表!X51="●",[6]回答表!Y229,IF([6]回答表!AA51="●",[6]回答表!Y309,"")),"")</f>
        <v/>
      </c>
      <c r="AT142" s="231"/>
      <c r="AU142" s="231"/>
      <c r="AV142" s="231"/>
      <c r="AW142" s="231"/>
      <c r="AX142" s="231"/>
      <c r="AY142" s="231" t="str">
        <f>IF([6]回答表!F18="簡易水道事業",IF([6]回答表!X51="●",[6]回答表!Y230,IF([6]回答表!AA51="●",[6]回答表!Y310,"")),"")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IF([6]回答表!F18="簡易水道事業",IF([6]回答表!X51="●",[6]回答表!E265,IF([6]回答表!AA51="●",[6]回答表!E344,"")),"")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IF([6]回答表!F18="簡易水道事業",IF([6]回答表!X51="●",[6]回答表!B267,IF([6]回答表!AA51="●",[6]回答表!B346,"")),"")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IF([6]回答表!F18="簡易水道事業",IF([6]回答表!AD51="●","●",""),"")</f>
        <v/>
      </c>
      <c r="O154" s="131"/>
      <c r="P154" s="131"/>
      <c r="Q154" s="132"/>
      <c r="R154" s="119"/>
      <c r="S154" s="119"/>
      <c r="T154" s="119"/>
      <c r="U154" s="133" t="str">
        <f>IF([6]回答表!F18="簡易水道事業",IF([6]回答表!AD51="●",[6]回答表!B354,""),"")</f>
        <v/>
      </c>
      <c r="V154" s="134"/>
      <c r="W154" s="134"/>
      <c r="X154" s="134"/>
      <c r="Y154" s="134"/>
      <c r="Z154" s="134"/>
      <c r="AA154" s="134"/>
      <c r="AB154" s="134"/>
      <c r="AC154" s="134"/>
      <c r="AD154" s="134"/>
      <c r="AE154" s="134"/>
      <c r="AF154" s="134"/>
      <c r="AG154" s="134"/>
      <c r="AH154" s="134"/>
      <c r="AI154" s="134"/>
      <c r="AJ154" s="135"/>
      <c r="AK154" s="189"/>
      <c r="AL154" s="189"/>
      <c r="AM154" s="133" t="str">
        <f>IF([6]回答表!F18="簡易水道事業",IF([6]回答表!AD51="●",[6]回答表!B360,""),"")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IF([6]回答表!F18="下水道事業",IF([6]回答表!X51="●","●",""),"")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IF([6]回答表!F18="下水道事業",IF([6]回答表!X51="●",[6]回答表!B197,IF([6]回答表!AA51="●",[6]回答表!B275,"")),"")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IF([6]回答表!F18="下水道事業",IF([6]回答表!X51="●",[6]回答表!B256,IF([6]回答表!AA51="●",[6]回答表!B335,"")),"")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IF([6]回答表!F18="下水道事業",IF([6]回答表!X51="●",[6]回答表!N234,IF([6]回答表!AA51="●",[6]回答表!N314,"")),"")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IF([6]回答表!F18="下水道事業",IF([6]回答表!X51="●",[6]回答表!E256,IF([6]回答表!AA51="●",[6]回答表!E335,"")),"")</f>
        <v/>
      </c>
      <c r="BG169" s="151"/>
      <c r="BH169" s="151"/>
      <c r="BI169" s="151"/>
      <c r="BJ169" s="150" t="str">
        <f>IF([6]回答表!F18="下水道事業",IF([6]回答表!X51="●",[6]回答表!E257,IF([6]回答表!AA51="●",[6]回答表!E336,"")),"")</f>
        <v/>
      </c>
      <c r="BK169" s="151"/>
      <c r="BL169" s="151"/>
      <c r="BM169" s="151"/>
      <c r="BN169" s="150" t="str">
        <f>IF([6]回答表!F18="下水道事業",IF([6]回答表!X51="●",[6]回答表!E258,IF([6]回答表!AA51="●",[6]回答表!E337,"")),"")</f>
        <v/>
      </c>
      <c r="BO169" s="151"/>
      <c r="BP169" s="151"/>
      <c r="BQ169" s="152"/>
      <c r="BR169" s="112"/>
      <c r="BX169" s="234" t="str">
        <f>IF([6]回答表!AQ21="下水道事業",IF([6]回答表!BI54="○",[6]回答表!AM200,IF([6]回答表!BL54="○",[6]回答表!AM278,"")),"")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IF([6]回答表!F18="下水道事業",IF([6]回答表!X51="●",[6]回答表!Y236,IF([6]回答表!AA51="●",[6]回答表!Y316,"")),"")</f>
        <v/>
      </c>
      <c r="V174" s="83"/>
      <c r="W174" s="83"/>
      <c r="X174" s="83"/>
      <c r="Y174" s="83"/>
      <c r="Z174" s="83"/>
      <c r="AA174" s="83"/>
      <c r="AB174" s="153"/>
      <c r="AC174" s="82" t="str">
        <f>IF([6]回答表!F18="下水道事業",IF([6]回答表!X51="●",[6]回答表!Y237,IF([6]回答表!AA51="●",[6]回答表!Y317,"")),"")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IF([6]回答表!F18="下水道事業",IF([6]回答表!X51="●",[6]回答表!Y239,IF([6]回答表!AA51="●",[6]回答表!Y319,"")),"")</f>
        <v/>
      </c>
      <c r="V180" s="83"/>
      <c r="W180" s="83"/>
      <c r="X180" s="83"/>
      <c r="Y180" s="83"/>
      <c r="Z180" s="83"/>
      <c r="AA180" s="83"/>
      <c r="AB180" s="153"/>
      <c r="AC180" s="82" t="str">
        <f>IF([6]回答表!F18="下水道事業",IF([6]回答表!X51="●",[6]回答表!Y240,IF([6]回答表!AA51="●",[6]回答表!Y320,"")),"")</f>
        <v/>
      </c>
      <c r="AD180" s="83"/>
      <c r="AE180" s="83"/>
      <c r="AF180" s="83"/>
      <c r="AG180" s="83"/>
      <c r="AH180" s="83"/>
      <c r="AI180" s="83"/>
      <c r="AJ180" s="153"/>
      <c r="AK180" s="82" t="str">
        <f>IF([6]回答表!F18="下水道事業",IF([6]回答表!X51="●",[6]回答表!Y241,IF([6]回答表!AA51="●",[6]回答表!Y321,"")),"")</f>
        <v/>
      </c>
      <c r="AL180" s="83"/>
      <c r="AM180" s="83"/>
      <c r="AN180" s="83"/>
      <c r="AO180" s="83"/>
      <c r="AP180" s="83"/>
      <c r="AQ180" s="83"/>
      <c r="AR180" s="153"/>
      <c r="AS180" s="82" t="str">
        <f>IF([6]回答表!F18="下水道事業",IF([6]回答表!X51="●",[6]回答表!Y242,IF([6]回答表!AA51="●",[6]回答表!Y322,"")),"")</f>
        <v/>
      </c>
      <c r="AT180" s="83"/>
      <c r="AU180" s="83"/>
      <c r="AV180" s="83"/>
      <c r="AW180" s="83"/>
      <c r="AX180" s="83"/>
      <c r="AY180" s="83"/>
      <c r="AZ180" s="153"/>
      <c r="BA180" s="82" t="str">
        <f>IF([6]回答表!F18="下水道事業",IF([6]回答表!X51="●",[6]回答表!Y243,IF([6]回答表!AA51="●",[6]回答表!Y323,"")),"")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IF([6]回答表!F18="下水道事業",IF([6]回答表!AA51="●","●",""),"")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IF([6]回答表!F18="下水道事業",IF([6]回答表!X51="●",[6]回答表!N248,IF([6]回答表!AA51="●",[6]回答表!N328,"")),"")</f>
        <v/>
      </c>
      <c r="V186" s="83"/>
      <c r="W186" s="83"/>
      <c r="X186" s="83"/>
      <c r="Y186" s="83"/>
      <c r="Z186" s="83"/>
      <c r="AA186" s="83"/>
      <c r="AB186" s="153"/>
      <c r="AC186" s="82" t="str">
        <f>IF([6]回答表!F18="下水道事業",IF([6]回答表!X51="●",[6]回答表!N249,IF([6]回答表!AA51="●",[6]回答表!N329,"")),"")</f>
        <v/>
      </c>
      <c r="AD186" s="83"/>
      <c r="AE186" s="83"/>
      <c r="AF186" s="83"/>
      <c r="AG186" s="83"/>
      <c r="AH186" s="83"/>
      <c r="AI186" s="83"/>
      <c r="AJ186" s="153"/>
      <c r="AK186" s="82" t="str">
        <f>IF([6]回答表!F18="下水道事業",IF([6]回答表!X51="●",[6]回答表!N250,IF([6]回答表!AA51="●",[6]回答表!N330,"")),"")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IF([6]回答表!F18="下水道事業",IF([6]回答表!X51="●",[6]回答表!E265,IF([6]回答表!AA51="●",[6]回答表!E344,"")),"")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IF([6]回答表!F18="下水道事業",IF([6]回答表!X51="●",[6]回答表!B267,IF([6]回答表!AA51="●",[6]回答表!B346,"")),"")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IF([6]回答表!F18="下水道事業",IF([6]回答表!AD51="●","●",""),"")</f>
        <v/>
      </c>
      <c r="O198" s="131"/>
      <c r="P198" s="131"/>
      <c r="Q198" s="132"/>
      <c r="R198" s="119"/>
      <c r="S198" s="119"/>
      <c r="T198" s="119"/>
      <c r="U198" s="133" t="str">
        <f>IF([6]回答表!F18="下水道事業",IF([6]回答表!AD51="●",[6]回答表!B354,""),"")</f>
        <v/>
      </c>
      <c r="V198" s="134"/>
      <c r="W198" s="134"/>
      <c r="X198" s="134"/>
      <c r="Y198" s="134"/>
      <c r="Z198" s="134"/>
      <c r="AA198" s="134"/>
      <c r="AB198" s="134"/>
      <c r="AC198" s="134"/>
      <c r="AD198" s="134"/>
      <c r="AE198" s="134"/>
      <c r="AF198" s="134"/>
      <c r="AG198" s="134"/>
      <c r="AH198" s="134"/>
      <c r="AI198" s="134"/>
      <c r="AJ198" s="135"/>
      <c r="AK198" s="189"/>
      <c r="AL198" s="189"/>
      <c r="AM198" s="133" t="str">
        <f>IF([6]回答表!F18="下水道事業",IF([6]回答表!AD51="●",[6]回答表!B360,""),"")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IF([6]回答表!BD18="●",IF([6]回答表!X51="●","●",""),"")</f>
        <v/>
      </c>
      <c r="O210" s="131"/>
      <c r="P210" s="131"/>
      <c r="Q210" s="132"/>
      <c r="R210" s="119"/>
      <c r="S210" s="119"/>
      <c r="T210" s="119"/>
      <c r="U210" s="133" t="str">
        <f>IF([6]回答表!BD18="●",IF([6]回答表!X51="●",[6]回答表!B197,IF([6]回答表!AA51="●",[6]回答表!B275,"")),"")</f>
        <v/>
      </c>
      <c r="V210" s="134"/>
      <c r="W210" s="134"/>
      <c r="X210" s="134"/>
      <c r="Y210" s="134"/>
      <c r="Z210" s="134"/>
      <c r="AA210" s="134"/>
      <c r="AB210" s="134"/>
      <c r="AC210" s="134"/>
      <c r="AD210" s="134"/>
      <c r="AE210" s="134"/>
      <c r="AF210" s="134"/>
      <c r="AG210" s="134"/>
      <c r="AH210" s="134"/>
      <c r="AI210" s="134"/>
      <c r="AJ210" s="135"/>
      <c r="AK210" s="136"/>
      <c r="AL210" s="136"/>
      <c r="AM210" s="138" t="str">
        <f>IF([6]回答表!BD18="●",IF([6]回答表!X51="●",[6]回答表!B256,IF([6]回答表!AA51="●",[6]回答表!B335,"")),"")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IF([6]回答表!BD18="●",IF([6]回答表!X51="●",[6]回答表!E256,IF([6]回答表!AA51="●",[6]回答表!E335,"")),"")</f>
        <v/>
      </c>
      <c r="AN213" s="151"/>
      <c r="AO213" s="151"/>
      <c r="AP213" s="151"/>
      <c r="AQ213" s="150" t="str">
        <f>IF([6]回答表!BD18="●",IF([6]回答表!X51="●",[6]回答表!E257,IF([6]回答表!AA51="●",[6]回答表!E336,"")),"")</f>
        <v/>
      </c>
      <c r="AR213" s="151"/>
      <c r="AS213" s="151"/>
      <c r="AT213" s="151"/>
      <c r="AU213" s="150" t="str">
        <f>IF([6]回答表!BD18="●",IF([6]回答表!X51="●",[6]回答表!E258,IF([6]回答表!AA51="●",[6]回答表!E337,"")),"")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IF([6]回答表!BD18="●",IF([6]回答表!AA51="●","●",""),"")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IF([6]回答表!BD18="●",IF([6]回答表!X51="●",[6]回答表!E265,IF([6]回答表!AA51="●",[6]回答表!E344,"")),"")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IF([6]回答表!BD18="●",IF([6]回答表!X51="●",[6]回答表!B267,IF([6]回答表!AA51="●",[6]回答表!B346,"")),"")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IF([6]回答表!BD18="●",IF([6]回答表!AD51="●","●",""),"")</f>
        <v/>
      </c>
      <c r="O229" s="131"/>
      <c r="P229" s="131"/>
      <c r="Q229" s="132"/>
      <c r="R229" s="119"/>
      <c r="S229" s="119"/>
      <c r="T229" s="119"/>
      <c r="U229" s="133" t="str">
        <f>IF([6]回答表!BD18="●",IF([6]回答表!AD51="●",[6]回答表!B354,""),"")</f>
        <v/>
      </c>
      <c r="V229" s="134"/>
      <c r="W229" s="134"/>
      <c r="X229" s="134"/>
      <c r="Y229" s="134"/>
      <c r="Z229" s="134"/>
      <c r="AA229" s="134"/>
      <c r="AB229" s="134"/>
      <c r="AC229" s="134"/>
      <c r="AD229" s="134"/>
      <c r="AE229" s="134"/>
      <c r="AF229" s="134"/>
      <c r="AG229" s="134"/>
      <c r="AH229" s="134"/>
      <c r="AI229" s="134"/>
      <c r="AJ229" s="135"/>
      <c r="AK229" s="249"/>
      <c r="AL229" s="249"/>
      <c r="AM229" s="133" t="str">
        <f>IF([6]回答表!BD18="●",IF([6]回答表!AD51="●",[6]回答表!B360,""),"")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IF([6]回答表!X52="●","●","")</f>
        <v/>
      </c>
      <c r="O241" s="131"/>
      <c r="P241" s="131"/>
      <c r="Q241" s="132"/>
      <c r="R241" s="119"/>
      <c r="S241" s="119"/>
      <c r="T241" s="119"/>
      <c r="U241" s="133" t="str">
        <f>IF([6]回答表!X52="●",[6]回答表!B371,IF([6]回答表!AA52="●",[6]回答表!B396,""))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IF([6]回答表!X52="●",[6]回答表!U377,IF([6]回答表!AA52="●",[6]回答表!U402,""))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IF([6]回答表!X52="●",[6]回答表!G377,IF([6]回答表!AA52="●",[6]回答表!G402,""))</f>
        <v/>
      </c>
      <c r="AN244" s="83"/>
      <c r="AO244" s="83"/>
      <c r="AP244" s="83"/>
      <c r="AQ244" s="83"/>
      <c r="AR244" s="83"/>
      <c r="AS244" s="83"/>
      <c r="AT244" s="153"/>
      <c r="AU244" s="82" t="str">
        <f>IF([6]回答表!X52="●",[6]回答表!G378,IF([6]回答表!AA52="●",[6]回答表!G403,""))</f>
        <v/>
      </c>
      <c r="AV244" s="83"/>
      <c r="AW244" s="83"/>
      <c r="AX244" s="83"/>
      <c r="AY244" s="83"/>
      <c r="AZ244" s="83"/>
      <c r="BA244" s="83"/>
      <c r="BB244" s="153"/>
      <c r="BC244" s="120"/>
      <c r="BD244" s="109"/>
      <c r="BE244" s="109"/>
      <c r="BF244" s="150" t="str">
        <f>IF([6]回答表!X52="●",[6]回答表!X377,IF([6]回答表!AA52="●",[6]回答表!X402,""))</f>
        <v/>
      </c>
      <c r="BG244" s="151"/>
      <c r="BH244" s="151"/>
      <c r="BI244" s="151"/>
      <c r="BJ244" s="150" t="str">
        <f>IF([6]回答表!X52="●",[6]回答表!X378,IF([6]回答表!AA52="●",[6]回答表!X403,""))</f>
        <v/>
      </c>
      <c r="BK244" s="151"/>
      <c r="BL244" s="151"/>
      <c r="BM244" s="152"/>
      <c r="BN244" s="150" t="str">
        <f>IF([6]回答表!X52="●",[6]回答表!X379,IF([6]回答表!AA52="●",[6]回答表!X404,""))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IF([6]回答表!AA52="●","●","")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IF([6]回答表!X52="●",[6]回答表!E386,IF([6]回答表!AA52="●",[6]回答表!E407,""))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IF([6]回答表!X52="●",[6]回答表!B388,IF([6]回答表!AA52="●",[6]回答表!B409,""))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IF([6]回答表!AD52="●","●","")</f>
        <v/>
      </c>
      <c r="O260" s="131"/>
      <c r="P260" s="131"/>
      <c r="Q260" s="132"/>
      <c r="R260" s="119"/>
      <c r="S260" s="119"/>
      <c r="T260" s="119"/>
      <c r="U260" s="133" t="str">
        <f>IF([6]回答表!AD52="●",[6]回答表!B417,"")</f>
        <v/>
      </c>
      <c r="V260" s="134"/>
      <c r="W260" s="134"/>
      <c r="X260" s="134"/>
      <c r="Y260" s="134"/>
      <c r="Z260" s="134"/>
      <c r="AA260" s="134"/>
      <c r="AB260" s="134"/>
      <c r="AC260" s="134"/>
      <c r="AD260" s="134"/>
      <c r="AE260" s="134"/>
      <c r="AF260" s="134"/>
      <c r="AG260" s="134"/>
      <c r="AH260" s="134"/>
      <c r="AI260" s="134"/>
      <c r="AJ260" s="135"/>
      <c r="AK260" s="249"/>
      <c r="AL260" s="249"/>
      <c r="AM260" s="133" t="str">
        <f>IF([6]回答表!AD52="●",[6]回答表!B423,"")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IF([6]回答表!X53="●","●","")</f>
        <v/>
      </c>
      <c r="O272" s="131"/>
      <c r="P272" s="131"/>
      <c r="Q272" s="132"/>
      <c r="R272" s="119"/>
      <c r="S272" s="119"/>
      <c r="T272" s="119"/>
      <c r="U272" s="133" t="str">
        <f>IF([6]回答表!X53="●",[6]回答表!B434,IF([6]回答表!AA53="●",[6]回答表!B465,""))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IF([6]回答表!X53="●",[6]回答表!B440,"")</f>
        <v/>
      </c>
      <c r="AO272" s="262"/>
      <c r="AP272" s="262"/>
      <c r="AQ272" s="262"/>
      <c r="AR272" s="262"/>
      <c r="AS272" s="262"/>
      <c r="AT272" s="262"/>
      <c r="AU272" s="262"/>
      <c r="AV272" s="262"/>
      <c r="AW272" s="262"/>
      <c r="AX272" s="262"/>
      <c r="AY272" s="262"/>
      <c r="AZ272" s="262"/>
      <c r="BA272" s="262"/>
      <c r="BB272" s="263"/>
      <c r="BC272" s="120"/>
      <c r="BD272" s="109"/>
      <c r="BE272" s="109"/>
      <c r="BF272" s="138" t="str">
        <f>IF([6]回答表!X53="●",[6]回答表!B446,IF([6]回答表!AA53="●",[6]回答表!B471,""))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IF([6]回答表!X53="●",[6]回答表!E446,IF([6]回答表!AA53="●",[6]回答表!E471,""))</f>
        <v/>
      </c>
      <c r="BG275" s="151"/>
      <c r="BH275" s="151"/>
      <c r="BI275" s="151"/>
      <c r="BJ275" s="150" t="str">
        <f>IF([6]回答表!X53="●",[6]回答表!E447,IF([6]回答表!AA53="●",[6]回答表!E472,""))</f>
        <v/>
      </c>
      <c r="BK275" s="151"/>
      <c r="BL275" s="151"/>
      <c r="BM275" s="152"/>
      <c r="BN275" s="150" t="str">
        <f>IF([6]回答表!X53="●",[6]回答表!E448,IF([6]回答表!AA53="●",[6]回答表!E473,""))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IF([6]回答表!AA53="●","●","")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IF([6]回答表!X53="●",[6]回答表!E455,IF([6]回答表!AA53="●",[6]回答表!E476,""))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IF([6]回答表!X53="●",[6]回答表!B457,IF([6]回答表!AA53="●",[6]回答表!B478,""))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IF([6]回答表!AD53="●","●","")</f>
        <v/>
      </c>
      <c r="O291" s="131"/>
      <c r="P291" s="131"/>
      <c r="Q291" s="132"/>
      <c r="R291" s="119"/>
      <c r="S291" s="119"/>
      <c r="T291" s="119"/>
      <c r="U291" s="133" t="str">
        <f>IF([6]回答表!AD53="●",[6]回答表!B486,"")</f>
        <v/>
      </c>
      <c r="V291" s="134"/>
      <c r="W291" s="134"/>
      <c r="X291" s="134"/>
      <c r="Y291" s="134"/>
      <c r="Z291" s="134"/>
      <c r="AA291" s="134"/>
      <c r="AB291" s="134"/>
      <c r="AC291" s="134"/>
      <c r="AD291" s="134"/>
      <c r="AE291" s="134"/>
      <c r="AF291" s="134"/>
      <c r="AG291" s="134"/>
      <c r="AH291" s="134"/>
      <c r="AI291" s="134"/>
      <c r="AJ291" s="135"/>
      <c r="AK291" s="249"/>
      <c r="AL291" s="249"/>
      <c r="AM291" s="133" t="str">
        <f>IF([6]回答表!AD53="●",[6]回答表!B492,"")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IF([6]回答表!X54="●","●","")</f>
        <v/>
      </c>
      <c r="O303" s="131"/>
      <c r="P303" s="131"/>
      <c r="Q303" s="132"/>
      <c r="R303" s="119"/>
      <c r="S303" s="119"/>
      <c r="T303" s="119"/>
      <c r="U303" s="133" t="str">
        <f>IF([6]回答表!X54="●",[6]回答表!B503,IF([6]回答表!AA54="●",[6]回答表!B526,""))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IF([6]回答表!X54="●",[6]回答表!BC510,IF([6]回答表!AA54="●",[6]回答表!BC533,""))</f>
        <v/>
      </c>
      <c r="AR303" s="271"/>
      <c r="AS303" s="271"/>
      <c r="AT303" s="271"/>
      <c r="AU303" s="272" t="s">
        <v>74</v>
      </c>
      <c r="AV303" s="273"/>
      <c r="AW303" s="273"/>
      <c r="AX303" s="274"/>
      <c r="AY303" s="271" t="str">
        <f>IF([6]回答表!X54="●",[6]回答表!BC515,IF([6]回答表!AA54="●",[6]回答表!BC538,""))</f>
        <v/>
      </c>
      <c r="AZ303" s="271"/>
      <c r="BA303" s="271"/>
      <c r="BB303" s="271"/>
      <c r="BC303" s="120"/>
      <c r="BD303" s="109"/>
      <c r="BE303" s="109"/>
      <c r="BF303" s="138" t="str">
        <f>IF([6]回答表!X54="●",[6]回答表!S509,IF([6]回答表!AA54="●",[6]回答表!S532,""))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IF([6]回答表!X54="●",[6]回答表!BC511,IF([6]回答表!AA54="●",[6]回答表!BC534,""))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IF([6]回答表!X54="●",[6]回答表!V509,IF([6]回答表!AA54="●",[6]回答表!V532,""))</f>
        <v/>
      </c>
      <c r="BG306" s="151"/>
      <c r="BH306" s="151"/>
      <c r="BI306" s="151"/>
      <c r="BJ306" s="150" t="str">
        <f>IF([6]回答表!X54="●",[6]回答表!V510,IF([6]回答表!AA54="●",[6]回答表!V533,""))</f>
        <v/>
      </c>
      <c r="BK306" s="151"/>
      <c r="BL306" s="151"/>
      <c r="BM306" s="152"/>
      <c r="BN306" s="150" t="str">
        <f>IF([6]回答表!X54="●",[6]回答表!V511,IF([6]回答表!AA54="●",[6]回答表!V534,""))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IF([6]回答表!X54="●",[6]回答表!BC512,IF([6]回答表!AA54="●",[6]回答表!BC535,""))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IF([6]回答表!X54="●",[6]回答表!BC516,IF([6]回答表!AA54="●",[6]回答表!BC539,""))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IF([6]回答表!AA54="●","●","")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IF([6]回答表!X54="●",[6]回答表!BC513,IF([6]回答表!AA54="●",[6]回答表!BC536,""))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IF([6]回答表!X54="●",[6]回答表!BC514,IF([6]回答表!AA54="●",[6]回答表!BC537,""))</f>
        <v/>
      </c>
      <c r="AR311" s="271"/>
      <c r="AS311" s="271"/>
      <c r="AT311" s="271"/>
      <c r="AU311" s="222" t="s">
        <v>80</v>
      </c>
      <c r="AV311" s="223"/>
      <c r="AW311" s="223"/>
      <c r="AX311" s="224"/>
      <c r="AY311" s="281" t="str">
        <f>IF([6]回答表!X54="●",[6]回答表!BC517,IF([6]回答表!AA54="●",[6]回答表!BC540,""))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IF([6]回答表!X54="●",[6]回答表!E516,IF([6]回答表!AA54="●",[6]回答表!E538,""))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IF([6]回答表!X54="●",[6]回答表!B518,IF([6]回答表!AA54="●",[6]回答表!B540,""))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IF([6]回答表!AD54="●","●","")</f>
        <v/>
      </c>
      <c r="O322" s="131"/>
      <c r="P322" s="131"/>
      <c r="Q322" s="132"/>
      <c r="R322" s="119"/>
      <c r="S322" s="119"/>
      <c r="T322" s="119"/>
      <c r="U322" s="133" t="str">
        <f>IF([6]回答表!AD54="●",[6]回答表!B548,"")</f>
        <v/>
      </c>
      <c r="V322" s="134"/>
      <c r="W322" s="134"/>
      <c r="X322" s="134"/>
      <c r="Y322" s="134"/>
      <c r="Z322" s="134"/>
      <c r="AA322" s="134"/>
      <c r="AB322" s="134"/>
      <c r="AC322" s="134"/>
      <c r="AD322" s="134"/>
      <c r="AE322" s="134"/>
      <c r="AF322" s="134"/>
      <c r="AG322" s="134"/>
      <c r="AH322" s="134"/>
      <c r="AI322" s="134"/>
      <c r="AJ322" s="135"/>
      <c r="AK322" s="189"/>
      <c r="AL322" s="189"/>
      <c r="AM322" s="133" t="str">
        <f>IF([6]回答表!AD54="●",[6]回答表!B554,"")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IF([6]回答表!X55="●","●","")</f>
        <v/>
      </c>
      <c r="O333" s="131"/>
      <c r="P333" s="131"/>
      <c r="Q333" s="132"/>
      <c r="R333" s="119"/>
      <c r="S333" s="119"/>
      <c r="T333" s="119"/>
      <c r="U333" s="133" t="str">
        <f>IF([6]回答表!X55="●",[6]回答表!B565,IF([6]回答表!AA55="●",[6]回答表!B590,""))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IF([6]回答表!X55="●",[6]回答表!B575,IF([6]回答表!AA55="●",[6]回答表!B600,""))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IF([6]回答表!X55="●",[6]回答表!G571,IF([6]回答表!AA55="●",[6]回答表!G596,""))</f>
        <v/>
      </c>
      <c r="AN335" s="83"/>
      <c r="AO335" s="83"/>
      <c r="AP335" s="83"/>
      <c r="AQ335" s="83"/>
      <c r="AR335" s="83"/>
      <c r="AS335" s="83"/>
      <c r="AT335" s="153"/>
      <c r="AU335" s="82" t="str">
        <f>IF([6]回答表!X55="●",[6]回答表!G572,IF([6]回答表!AA55="●",[6]回答表!G597,""))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IF([6]回答表!X55="●",[6]回答表!E575,IF([6]回答表!AA55="●",[6]回答表!E600,""))</f>
        <v/>
      </c>
      <c r="BG336" s="151"/>
      <c r="BH336" s="151"/>
      <c r="BI336" s="151"/>
      <c r="BJ336" s="150" t="str">
        <f>IF([6]回答表!X55="●",[6]回答表!E576,IF([6]回答表!AA55="●",[6]回答表!E601,""))</f>
        <v/>
      </c>
      <c r="BK336" s="151"/>
      <c r="BL336" s="151"/>
      <c r="BM336" s="152"/>
      <c r="BN336" s="150" t="str">
        <f>IF([6]回答表!X55="●",[6]回答表!E577,IF([6]回答表!AA55="●",[6]回答表!E602,""))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IF([6]回答表!AA55="●","●","")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IF([6]回答表!X55="●",[6]回答表!E580,IF([6]回答表!AA55="●",[6]回答表!E605,""))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IF([6]回答表!X55="●",[6]回答表!B582,IF([6]回答表!AA55="●",[6]回答表!B607,""))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IF([6]回答表!AD55="●","●","")</f>
        <v/>
      </c>
      <c r="O352" s="131"/>
      <c r="P352" s="131"/>
      <c r="Q352" s="132"/>
      <c r="R352" s="119"/>
      <c r="S352" s="119"/>
      <c r="T352" s="119"/>
      <c r="U352" s="133" t="str">
        <f>IF([6]回答表!AD55="●",[6]回答表!B615,"")</f>
        <v/>
      </c>
      <c r="V352" s="134"/>
      <c r="W352" s="134"/>
      <c r="X352" s="134"/>
      <c r="Y352" s="134"/>
      <c r="Z352" s="134"/>
      <c r="AA352" s="134"/>
      <c r="AB352" s="134"/>
      <c r="AC352" s="134"/>
      <c r="AD352" s="134"/>
      <c r="AE352" s="134"/>
      <c r="AF352" s="134"/>
      <c r="AG352" s="134"/>
      <c r="AH352" s="134"/>
      <c r="AI352" s="134"/>
      <c r="AJ352" s="135"/>
      <c r="AK352" s="136"/>
      <c r="AL352" s="136"/>
      <c r="AM352" s="133" t="str">
        <f>IF([6]回答表!AD55="●",[6]回答表!B621,"")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IF([6]回答表!R56="●",[6]回答表!B634,"")</f>
        <v>事業規模が小さく、人員も少ないため、抜本的な改革の検討に至らない。また、現行の経営体制で健全な事業運営ができている。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suido</vt:lpstr>
      <vt:lpstr>kaigo_dei</vt:lpstr>
      <vt:lpstr>kaigo_tanki</vt:lpstr>
      <vt:lpstr>kaigo_sitei</vt:lpstr>
      <vt:lpstr>gesui_nousyu</vt:lpstr>
      <vt:lpstr>gesui_tokkan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2022-10-13T02:15:18Z</dcterms:modified>
</cp:coreProperties>
</file>