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B547F340-DBAF-4920-BFD5-16A085E8AF18}" xr6:coauthVersionLast="47" xr6:coauthVersionMax="47" xr10:uidLastSave="{00000000-0000-0000-0000-000000000000}"/>
  <bookViews>
    <workbookView xWindow="135" yWindow="600" windowWidth="28665" windowHeight="15600" activeTab="3" xr2:uid="{BC254DD8-AB24-4553-B0E1-D4723D9F9C95}"/>
  </bookViews>
  <sheets>
    <sheet name="gesui_nousyu" sheetId="1" r:id="rId1"/>
    <sheet name="gesui_koukyo" sheetId="2" r:id="rId2"/>
    <sheet name="kansui" sheetId="3" r:id="rId3"/>
    <sheet name="suido" sheetId="4" r:id="rId4"/>
  </sheets>
  <externalReferences>
    <externalReference r:id="rId5"/>
    <externalReference r:id="rId6"/>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<sst xmlns="http://schemas.openxmlformats.org/spreadsheetml/2006/main" count="868" uniqueCount="86">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</sst>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43B667-BD8A-4189-BB3F-9CA41F9FD1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A9CE07D-04A8-4FAF-B8CC-4D899F25AA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9C4152E-39DD-4D2B-90E5-E24877D993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1E1E4F4-EA6C-49D2-A99A-38C808212EE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A0519B6-F52A-4A5F-9F86-80FEB0461BC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5140EA8-AEBC-43AC-812E-BB6C109D247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C457D4A-4DB7-436D-BB59-6BC346EB17B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FB9C26DA-E76B-400B-875C-BA7005E2084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7356E178-7B61-400A-873D-84D59E9DE284}"/>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BEDE32C-EC50-44BF-87A7-50E8BD405C5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5E99C4CD-128F-4D5C-853F-E3A652D460C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9DDF87D-CCE7-46C2-910D-C8199DC6A74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4F0CBF2-90A0-4A94-8E3C-11728D5646C7}"/>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F4DBD21-7B58-49AF-B85F-4DC81044E36B}"/>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BFF60213-04D5-4C01-A088-850536D15AF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3DA66D4E-37CD-4745-AE3C-95A26AB51CAD}"/>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5103D9CF-3794-43B1-B4CD-6EDEB767A9FB}"/>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6EBC07ED-038E-4639-9428-6E822FD9731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56E08D79-F9AF-41F1-A014-0238E67F804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C5FFE378-B930-4E77-9806-8C3CC0E9EBB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AF1E8B4-A856-4806-B7DC-8FD01F8FBFE7}"/>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4A18407A-F6F5-4F8F-B87B-72338716DA0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50A9C2A9-AD33-4A58-98D8-30822C82EB05}"/>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38566E5-11C9-4880-AE9D-48B6C2435598}"/>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1D6C979D-7BC3-4726-94BC-62CF17C80E63}"/>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DFCD66D2-AE53-4C93-B463-C0397AA887E2}"/>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B869B7-6E6D-4F44-BC63-C041142EC0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F21DD6-6814-4277-88CF-A233038E23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AA76A5-497D-4CF0-BD0C-C51B534BA9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1207032-2456-462B-9FA5-A5DA922EC04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AB0D64E-0AA4-4C4E-BC87-1DB00B84056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4A20199-DB17-4432-93A4-F9C5D423FED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1DB51CD-5738-485F-8FD6-BD162F89500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9F353197-DA77-42ED-B832-D2CE7F2FFD6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1C4BCA3-4850-49FD-AC14-A97F15BE0B9F}"/>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136F23A4-A2B6-4A0F-8575-056CEFC89FB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5159211E-BFCA-49BB-9CFD-DD54C822D5F1}"/>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5FB4ED6-6CC8-4025-8F83-16C1EC3AD4C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A23AC9FC-86F1-4E3A-9400-ACE2A929000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6F3CD5D1-1F43-4D5C-8AB9-A6662C85B0B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FC422446-4129-44A9-A32F-D62263F5151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29AFDA10-88CF-4608-A22C-6D5EF89EAB4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6D63D1A0-B5DE-4A67-B80C-F4A0F7817848}"/>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9CF190C4-B4DF-4BDF-8E2A-683BF39FF54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EEB373D0-3770-4633-AC56-69D41D2129B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9059719-C2F5-4DA0-982F-72A6C9B7ECE9}"/>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CD2E74B-C4A2-458C-B8B3-9D5A46D02DD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EB7892E-97E7-4B69-84A3-1145109A707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276569F-F186-4BA3-83BC-F7C503AC896D}"/>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20962F2D-C814-4335-B9A8-EEF452199AE1}"/>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498F5FF6-6D6D-455D-B4AB-F0ED7735F153}"/>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AF440603-BD9D-434B-A2BD-32F959D34FE4}"/>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661375-BE1E-45FC-BE3A-893E2333E8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940327-463B-4A0A-AD65-7E0337530C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CEEA33-BA5F-4FA4-BC32-1EB0CF39EB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82D5014-FECF-457B-B49F-ED77976FF51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BDC3996-93D0-4004-9DFE-B12D5EC47E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5E70618-634B-46E7-A34C-D1901936453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E5A0E7E-F692-40FB-BE0E-529441E4C64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987EC910-5555-4648-9004-0900CB03534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E638C11-F218-45E6-8EAC-265B897F69A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939437E3-0732-4792-991B-7062E6AD890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547DDADF-F883-4FE8-B8C9-1D41B426908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4D509904-FDC7-4E2D-8746-6A6A939104C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41AE5579-8734-4BA3-8006-5C8E49D22791}"/>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88D3872C-3AA0-472D-99B3-8EC86319B0F2}"/>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9E21FB24-2FCD-42F0-A832-3680E68D2D9A}"/>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3500631-1840-4031-95F3-5C934FBA98F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195B7BC-D1BB-4494-8F44-E63728F235A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F9D8C1FC-ED73-4F9D-9751-51175425D6F3}"/>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C5F169E-0AF2-4BF0-8842-60066F6FC5DF}"/>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C8DA577F-4B82-43A3-8957-CB33AEE5F43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60EDB7F-4955-43F2-B358-400C1A853809}"/>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FA52C4FB-B801-4035-B292-533B85406021}"/>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C97B4139-988A-4ABD-919A-F679EF99DA32}"/>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2184EC86-D9C1-4511-98CE-B7E26CD7BE82}"/>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B934AC28-6111-4188-A059-3F53DEA646CD}"/>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C1988DDB-BED5-415A-80F7-F0EF9BD91E39}"/>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C02819-A1B7-4AEB-9274-2BBE27B1A6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D0BADD-E839-4712-89F3-158D838259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55C35D-D699-4448-85DA-F9B6C18C5D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82EC9FD-B8AD-4509-B007-2D694D41FD2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C62BF6B-1D94-4CFF-A558-1BC5715D0C1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5E01AD6-D5E0-4F37-9F1E-4ADDF634328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594E869-60BF-43DC-9036-6AC76D0F306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21191E67-CCB4-4F0B-8CCB-21FFFAE122F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706A8261-A72F-4AE3-8242-98F70EBE2E6B}"/>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7ABB7174-B73F-48A3-B4BB-38853061DFD9}"/>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5F81894-B1AF-4BEE-9558-6966776A304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C50FE4C-1A9E-426C-A91C-766651C097A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C0E5656-B307-4BC6-B037-31D95C66C7F9}"/>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0C6AF84-5C92-4F91-B671-E96328C143F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96EA3E84-F7BC-4958-8994-DDB772151D2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21D1903-872B-4408-B111-58BD6650CF8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9A7EB0E8-9831-45EC-8476-9C19C2FEE43C}"/>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800B4C76-02A0-4061-8AE8-BEEB008ABC6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E212E21-6C30-46DF-A525-AFCE0B99EA4C}"/>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3790C9A8-1506-4304-9B34-A980E4ECF60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A9C68B4-1422-4F5A-B30F-6BD1167D229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E60D9C10-E581-4BB5-8BEC-2259F126496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6AD0A7E1-0DDC-4642-9683-6F361F9427A9}"/>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A2B1CAC-8A20-4104-B947-F293B0A5A119}"/>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E88BD98F-D170-4F46-97E9-F4B9246F429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A4B4AC7-BAF2-4E88-A63E-794085F90E97}"/>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40575;&#35282;&#24066;\03%20&#35519;&#26619;&#34920;&#65288;&#9315;&#36786;&#38598;&#2549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40575;&#35282;&#24066;\03%20&#35519;&#26619;&#34920;&#65288;&#9314;&#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40575;&#35282;&#24066;\03%20&#35519;&#26619;&#34920;&#65288;&#9313;&#31777;&#26131;&#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40575;&#35282;&#24066;\03%20&#35519;&#26619;&#34920;&#65288;&#9312;&#27700;&#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鹿角市</v>
          </cell>
        </row>
        <row r="18">
          <cell r="F18" t="str">
            <v>下水道事業</v>
          </cell>
          <cell r="W18" t="str">
            <v>農業集落排水施設</v>
          </cell>
          <cell r="BD18" t="str">
            <v>×</v>
          </cell>
        </row>
        <row r="20">
          <cell r="F20" t="str">
            <v>－</v>
          </cell>
        </row>
        <row r="49">
          <cell r="AA49" t="str">
            <v xml:space="preserve"> </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75">
          <cell r="B275" t="str">
            <v>鹿角市生活排水処理整備構想の策定において農業集落排水の接続検討を行っており、その中で小豆沢地区が接続有利となったことを受けて、農業集落排水小豆沢地区の令和9年度下水道接続を計画している。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v>
          </cell>
        </row>
        <row r="317">
          <cell r="Y317" t="str">
            <v xml:space="preserve"> </v>
          </cell>
        </row>
        <row r="319">
          <cell r="Y319" t="str">
            <v xml:space="preserve"> </v>
          </cell>
        </row>
        <row r="320">
          <cell r="Y320" t="str">
            <v xml:space="preserve"> </v>
          </cell>
        </row>
        <row r="321">
          <cell r="Y321" t="str">
            <v>●</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5">
          <cell r="B335" t="str">
            <v>令和</v>
          </cell>
          <cell r="E335">
            <v>9</v>
          </cell>
        </row>
        <row r="336">
          <cell r="E336">
            <v>4</v>
          </cell>
        </row>
        <row r="337">
          <cell r="E337">
            <v>1</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鹿角市</v>
          </cell>
        </row>
        <row r="18">
          <cell r="F18" t="str">
            <v>下水道事業</v>
          </cell>
          <cell r="W18" t="str">
            <v>公共下水道</v>
          </cell>
          <cell r="BD18" t="str">
            <v>×</v>
          </cell>
        </row>
        <row r="20">
          <cell r="F20" t="str">
            <v>－</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v>
          </cell>
          <cell r="X53" t="str">
            <v xml:space="preserve"> </v>
          </cell>
          <cell r="AA53" t="str">
            <v xml:space="preserve"> </v>
          </cell>
          <cell r="AD53" t="str">
            <v>●</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　汚泥処理について、以前は県の臨海処理センターまで運搬し、焼却・埋立処理を行っていたが、諸事情により当該施設の他地域の受入れが出来ない状況となり、県主導により県北地区の関係市町村との広域汚泥資源化施設が建設された。</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v>
          </cell>
        </row>
        <row r="249">
          <cell r="N249" t="str">
            <v xml:space="preserve"> </v>
          </cell>
        </row>
        <row r="250">
          <cell r="N250" t="str">
            <v xml:space="preserve"> </v>
          </cell>
        </row>
        <row r="256">
          <cell r="B256" t="str">
            <v>令和</v>
          </cell>
          <cell r="E256">
            <v>2</v>
          </cell>
        </row>
        <row r="257">
          <cell r="E257">
            <v>4</v>
          </cell>
        </row>
        <row r="258">
          <cell r="E258">
            <v>1</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486">
          <cell r="B486" t="str">
            <v>　県主導のもと管路包括管理が検討されており、本市もその検討部会に参画している。</v>
          </cell>
        </row>
        <row r="492">
          <cell r="B492" t="str">
            <v>　各団体で対応可能な業務の洗い出しをしているところである。本市は基本的に協力する方針であるが、参画市町村間で温度差があり、先行きが不透明な状況にある。</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鹿角市</v>
          </cell>
        </row>
        <row r="18">
          <cell r="F18" t="str">
            <v>簡易水道事業</v>
          </cell>
          <cell r="W18" t="str">
            <v>―</v>
          </cell>
          <cell r="BD18" t="str">
            <v>×</v>
          </cell>
        </row>
        <row r="20">
          <cell r="F20" t="str">
            <v>－</v>
          </cell>
        </row>
        <row r="49">
          <cell r="R49" t="str">
            <v>●</v>
          </cell>
          <cell r="X49" t="str">
            <v>●</v>
          </cell>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　平成19 年当時、管内には簡易水道が6ヶ所存在していたが、同年の国の補助金制度見直しが契機となり、平成21年策定の「鹿角地域水道ビジョン」において簡易水道事業を上水道事業に経営統合することを示し、施設・事業の効率化や、運営基盤の強化、サービスの向上を図った。</v>
          </cell>
        </row>
        <row r="73">
          <cell r="G73" t="str">
            <v>●</v>
          </cell>
          <cell r="S73" t="str">
            <v>平成</v>
          </cell>
          <cell r="V73">
            <v>29</v>
          </cell>
        </row>
        <row r="74">
          <cell r="G74" t="str">
            <v xml:space="preserve"> </v>
          </cell>
          <cell r="V74">
            <v>4</v>
          </cell>
        </row>
        <row r="75">
          <cell r="V75">
            <v>1</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鹿角市</v>
          </cell>
        </row>
        <row r="18">
          <cell r="F18" t="str">
            <v>水道事業</v>
          </cell>
          <cell r="W18" t="str">
            <v>―</v>
          </cell>
          <cell r="BD18" t="str">
            <v>×</v>
          </cell>
        </row>
        <row r="20">
          <cell r="F20" t="str">
            <v>－</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本市上水道事業では、平成29年度に簡易水道事業を経営統合しており、一元管理を行っている。
　将来的な展望として、様々な民間活力の検討の必要性は認識しているものの相手先となる候補団体が見当たらず、かつまた現行の体制でも中期的には対応可能との判断から、当面は現行の経営手法を継続していくこととしている。そのために、民間委託業者との委託内容に係る打合せや現業職員の体制に係る話し合いを行い、将来にわたって現行体制を維持することが可能となるよう模索しているところである。
　現在、国が注力している広域連携については、県や近隣市町村の動向を注視しながら情報収集に努め、柔軟な対応を図りたいと考えている。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鹿角市</v>
      </c>
      <c r="D11" s="8"/>
      <c r="E11" s="8"/>
      <c r="F11" s="8"/>
      <c r="G11" s="8"/>
      <c r="H11" s="8"/>
      <c r="I11" s="8"/>
      <c r="J11" s="8"/>
      <c r="K11" s="8"/>
      <c r="L11" s="8"/>
      <c r="M11" s="8"/>
      <c r="N11" s="8"/>
      <c r="O11" s="8"/>
      <c r="P11" s="8"/>
      <c r="Q11" s="8"/>
      <c r="R11" s="8"/>
      <c r="S11" s="8"/>
      <c r="T11" s="8"/>
      <c r="U11" s="22" t="str">
        <f>IF(COUNTIF([1]回答表!F18,"*")&gt;0,[1]回答表!F18,"")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農業集落排水施設</v>
      </c>
      <c r="AP11" s="10"/>
      <c r="AQ11" s="10"/>
      <c r="AR11" s="10"/>
      <c r="AS11" s="10"/>
      <c r="AT11" s="10"/>
      <c r="AU11" s="10"/>
      <c r="AV11" s="10"/>
      <c r="AW11" s="10"/>
      <c r="AX11" s="10"/>
      <c r="AY11" s="10"/>
      <c r="AZ11" s="10"/>
      <c r="BA11" s="10"/>
      <c r="BB11" s="10"/>
      <c r="BC11" s="10"/>
      <c r="BD11" s="10"/>
      <c r="BE11" s="10"/>
      <c r="BF11" s="11"/>
      <c r="BG11" s="21" t="str">
        <f>IF(COUNTIF([1]回答表!F20,"*")&gt;0,[1]回答表!F20,"")</f>
        <v>－</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鹿角市生活排水処理整備構想の策定において農業集落排水の接続検討を行っており、その中で小豆沢地区が接続有利となったことを受けて、農業集落排水小豆沢地区の令和9年度下水道接続を計画している。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IF([1]回答表!F18="下水道事業",IF([1]回答表!X51="●",[1]回答表!E256,IF([1]回答表!AA51="●",[1]回答表!E335,"")),"")</f>
        <v>9</v>
      </c>
      <c r="BG169" s="151"/>
      <c r="BH169" s="151"/>
      <c r="BI169" s="151"/>
      <c r="BJ169" s="150">
        <f>IF([1]回答表!F18="下水道事業",IF([1]回答表!X51="●",[1]回答表!E257,IF([1]回答表!AA51="●",[1]回答表!E336,"")),"")</f>
        <v>4</v>
      </c>
      <c r="BK169" s="151"/>
      <c r="BL169" s="151"/>
      <c r="BM169" s="151"/>
      <c r="BN169" s="150">
        <f>IF([1]回答表!F18="下水道事業",IF([1]回答表!X51="●",[1]回答表!E258,IF([1]回答表!AA51="●",[1]回答表!E337,"")),"")</f>
        <v>1</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v>
      </c>
      <c r="V174" s="83"/>
      <c r="W174" s="83"/>
      <c r="X174" s="83"/>
      <c r="Y174" s="83"/>
      <c r="Z174" s="83"/>
      <c r="AA174" s="83"/>
      <c r="AB174" s="153"/>
      <c r="AC174" s="82" t="str">
        <f>IF([1]回答表!F18="下水道事業",IF([1]回答表!X51="●",[1]回答表!Y237,IF([1]回答表!AA51="●",[1]回答表!Y317,"")),"")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xml:space="preserve"> </v>
      </c>
      <c r="V180" s="83"/>
      <c r="W180" s="83"/>
      <c r="X180" s="83"/>
      <c r="Y180" s="83"/>
      <c r="Z180" s="83"/>
      <c r="AA180" s="83"/>
      <c r="AB180" s="153"/>
      <c r="AC180" s="82" t="str">
        <f>IF([1]回答表!F18="下水道事業",IF([1]回答表!X51="●",[1]回答表!Y240,IF([1]回答表!AA51="●",[1]回答表!Y320,"")),"")</f>
        <v xml:space="preserve"> </v>
      </c>
      <c r="AD180" s="83"/>
      <c r="AE180" s="83"/>
      <c r="AF180" s="83"/>
      <c r="AG180" s="83"/>
      <c r="AH180" s="83"/>
      <c r="AI180" s="83"/>
      <c r="AJ180" s="153"/>
      <c r="AK180" s="82" t="str">
        <f>IF([1]回答表!F18="下水道事業",IF([1]回答表!X51="●",[1]回答表!Y241,IF([1]回答表!AA51="●",[1]回答表!Y321,"")),"")</f>
        <v>●</v>
      </c>
      <c r="AL180" s="83"/>
      <c r="AM180" s="83"/>
      <c r="AN180" s="83"/>
      <c r="AO180" s="83"/>
      <c r="AP180" s="83"/>
      <c r="AQ180" s="83"/>
      <c r="AR180" s="153"/>
      <c r="AS180" s="82" t="str">
        <f>IF([1]回答表!F18="下水道事業",IF([1]回答表!X51="●",[1]回答表!Y242,IF([1]回答表!AA51="●",[1]回答表!Y322,"")),"")</f>
        <v xml:space="preserve"> </v>
      </c>
      <c r="AT180" s="83"/>
      <c r="AU180" s="83"/>
      <c r="AV180" s="83"/>
      <c r="AW180" s="83"/>
      <c r="AX180" s="83"/>
      <c r="AY180" s="83"/>
      <c r="AZ180" s="153"/>
      <c r="BA180" s="82" t="str">
        <f>IF([1]回答表!F18="下水道事業",IF([1]回答表!X51="●",[1]回答表!Y243,IF([1]回答表!AA51="●",[1]回答表!Y323,"")),"")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xml:space="preserve"> </v>
      </c>
      <c r="V186" s="83"/>
      <c r="W186" s="83"/>
      <c r="X186" s="83"/>
      <c r="Y186" s="83"/>
      <c r="Z186" s="83"/>
      <c r="AA186" s="83"/>
      <c r="AB186" s="153"/>
      <c r="AC186" s="82" t="str">
        <f>IF([1]回答表!F18="下水道事業",IF([1]回答表!X51="●",[1]回答表!N249,IF([1]回答表!AA51="●",[1]回答表!N329,"")),"")</f>
        <v xml:space="preserve"> </v>
      </c>
      <c r="AD186" s="83"/>
      <c r="AE186" s="83"/>
      <c r="AF186" s="83"/>
      <c r="AG186" s="83"/>
      <c r="AH186" s="83"/>
      <c r="AI186" s="83"/>
      <c r="AJ186" s="153"/>
      <c r="AK186" s="82" t="str">
        <f>IF([1]回答表!F18="下水道事業",IF([1]回答表!X51="●",[1]回答表!N250,IF([1]回答表!AA51="●",[1]回答表!N330,"")),"")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IF([1]回答表!F18="下水道事業",IF([1]回答表!X51="●",[1]回答表!E265,IF([1]回答表!AA51="●",[1]回答表!E344,"")),"")</f>
        <v>0</v>
      </c>
      <c r="V191" s="182"/>
      <c r="W191" s="182"/>
      <c r="X191" s="182"/>
      <c r="Y191" s="182"/>
      <c r="Z191" s="182"/>
      <c r="AA191" s="182"/>
      <c r="AB191" s="182"/>
      <c r="AC191" s="182"/>
      <c r="AD191" s="182"/>
      <c r="AE191" s="183" t="s">
        <v>33</v>
      </c>
      <c r="AF191" s="183"/>
      <c r="AG191" s="183"/>
      <c r="AH191" s="183"/>
      <c r="AI191" s="183"/>
      <c r="AJ191" s="184"/>
      <c r="AK191" s="136"/>
      <c r="AL191" s="136"/>
      <c r="AM191" s="133">
        <f>IF([1]回答表!F18="下水道事業",IF([1]回答表!X51="●",[1]回答表!B267,IF([1]回答表!AA51="●",[1]回答表!B346,"")),"")</f>
        <v>0</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505E-C1FA-4566-AD8B-8BE1BC43F874}">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鹿角市</v>
      </c>
      <c r="D11" s="8"/>
      <c r="E11" s="8"/>
      <c r="F11" s="8"/>
      <c r="G11" s="8"/>
      <c r="H11" s="8"/>
      <c r="I11" s="8"/>
      <c r="J11" s="8"/>
      <c r="K11" s="8"/>
      <c r="L11" s="8"/>
      <c r="M11" s="8"/>
      <c r="N11" s="8"/>
      <c r="O11" s="8"/>
      <c r="P11" s="8"/>
      <c r="Q11" s="8"/>
      <c r="R11" s="8"/>
      <c r="S11" s="8"/>
      <c r="T11" s="8"/>
      <c r="U11" s="22" t="str">
        <f>IF(COUNTIF([2]回答表!F18,"*")&gt;0,[2]回答表!F18,"")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公共下水道</v>
      </c>
      <c r="AP11" s="10"/>
      <c r="AQ11" s="10"/>
      <c r="AR11" s="10"/>
      <c r="AS11" s="10"/>
      <c r="AT11" s="10"/>
      <c r="AU11" s="10"/>
      <c r="AV11" s="10"/>
      <c r="AW11" s="10"/>
      <c r="AX11" s="10"/>
      <c r="AY11" s="10"/>
      <c r="AZ11" s="10"/>
      <c r="BA11" s="10"/>
      <c r="BB11" s="10"/>
      <c r="BC11" s="10"/>
      <c r="BD11" s="10"/>
      <c r="BE11" s="10"/>
      <c r="BF11" s="11"/>
      <c r="BG11" s="21" t="str">
        <f>IF(COUNTIF([2]回答表!F20,"*")&gt;0,[2]回答表!F20,"")</f>
        <v>－</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
      </c>
      <c r="L24" s="80"/>
      <c r="M24" s="80"/>
      <c r="N24" s="80"/>
      <c r="O24" s="80"/>
      <c r="P24" s="80"/>
      <c r="Q24" s="81"/>
      <c r="R24" s="79" t="str">
        <f>IF([2]回答表!R51="●","●","")</f>
        <v>●</v>
      </c>
      <c r="S24" s="80"/>
      <c r="T24" s="80"/>
      <c r="U24" s="80"/>
      <c r="V24" s="80"/>
      <c r="W24" s="80"/>
      <c r="X24" s="81"/>
      <c r="Y24" s="79" t="str">
        <f>IF([2]回答表!R52="●","●","")</f>
        <v/>
      </c>
      <c r="Z24" s="80"/>
      <c r="AA24" s="80"/>
      <c r="AB24" s="80"/>
      <c r="AC24" s="80"/>
      <c r="AD24" s="80"/>
      <c r="AE24" s="81"/>
      <c r="AF24" s="79" t="str">
        <f>IF([2]回答表!R53="●","●","")</f>
        <v>●</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汚泥処理について、以前は県の臨海処理センターまで運搬し、焼却・埋立処理を行っていたが、諸事情により当該施設の他地域の受入れが出来ない状況となり、県主導により県北地区の関係市町村との広域汚泥資源化施設が建設された。</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IF([2]回答表!F18="下水道事業",IF([2]回答表!X51="●",[2]回答表!E256,IF([2]回答表!AA51="●",[2]回答表!E335,"")),"")</f>
        <v>2</v>
      </c>
      <c r="BG169" s="151"/>
      <c r="BH169" s="151"/>
      <c r="BI169" s="151"/>
      <c r="BJ169" s="150">
        <f>IF([2]回答表!F18="下水道事業",IF([2]回答表!X51="●",[2]回答表!E257,IF([2]回答表!AA51="●",[2]回答表!E336,"")),"")</f>
        <v>4</v>
      </c>
      <c r="BK169" s="151"/>
      <c r="BL169" s="151"/>
      <c r="BM169" s="151"/>
      <c r="BN169" s="150">
        <f>IF([2]回答表!F18="下水道事業",IF([2]回答表!X51="●",[2]回答表!E258,IF([2]回答表!AA51="●",[2]回答表!E337,"")),"")</f>
        <v>1</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xml:space="preserve"> </v>
      </c>
      <c r="V174" s="83"/>
      <c r="W174" s="83"/>
      <c r="X174" s="83"/>
      <c r="Y174" s="83"/>
      <c r="Z174" s="83"/>
      <c r="AA174" s="83"/>
      <c r="AB174" s="153"/>
      <c r="AC174" s="82" t="str">
        <f>IF([2]回答表!F18="下水道事業",IF([2]回答表!X51="●",[2]回答表!Y237,IF([2]回答表!AA51="●",[2]回答表!Y317,"")),"")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xml:space="preserve"> </v>
      </c>
      <c r="V180" s="83"/>
      <c r="W180" s="83"/>
      <c r="X180" s="83"/>
      <c r="Y180" s="83"/>
      <c r="Z180" s="83"/>
      <c r="AA180" s="83"/>
      <c r="AB180" s="153"/>
      <c r="AC180" s="82" t="str">
        <f>IF([2]回答表!F18="下水道事業",IF([2]回答表!X51="●",[2]回答表!Y240,IF([2]回答表!AA51="●",[2]回答表!Y320,"")),"")</f>
        <v xml:space="preserve"> </v>
      </c>
      <c r="AD180" s="83"/>
      <c r="AE180" s="83"/>
      <c r="AF180" s="83"/>
      <c r="AG180" s="83"/>
      <c r="AH180" s="83"/>
      <c r="AI180" s="83"/>
      <c r="AJ180" s="153"/>
      <c r="AK180" s="82" t="str">
        <f>IF([2]回答表!F18="下水道事業",IF([2]回答表!X51="●",[2]回答表!Y241,IF([2]回答表!AA51="●",[2]回答表!Y321,"")),"")</f>
        <v xml:space="preserve"> </v>
      </c>
      <c r="AL180" s="83"/>
      <c r="AM180" s="83"/>
      <c r="AN180" s="83"/>
      <c r="AO180" s="83"/>
      <c r="AP180" s="83"/>
      <c r="AQ180" s="83"/>
      <c r="AR180" s="153"/>
      <c r="AS180" s="82" t="str">
        <f>IF([2]回答表!F18="下水道事業",IF([2]回答表!X51="●",[2]回答表!Y242,IF([2]回答表!AA51="●",[2]回答表!Y322,"")),"")</f>
        <v xml:space="preserve"> </v>
      </c>
      <c r="AT180" s="83"/>
      <c r="AU180" s="83"/>
      <c r="AV180" s="83"/>
      <c r="AW180" s="83"/>
      <c r="AX180" s="83"/>
      <c r="AY180" s="83"/>
      <c r="AZ180" s="153"/>
      <c r="BA180" s="82" t="str">
        <f>IF([2]回答表!F18="下水道事業",IF([2]回答表!X51="●",[2]回答表!Y243,IF([2]回答表!AA51="●",[2]回答表!Y323,"")),"")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v>
      </c>
      <c r="V186" s="83"/>
      <c r="W186" s="83"/>
      <c r="X186" s="83"/>
      <c r="Y186" s="83"/>
      <c r="Z186" s="83"/>
      <c r="AA186" s="83"/>
      <c r="AB186" s="153"/>
      <c r="AC186" s="82" t="str">
        <f>IF([2]回答表!F18="下水道事業",IF([2]回答表!X51="●",[2]回答表!N249,IF([2]回答表!AA51="●",[2]回答表!N329,"")),"")</f>
        <v xml:space="preserve"> </v>
      </c>
      <c r="AD186" s="83"/>
      <c r="AE186" s="83"/>
      <c r="AF186" s="83"/>
      <c r="AG186" s="83"/>
      <c r="AH186" s="83"/>
      <c r="AI186" s="83"/>
      <c r="AJ186" s="153"/>
      <c r="AK186" s="82" t="str">
        <f>IF([2]回答表!F18="下水道事業",IF([2]回答表!X51="●",[2]回答表!N250,IF([2]回答表!AA51="●",[2]回答表!N330,"")),"")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IF([2]回答表!F18="下水道事業",IF([2]回答表!X51="●",[2]回答表!E265,IF([2]回答表!AA51="●",[2]回答表!E344,"")),"")</f>
        <v>0</v>
      </c>
      <c r="V191" s="182"/>
      <c r="W191" s="182"/>
      <c r="X191" s="182"/>
      <c r="Y191" s="182"/>
      <c r="Z191" s="182"/>
      <c r="AA191" s="182"/>
      <c r="AB191" s="182"/>
      <c r="AC191" s="182"/>
      <c r="AD191" s="182"/>
      <c r="AE191" s="183" t="s">
        <v>33</v>
      </c>
      <c r="AF191" s="183"/>
      <c r="AG191" s="183"/>
      <c r="AH191" s="183"/>
      <c r="AI191" s="183"/>
      <c r="AJ191" s="184"/>
      <c r="AK191" s="136"/>
      <c r="AL191" s="136"/>
      <c r="AM191" s="133">
        <f>IF([2]回答表!F18="下水道事業",IF([2]回答表!X51="●",[2]回答表!B267,IF([2]回答表!AA51="●",[2]回答表!B346,"")),"")</f>
        <v>0</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v>
      </c>
      <c r="O291" s="131"/>
      <c r="P291" s="131"/>
      <c r="Q291" s="132"/>
      <c r="R291" s="119"/>
      <c r="S291" s="119"/>
      <c r="T291" s="119"/>
      <c r="U291" s="133" t="str">
        <f>IF([2]回答表!AD53="●",[2]回答表!B486,"")</f>
        <v>　県主導のもと管路包括管理が検討されており、本市もその検討部会に参画している。</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各団体で対応可能な業務の洗い出しをしているところである。本市は基本的に協力する方針であるが、参画市町村間で温度差があり、先行きが不透明な状況にある。</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FC2D-EB2A-4E45-8BA9-B385E36BAA77}">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鹿角市</v>
      </c>
      <c r="D11" s="8"/>
      <c r="E11" s="8"/>
      <c r="F11" s="8"/>
      <c r="G11" s="8"/>
      <c r="H11" s="8"/>
      <c r="I11" s="8"/>
      <c r="J11" s="8"/>
      <c r="K11" s="8"/>
      <c r="L11" s="8"/>
      <c r="M11" s="8"/>
      <c r="N11" s="8"/>
      <c r="O11" s="8"/>
      <c r="P11" s="8"/>
      <c r="Q11" s="8"/>
      <c r="R11" s="8"/>
      <c r="S11" s="8"/>
      <c r="T11" s="8"/>
      <c r="U11" s="22" t="str">
        <f>IF(COUNTIF([3]回答表!F18,"*")&gt;0,[3]回答表!F18,"")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v>
      </c>
      <c r="AP11" s="10"/>
      <c r="AQ11" s="10"/>
      <c r="AR11" s="10"/>
      <c r="AS11" s="10"/>
      <c r="AT11" s="10"/>
      <c r="AU11" s="10"/>
      <c r="AV11" s="10"/>
      <c r="AW11" s="10"/>
      <c r="AX11" s="10"/>
      <c r="AY11" s="10"/>
      <c r="AZ11" s="10"/>
      <c r="BA11" s="10"/>
      <c r="BB11" s="10"/>
      <c r="BC11" s="10"/>
      <c r="BD11" s="10"/>
      <c r="BE11" s="10"/>
      <c r="BF11" s="11"/>
      <c r="BG11" s="21" t="str">
        <f>IF(COUNTIF([3]回答表!F20,"*")&gt;0,[3]回答表!F20,"")</f>
        <v>－</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v>
      </c>
      <c r="O36" s="131"/>
      <c r="P36" s="131"/>
      <c r="Q36" s="132"/>
      <c r="R36" s="119"/>
      <c r="S36" s="119"/>
      <c r="T36" s="119"/>
      <c r="U36" s="133" t="str">
        <f>IF([3]回答表!X49="●",[3]回答表!B67,IF([3]回答表!AA49="●",[3]回答表!B95,""))</f>
        <v>　平成19 年当時、管内には簡易水道が6ヶ所存在していたが、同年の国の補助金制度見直しが契機となり、平成21年策定の「鹿角地域水道ビジョン」において簡易水道事業を上水道事業に経営統合することを示し、施設・事業の効率化や、運営基盤の強化、サービスの向上を図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平成</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v>
      </c>
      <c r="AN38" s="83"/>
      <c r="AO38" s="83"/>
      <c r="AP38" s="83"/>
      <c r="AQ38" s="83"/>
      <c r="AR38" s="83"/>
      <c r="AS38" s="83"/>
      <c r="AT38" s="153"/>
      <c r="AU38" s="82" t="str">
        <f>IF([3]回答表!X49="●",[3]回答表!G74,IF([3]回答表!AA49="●",[3]回答表!G102,""))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IF([3]回答表!X49="●",[3]回答表!V73,IF([3]回答表!AA49="●",[3]回答表!V101,""))</f>
        <v>29</v>
      </c>
      <c r="BG39" s="16"/>
      <c r="BH39" s="16"/>
      <c r="BI39" s="17"/>
      <c r="BJ39" s="150">
        <f>IF([3]回答表!X49="●",[3]回答表!V74,IF([3]回答表!AA49="●",[3]回答表!V102,""))</f>
        <v>4</v>
      </c>
      <c r="BK39" s="16"/>
      <c r="BL39" s="16"/>
      <c r="BM39" s="17"/>
      <c r="BN39" s="150">
        <f>IF([3]回答表!X49="●",[3]回答表!V75,IF([3]回答表!AA49="●",[3]回答表!V103,""))</f>
        <v>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IF([3]回答表!X49="●",[3]回答表!E85,IF([3]回答表!AA49="●",[3]回答表!E113,""))</f>
        <v>0</v>
      </c>
      <c r="V50" s="182"/>
      <c r="W50" s="182"/>
      <c r="X50" s="182"/>
      <c r="Y50" s="182"/>
      <c r="Z50" s="182"/>
      <c r="AA50" s="182"/>
      <c r="AB50" s="182"/>
      <c r="AC50" s="182"/>
      <c r="AD50" s="182"/>
      <c r="AE50" s="183" t="s">
        <v>33</v>
      </c>
      <c r="AF50" s="183"/>
      <c r="AG50" s="183"/>
      <c r="AH50" s="183"/>
      <c r="AI50" s="183"/>
      <c r="AJ50" s="184"/>
      <c r="AK50" s="136"/>
      <c r="AL50" s="136"/>
      <c r="AM50" s="133">
        <f>IF([3]回答表!X49="●",[3]回答表!B87,IF([3]回答表!AA49="●",[3]回答表!B115,""))</f>
        <v>0</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377F3-5187-41DB-AD10-8E64EDA2C8E8}">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鹿角市</v>
      </c>
      <c r="D11" s="8"/>
      <c r="E11" s="8"/>
      <c r="F11" s="8"/>
      <c r="G11" s="8"/>
      <c r="H11" s="8"/>
      <c r="I11" s="8"/>
      <c r="J11" s="8"/>
      <c r="K11" s="8"/>
      <c r="L11" s="8"/>
      <c r="M11" s="8"/>
      <c r="N11" s="8"/>
      <c r="O11" s="8"/>
      <c r="P11" s="8"/>
      <c r="Q11" s="8"/>
      <c r="R11" s="8"/>
      <c r="S11" s="8"/>
      <c r="T11" s="8"/>
      <c r="U11" s="22" t="str">
        <f>IF(COUNTIF([4]回答表!F18,"*")&gt;0,[4]回答表!F18,"")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v>
      </c>
      <c r="AP11" s="10"/>
      <c r="AQ11" s="10"/>
      <c r="AR11" s="10"/>
      <c r="AS11" s="10"/>
      <c r="AT11" s="10"/>
      <c r="AU11" s="10"/>
      <c r="AV11" s="10"/>
      <c r="AW11" s="10"/>
      <c r="AX11" s="10"/>
      <c r="AY11" s="10"/>
      <c r="AZ11" s="10"/>
      <c r="BA11" s="10"/>
      <c r="BB11" s="10"/>
      <c r="BC11" s="10"/>
      <c r="BD11" s="10"/>
      <c r="BE11" s="10"/>
      <c r="BF11" s="11"/>
      <c r="BG11" s="21" t="str">
        <f>IF(COUNTIF([4]回答表!F20,"*")&gt;0,[4]回答表!F20,"")</f>
        <v>－</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本市上水道事業では、平成29年度に簡易水道事業を経営統合しており、一元管理を行っている。
　将来的な展望として、様々な民間活力の検討の必要性は認識しているものの相手先となる候補団体が見当たらず、かつまた現行の体制でも中期的には対応可能との判断から、当面は現行の経営手法を継続していくこととしている。そのために、民間委託業者との委託内容に係る打合せや現業職員の体制に係る話し合いを行い、将来にわたって現行体制を維持することが可能となるよう模索しているところである。
　現在、国が注力している広域連携については、県や近隣市町村の動向を注視しながら情報収集に努め、柔軟な対応を図りたいと考えている。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gesui_nousyu</vt:lpstr>
      <vt:lpstr>gesui_koukyo</vt:lpstr>
      <vt:lpstr>kansui</vt:lpstr>
      <vt:lpstr>suido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2022-10-13T00:52:07Z</dcterms:modified>
</cp:coreProperties>
</file>