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6.3.1\share\令和７年度\Ｆ_市町村税政チーム\01_一般\14_市町村税政の概要\☆掲載用データ☆\02課税状況等の調(OPOK)\"/>
    </mc:Choice>
  </mc:AlternateContent>
  <xr:revisionPtr revIDLastSave="0" documentId="13_ncr:1_{B6CF96CD-438C-404C-BB79-42B817482AF3}" xr6:coauthVersionLast="47" xr6:coauthVersionMax="47" xr10:uidLastSave="{00000000-0000-0000-0000-000000000000}"/>
  <bookViews>
    <workbookView xWindow="750" yWindow="16080" windowWidth="19440" windowHeight="11520" tabRatio="710" firstSheet="19" activeTab="24" xr2:uid="{00000000-000D-0000-FFFF-FFFF00000000}"/>
  </bookViews>
  <sheets>
    <sheet name="目次" sheetId="25" r:id="rId1"/>
    <sheet name="1(p.1-3)" sheetId="1" r:id="rId2"/>
    <sheet name="2(p.4-8)" sheetId="2" r:id="rId3"/>
    <sheet name="3(p.9-12)" sheetId="3" r:id="rId4"/>
    <sheet name="4(p.13)" sheetId="4" r:id="rId5"/>
    <sheet name="5(p.14)" sheetId="29" r:id="rId6"/>
    <sheet name="6(p.15-16)" sheetId="5" r:id="rId7"/>
    <sheet name="7(p.17-20)" sheetId="6" r:id="rId8"/>
    <sheet name="8(p.21-27)" sheetId="7" r:id="rId9"/>
    <sheet name="9(p.28-35)" sheetId="31" r:id="rId10"/>
    <sheet name="10(p.36-43)" sheetId="32" r:id="rId11"/>
    <sheet name="11(p.44-52)" sheetId="33" r:id="rId12"/>
    <sheet name="12(p.53-54)" sheetId="11" r:id="rId13"/>
    <sheet name="13(p.55)" sheetId="12" r:id="rId14"/>
    <sheet name="14(p.56)" sheetId="13" r:id="rId15"/>
    <sheet name="15(p.57-58)" sheetId="14" r:id="rId16"/>
    <sheet name="16(p.59)" sheetId="26" r:id="rId17"/>
    <sheet name="17(p.60)" sheetId="15" r:id="rId18"/>
    <sheet name="18(p.61-68)" sheetId="16" r:id="rId19"/>
    <sheet name="19(p.69-76)" sheetId="34" r:id="rId20"/>
    <sheet name="20(p.77-82)" sheetId="35" r:id="rId21"/>
    <sheet name="21(p83-86)" sheetId="18" r:id="rId22"/>
    <sheet name="22(p.86-88)" sheetId="28" r:id="rId23"/>
    <sheet name="23(p.89-91)" sheetId="19" r:id="rId24"/>
    <sheet name="24(p.92-96)" sheetId="30" r:id="rId25"/>
  </sheets>
  <definedNames>
    <definedName name="_xlnm.Print_Area" localSheetId="1">'1(p.1-3)'!$A$1:$W$34</definedName>
    <definedName name="_xlnm.Print_Area" localSheetId="10">'10(p.36-43)'!$A$1:$BJ$36</definedName>
    <definedName name="_xlnm.Print_Area" localSheetId="11">'11(p.44-52)'!$A$1:$BJ$36</definedName>
    <definedName name="_xlnm.Print_Area" localSheetId="12">'12(p.53-54)'!$A$1:$P$29</definedName>
    <definedName name="_xlnm.Print_Area" localSheetId="13">'13(p.55)'!$A$1:$D$34</definedName>
    <definedName name="_xlnm.Print_Area" localSheetId="18">'18(p.61-68)'!$A$2:$BV$37</definedName>
    <definedName name="_xlnm.Print_Area" localSheetId="19">'19(p.69-76)'!$A$2:$BV$37</definedName>
    <definedName name="_xlnm.Print_Area" localSheetId="2">'2(p.4-8)'!$A$1:$AF$34</definedName>
    <definedName name="_xlnm.Print_Area" localSheetId="20">'20(p.77-82)'!$A$2:$BD$37</definedName>
    <definedName name="_xlnm.Print_Area" localSheetId="21">'21(p83-86)'!$A$1:$Y$34</definedName>
    <definedName name="_xlnm.Print_Area" localSheetId="22">'22(p.86-88)'!$A$1:$X$34</definedName>
    <definedName name="_xlnm.Print_Area" localSheetId="23">'23(p.89-91)'!$A$1:$V$34</definedName>
    <definedName name="_xlnm.Print_Area" localSheetId="3">'3(p.9-12)'!$A$1:$AD$35</definedName>
    <definedName name="_xlnm.Print_Area" localSheetId="9">'9(p.28-35)'!$A$1:$BJ$36</definedName>
    <definedName name="_xlnm.Print_Area" localSheetId="0">目次!$A$1:$D$40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4" i="28" l="1"/>
  <c r="S33" i="28"/>
  <c r="S32" i="28"/>
  <c r="S31" i="28"/>
  <c r="S30" i="28"/>
  <c r="S29" i="28"/>
  <c r="S28" i="28"/>
  <c r="S27" i="28"/>
  <c r="S26" i="28"/>
  <c r="S25" i="28"/>
  <c r="S24" i="28"/>
  <c r="S23" i="28"/>
  <c r="S22" i="28"/>
  <c r="S21" i="28"/>
  <c r="S20" i="28"/>
  <c r="S19" i="28"/>
  <c r="S18" i="28"/>
  <c r="S17" i="28"/>
  <c r="S16" i="28"/>
  <c r="S15" i="28"/>
  <c r="S14" i="28"/>
  <c r="S13" i="28"/>
  <c r="S12" i="28"/>
  <c r="S11" i="28"/>
  <c r="S10" i="28"/>
  <c r="C19" i="13"/>
  <c r="C18" i="13"/>
  <c r="M27" i="11"/>
  <c r="M26" i="11"/>
  <c r="M25" i="11"/>
  <c r="M24" i="11"/>
  <c r="J27" i="11"/>
  <c r="J26" i="11"/>
  <c r="J25" i="11"/>
  <c r="J24" i="11"/>
  <c r="H27" i="11"/>
  <c r="H26" i="11"/>
  <c r="H25" i="11"/>
  <c r="H24" i="11"/>
  <c r="D36" i="33"/>
  <c r="Q11" i="32"/>
  <c r="I11" i="31"/>
  <c r="BH11" i="31" s="1"/>
  <c r="D36" i="7"/>
  <c r="E36" i="7"/>
  <c r="L9" i="5" l="1"/>
  <c r="L10" i="5"/>
  <c r="L11" i="5"/>
  <c r="L12" i="5"/>
  <c r="L13" i="5"/>
  <c r="L14" i="5"/>
  <c r="L15" i="5"/>
  <c r="L16" i="5"/>
  <c r="L17" i="5"/>
  <c r="L18" i="5"/>
  <c r="L19" i="5"/>
  <c r="L20" i="5"/>
  <c r="L21" i="5"/>
  <c r="L22" i="5"/>
  <c r="L23" i="5"/>
  <c r="L24" i="5"/>
  <c r="L25" i="5"/>
  <c r="L26" i="5"/>
  <c r="L27" i="5"/>
  <c r="L28" i="5"/>
  <c r="L29" i="5"/>
  <c r="L30" i="5"/>
  <c r="L31" i="5"/>
  <c r="L32" i="5"/>
  <c r="L33" i="5"/>
  <c r="BD36" i="33"/>
  <c r="BG36" i="32"/>
  <c r="BE36" i="32"/>
  <c r="BD36" i="32"/>
  <c r="BC36" i="32"/>
  <c r="AZ36" i="32"/>
  <c r="AY36" i="32"/>
  <c r="AX36" i="32"/>
  <c r="AW36" i="32"/>
  <c r="AU36" i="32"/>
  <c r="AT36" i="32"/>
  <c r="AS36" i="32"/>
  <c r="AR36" i="32"/>
  <c r="BA35" i="32"/>
  <c r="AV35" i="32"/>
  <c r="BA34" i="32"/>
  <c r="AV34" i="32"/>
  <c r="BA33" i="32"/>
  <c r="AV33" i="32"/>
  <c r="BA32" i="32"/>
  <c r="AV32" i="32"/>
  <c r="BA31" i="32"/>
  <c r="AV31" i="32"/>
  <c r="BA30" i="32"/>
  <c r="AV30" i="32"/>
  <c r="BA29" i="32"/>
  <c r="AV29" i="32"/>
  <c r="BA28" i="32"/>
  <c r="AV28" i="32"/>
  <c r="BA27" i="32"/>
  <c r="AV27" i="32"/>
  <c r="BA26" i="32"/>
  <c r="AV26" i="32"/>
  <c r="BA25" i="32"/>
  <c r="AV25" i="32"/>
  <c r="BA24" i="32"/>
  <c r="AV24" i="32"/>
  <c r="BA23" i="32"/>
  <c r="AV23" i="32"/>
  <c r="BA22" i="32"/>
  <c r="AV22" i="32"/>
  <c r="BA21" i="32"/>
  <c r="AV21" i="32"/>
  <c r="BA20" i="32"/>
  <c r="AV20" i="32"/>
  <c r="BA19" i="32"/>
  <c r="AV19" i="32"/>
  <c r="BA18" i="32"/>
  <c r="AV18" i="32"/>
  <c r="BA17" i="32"/>
  <c r="AV17" i="32"/>
  <c r="BA16" i="32"/>
  <c r="AV16" i="32"/>
  <c r="BA15" i="32"/>
  <c r="AV15" i="32"/>
  <c r="BA14" i="32"/>
  <c r="AV14" i="32"/>
  <c r="BA13" i="32"/>
  <c r="AV13" i="32"/>
  <c r="BA12" i="32"/>
  <c r="AV12" i="32"/>
  <c r="BA11" i="32"/>
  <c r="AV11" i="32"/>
  <c r="BG36" i="33"/>
  <c r="BE36" i="33"/>
  <c r="BC36" i="33"/>
  <c r="AZ36" i="33"/>
  <c r="AY36" i="33"/>
  <c r="AX36" i="33"/>
  <c r="AW36" i="33"/>
  <c r="AU36" i="33"/>
  <c r="AT36" i="33"/>
  <c r="AS36" i="33"/>
  <c r="AR36" i="33"/>
  <c r="AM36" i="33"/>
  <c r="AL36" i="33"/>
  <c r="AK36" i="33"/>
  <c r="AJ36" i="33"/>
  <c r="AH36" i="33"/>
  <c r="AG36" i="33"/>
  <c r="AF36" i="33"/>
  <c r="AE36" i="33"/>
  <c r="AC36" i="33"/>
  <c r="AB36" i="33"/>
  <c r="AA36" i="33"/>
  <c r="Z36" i="33"/>
  <c r="U36" i="33"/>
  <c r="T36" i="33"/>
  <c r="S36" i="33"/>
  <c r="R36" i="33"/>
  <c r="P36" i="33"/>
  <c r="O36" i="33"/>
  <c r="N36" i="33"/>
  <c r="M36" i="33"/>
  <c r="L36" i="33"/>
  <c r="K36" i="33"/>
  <c r="J36" i="33"/>
  <c r="H36" i="33"/>
  <c r="G36" i="33"/>
  <c r="F36" i="33"/>
  <c r="E36" i="33"/>
  <c r="C36" i="33"/>
  <c r="BA35" i="33"/>
  <c r="AV35" i="33"/>
  <c r="AN35" i="33"/>
  <c r="AI35" i="33"/>
  <c r="AD35" i="33"/>
  <c r="Y35" i="33"/>
  <c r="Q35" i="33"/>
  <c r="I35" i="33"/>
  <c r="BH35" i="33" s="1"/>
  <c r="BA34" i="33"/>
  <c r="AV34" i="33"/>
  <c r="AN34" i="33"/>
  <c r="AI34" i="33"/>
  <c r="AD34" i="33"/>
  <c r="Y34" i="33"/>
  <c r="Q34" i="33"/>
  <c r="I34" i="33"/>
  <c r="BH34" i="33" s="1"/>
  <c r="BA33" i="33"/>
  <c r="AV33" i="33"/>
  <c r="AN33" i="33"/>
  <c r="AI33" i="33"/>
  <c r="AD33" i="33"/>
  <c r="Y33" i="33"/>
  <c r="Q33" i="33"/>
  <c r="I33" i="33"/>
  <c r="BH33" i="33" s="1"/>
  <c r="BA32" i="33"/>
  <c r="AV32" i="33"/>
  <c r="AN32" i="33"/>
  <c r="AI32" i="33"/>
  <c r="AD32" i="33"/>
  <c r="Y32" i="33"/>
  <c r="Q32" i="33"/>
  <c r="I32" i="33"/>
  <c r="BH32" i="33" s="1"/>
  <c r="BA31" i="33"/>
  <c r="AV31" i="33"/>
  <c r="AN31" i="33"/>
  <c r="AI31" i="33"/>
  <c r="AD31" i="33"/>
  <c r="Y31" i="33"/>
  <c r="Q31" i="33"/>
  <c r="I31" i="33"/>
  <c r="BH31" i="33" s="1"/>
  <c r="BA30" i="33"/>
  <c r="AV30" i="33"/>
  <c r="AN30" i="33"/>
  <c r="AI30" i="33"/>
  <c r="AD30" i="33"/>
  <c r="Y30" i="33"/>
  <c r="Q30" i="33"/>
  <c r="I30" i="33"/>
  <c r="BH30" i="33" s="1"/>
  <c r="BA29" i="33"/>
  <c r="AV29" i="33"/>
  <c r="AN29" i="33"/>
  <c r="AI29" i="33"/>
  <c r="AD29" i="33"/>
  <c r="Y29" i="33"/>
  <c r="Q29" i="33"/>
  <c r="I29" i="33"/>
  <c r="BH29" i="33" s="1"/>
  <c r="BA28" i="33"/>
  <c r="AV28" i="33"/>
  <c r="AN28" i="33"/>
  <c r="AI28" i="33"/>
  <c r="AD28" i="33"/>
  <c r="Y28" i="33"/>
  <c r="Q28" i="33"/>
  <c r="I28" i="33"/>
  <c r="BH28" i="33" s="1"/>
  <c r="BA27" i="33"/>
  <c r="AV27" i="33"/>
  <c r="AN27" i="33"/>
  <c r="AI27" i="33"/>
  <c r="AD27" i="33"/>
  <c r="Y27" i="33"/>
  <c r="Q27" i="33"/>
  <c r="I27" i="33"/>
  <c r="BH27" i="33" s="1"/>
  <c r="BA26" i="33"/>
  <c r="AV26" i="33"/>
  <c r="AN26" i="33"/>
  <c r="AI26" i="33"/>
  <c r="AD26" i="33"/>
  <c r="Y26" i="33"/>
  <c r="Q26" i="33"/>
  <c r="I26" i="33"/>
  <c r="BH26" i="33" s="1"/>
  <c r="BA25" i="33"/>
  <c r="AV25" i="33"/>
  <c r="AN25" i="33"/>
  <c r="AI25" i="33"/>
  <c r="AD25" i="33"/>
  <c r="Y25" i="33"/>
  <c r="Q25" i="33"/>
  <c r="I25" i="33"/>
  <c r="BH25" i="33" s="1"/>
  <c r="BA24" i="33"/>
  <c r="AV24" i="33"/>
  <c r="AN24" i="33"/>
  <c r="AI24" i="33"/>
  <c r="AD24" i="33"/>
  <c r="Y24" i="33"/>
  <c r="Q24" i="33"/>
  <c r="I24" i="33"/>
  <c r="BH24" i="33" s="1"/>
  <c r="BA23" i="33"/>
  <c r="AV23" i="33"/>
  <c r="AN23" i="33"/>
  <c r="AI23" i="33"/>
  <c r="AD23" i="33"/>
  <c r="Y23" i="33"/>
  <c r="Q23" i="33"/>
  <c r="I23" i="33"/>
  <c r="BH23" i="33" s="1"/>
  <c r="BA22" i="33"/>
  <c r="AV22" i="33"/>
  <c r="AN22" i="33"/>
  <c r="AI22" i="33"/>
  <c r="AD22" i="33"/>
  <c r="Y22" i="33"/>
  <c r="Q22" i="33"/>
  <c r="I22" i="33"/>
  <c r="BH22" i="33" s="1"/>
  <c r="BA21" i="33"/>
  <c r="AV21" i="33"/>
  <c r="AN21" i="33"/>
  <c r="AI21" i="33"/>
  <c r="AD21" i="33"/>
  <c r="Y21" i="33"/>
  <c r="Q21" i="33"/>
  <c r="I21" i="33"/>
  <c r="BH21" i="33" s="1"/>
  <c r="BA20" i="33"/>
  <c r="AV20" i="33"/>
  <c r="AN20" i="33"/>
  <c r="AI20" i="33"/>
  <c r="AD20" i="33"/>
  <c r="Y20" i="33"/>
  <c r="Q20" i="33"/>
  <c r="I20" i="33"/>
  <c r="BH20" i="33" s="1"/>
  <c r="BA19" i="33"/>
  <c r="AV19" i="33"/>
  <c r="AN19" i="33"/>
  <c r="AI19" i="33"/>
  <c r="AD19" i="33"/>
  <c r="Y19" i="33"/>
  <c r="Q19" i="33"/>
  <c r="I19" i="33"/>
  <c r="BH19" i="33" s="1"/>
  <c r="BA18" i="33"/>
  <c r="AV18" i="33"/>
  <c r="AN18" i="33"/>
  <c r="AI18" i="33"/>
  <c r="AD18" i="33"/>
  <c r="Y18" i="33"/>
  <c r="Q18" i="33"/>
  <c r="I18" i="33"/>
  <c r="BH18" i="33" s="1"/>
  <c r="BA17" i="33"/>
  <c r="AV17" i="33"/>
  <c r="AN17" i="33"/>
  <c r="AI17" i="33"/>
  <c r="AD17" i="33"/>
  <c r="Y17" i="33"/>
  <c r="Q17" i="33"/>
  <c r="I17" i="33"/>
  <c r="BH17" i="33" s="1"/>
  <c r="BA16" i="33"/>
  <c r="AV16" i="33"/>
  <c r="AN16" i="33"/>
  <c r="AI16" i="33"/>
  <c r="AD16" i="33"/>
  <c r="Y16" i="33"/>
  <c r="Q16" i="33"/>
  <c r="I16" i="33"/>
  <c r="BH16" i="33" s="1"/>
  <c r="BA15" i="33"/>
  <c r="AV15" i="33"/>
  <c r="AN15" i="33"/>
  <c r="AI15" i="33"/>
  <c r="AD15" i="33"/>
  <c r="Y15" i="33"/>
  <c r="Q15" i="33"/>
  <c r="I15" i="33"/>
  <c r="BH15" i="33" s="1"/>
  <c r="BA14" i="33"/>
  <c r="AV14" i="33"/>
  <c r="AN14" i="33"/>
  <c r="AI14" i="33"/>
  <c r="AD14" i="33"/>
  <c r="Y14" i="33"/>
  <c r="Q14" i="33"/>
  <c r="I14" i="33"/>
  <c r="BH14" i="33" s="1"/>
  <c r="BA13" i="33"/>
  <c r="AV13" i="33"/>
  <c r="AN13" i="33"/>
  <c r="AI13" i="33"/>
  <c r="AD13" i="33"/>
  <c r="Y13" i="33"/>
  <c r="Q13" i="33"/>
  <c r="I13" i="33"/>
  <c r="BH13" i="33" s="1"/>
  <c r="BA12" i="33"/>
  <c r="AV12" i="33"/>
  <c r="AN12" i="33"/>
  <c r="AI12" i="33"/>
  <c r="AD12" i="33"/>
  <c r="Y12" i="33"/>
  <c r="Q12" i="33"/>
  <c r="I12" i="33"/>
  <c r="BH12" i="33" s="1"/>
  <c r="BA11" i="33"/>
  <c r="AV11" i="33"/>
  <c r="AN11" i="33"/>
  <c r="AI11" i="33"/>
  <c r="AD11" i="33"/>
  <c r="Y11" i="33"/>
  <c r="Q11" i="33"/>
  <c r="I11" i="33"/>
  <c r="BH11" i="33" s="1"/>
  <c r="AM36" i="32"/>
  <c r="AL36" i="32"/>
  <c r="AK36" i="32"/>
  <c r="AJ36" i="32"/>
  <c r="AH36" i="32"/>
  <c r="AG36" i="32"/>
  <c r="AF36" i="32"/>
  <c r="AE36" i="32"/>
  <c r="AC36" i="32"/>
  <c r="AB36" i="32"/>
  <c r="AA36" i="32"/>
  <c r="Z36" i="32"/>
  <c r="U36" i="32"/>
  <c r="T36" i="32"/>
  <c r="S36" i="32"/>
  <c r="R36" i="32"/>
  <c r="P36" i="32"/>
  <c r="O36" i="32"/>
  <c r="N36" i="32"/>
  <c r="M36" i="32"/>
  <c r="L36" i="32"/>
  <c r="K36" i="32"/>
  <c r="J36" i="32"/>
  <c r="H36" i="32"/>
  <c r="G36" i="32"/>
  <c r="F36" i="32"/>
  <c r="E36" i="32"/>
  <c r="C36" i="32"/>
  <c r="AN35" i="32"/>
  <c r="AI35" i="32"/>
  <c r="AD35" i="32"/>
  <c r="Y35" i="32"/>
  <c r="Q35" i="32"/>
  <c r="I35" i="32"/>
  <c r="BH35" i="32" s="1"/>
  <c r="AN34" i="32"/>
  <c r="AI34" i="32"/>
  <c r="AD34" i="32"/>
  <c r="Y34" i="32"/>
  <c r="Q34" i="32"/>
  <c r="I34" i="32"/>
  <c r="BH34" i="32" s="1"/>
  <c r="AN33" i="32"/>
  <c r="AI33" i="32"/>
  <c r="AD33" i="32"/>
  <c r="Y33" i="32"/>
  <c r="Q33" i="32"/>
  <c r="I33" i="32"/>
  <c r="BH33" i="32" s="1"/>
  <c r="AN32" i="32"/>
  <c r="AI32" i="32"/>
  <c r="AD32" i="32"/>
  <c r="Y32" i="32"/>
  <c r="Q32" i="32"/>
  <c r="I32" i="32"/>
  <c r="BH32" i="32" s="1"/>
  <c r="AN31" i="32"/>
  <c r="AI31" i="32"/>
  <c r="AD31" i="32"/>
  <c r="Y31" i="32"/>
  <c r="Q31" i="32"/>
  <c r="I31" i="32"/>
  <c r="BH31" i="32" s="1"/>
  <c r="AN30" i="32"/>
  <c r="AI30" i="32"/>
  <c r="AD30" i="32"/>
  <c r="Y30" i="32"/>
  <c r="Q30" i="32"/>
  <c r="I30" i="32"/>
  <c r="BH30" i="32" s="1"/>
  <c r="AN29" i="32"/>
  <c r="AI29" i="32"/>
  <c r="AD29" i="32"/>
  <c r="Y29" i="32"/>
  <c r="Q29" i="32"/>
  <c r="I29" i="32"/>
  <c r="BH29" i="32" s="1"/>
  <c r="AN28" i="32"/>
  <c r="AI28" i="32"/>
  <c r="AD28" i="32"/>
  <c r="Y28" i="32"/>
  <c r="Q28" i="32"/>
  <c r="I28" i="32"/>
  <c r="BH28" i="32" s="1"/>
  <c r="AN27" i="32"/>
  <c r="AI27" i="32"/>
  <c r="AD27" i="32"/>
  <c r="Y27" i="32"/>
  <c r="Q27" i="32"/>
  <c r="I27" i="32"/>
  <c r="BH27" i="32" s="1"/>
  <c r="AN26" i="32"/>
  <c r="AI26" i="32"/>
  <c r="AD26" i="32"/>
  <c r="Y26" i="32"/>
  <c r="Q26" i="32"/>
  <c r="I26" i="32"/>
  <c r="BH26" i="32" s="1"/>
  <c r="AN25" i="32"/>
  <c r="AI25" i="32"/>
  <c r="AD25" i="32"/>
  <c r="Y25" i="32"/>
  <c r="Q25" i="32"/>
  <c r="I25" i="32"/>
  <c r="BH25" i="32" s="1"/>
  <c r="AN24" i="32"/>
  <c r="AI24" i="32"/>
  <c r="AD24" i="32"/>
  <c r="Y24" i="32"/>
  <c r="Q24" i="32"/>
  <c r="I24" i="32"/>
  <c r="BH24" i="32" s="1"/>
  <c r="AN23" i="32"/>
  <c r="AI23" i="32"/>
  <c r="AD23" i="32"/>
  <c r="Y23" i="32"/>
  <c r="Q23" i="32"/>
  <c r="I23" i="32"/>
  <c r="BH23" i="32" s="1"/>
  <c r="AN22" i="32"/>
  <c r="AI22" i="32"/>
  <c r="AD22" i="32"/>
  <c r="Y22" i="32"/>
  <c r="Q22" i="32"/>
  <c r="I22" i="32"/>
  <c r="BH22" i="32" s="1"/>
  <c r="AN21" i="32"/>
  <c r="AI21" i="32"/>
  <c r="AD21" i="32"/>
  <c r="Y21" i="32"/>
  <c r="Q21" i="32"/>
  <c r="I21" i="32"/>
  <c r="BH21" i="32" s="1"/>
  <c r="AN20" i="32"/>
  <c r="AI20" i="32"/>
  <c r="AD20" i="32"/>
  <c r="Y20" i="32"/>
  <c r="Q20" i="32"/>
  <c r="I20" i="32"/>
  <c r="BH20" i="32" s="1"/>
  <c r="AN19" i="32"/>
  <c r="AI19" i="32"/>
  <c r="AD19" i="32"/>
  <c r="Y19" i="32"/>
  <c r="Q19" i="32"/>
  <c r="I19" i="32"/>
  <c r="BH19" i="32" s="1"/>
  <c r="AN18" i="32"/>
  <c r="AI18" i="32"/>
  <c r="AD18" i="32"/>
  <c r="Y18" i="32"/>
  <c r="Q18" i="32"/>
  <c r="I18" i="32"/>
  <c r="BH18" i="32" s="1"/>
  <c r="AN17" i="32"/>
  <c r="AI17" i="32"/>
  <c r="AD17" i="32"/>
  <c r="Y17" i="32"/>
  <c r="Q17" i="32"/>
  <c r="I17" i="32"/>
  <c r="BH17" i="32" s="1"/>
  <c r="AN16" i="32"/>
  <c r="AI16" i="32"/>
  <c r="AD16" i="32"/>
  <c r="Y16" i="32"/>
  <c r="Q16" i="32"/>
  <c r="I16" i="32"/>
  <c r="BH16" i="32" s="1"/>
  <c r="AN15" i="32"/>
  <c r="AI15" i="32"/>
  <c r="AD15" i="32"/>
  <c r="Y15" i="32"/>
  <c r="Q15" i="32"/>
  <c r="I15" i="32"/>
  <c r="BH15" i="32" s="1"/>
  <c r="AN14" i="32"/>
  <c r="AI14" i="32"/>
  <c r="AD14" i="32"/>
  <c r="Y14" i="32"/>
  <c r="Q14" i="32"/>
  <c r="I14" i="32"/>
  <c r="BH14" i="32" s="1"/>
  <c r="AN13" i="32"/>
  <c r="AI13" i="32"/>
  <c r="AD13" i="32"/>
  <c r="Y13" i="32"/>
  <c r="Q13" i="32"/>
  <c r="I13" i="32"/>
  <c r="BH13" i="32" s="1"/>
  <c r="AN12" i="32"/>
  <c r="AI12" i="32"/>
  <c r="AD12" i="32"/>
  <c r="Y12" i="32"/>
  <c r="Q12" i="32"/>
  <c r="I12" i="32"/>
  <c r="AN11" i="32"/>
  <c r="AI11" i="32"/>
  <c r="AD11" i="32"/>
  <c r="Y11" i="32"/>
  <c r="I11" i="32"/>
  <c r="BH11" i="32" s="1"/>
  <c r="BG36" i="31"/>
  <c r="BE36" i="31"/>
  <c r="BD36" i="31"/>
  <c r="BC36" i="31"/>
  <c r="AZ36" i="31"/>
  <c r="AY36" i="31"/>
  <c r="AX36" i="31"/>
  <c r="AW36" i="31"/>
  <c r="AU36" i="31"/>
  <c r="AT36" i="31"/>
  <c r="AS36" i="31"/>
  <c r="AR36" i="31"/>
  <c r="AM36" i="31"/>
  <c r="AL36" i="31"/>
  <c r="AK36" i="31"/>
  <c r="AJ36" i="31"/>
  <c r="AH36" i="31"/>
  <c r="AG36" i="31"/>
  <c r="AF36" i="31"/>
  <c r="AE36" i="31"/>
  <c r="AC36" i="31"/>
  <c r="AB36" i="31"/>
  <c r="AA36" i="31"/>
  <c r="Z36" i="31"/>
  <c r="U36" i="31"/>
  <c r="T36" i="31"/>
  <c r="S36" i="31"/>
  <c r="R36" i="31"/>
  <c r="P36" i="31"/>
  <c r="O36" i="31"/>
  <c r="N36" i="31"/>
  <c r="M36" i="31"/>
  <c r="L36" i="31"/>
  <c r="K36" i="31"/>
  <c r="J36" i="31"/>
  <c r="H36" i="31"/>
  <c r="G36" i="31"/>
  <c r="F36" i="31"/>
  <c r="E36" i="31"/>
  <c r="C36" i="31"/>
  <c r="BA35" i="31"/>
  <c r="AV35" i="31"/>
  <c r="AN35" i="31"/>
  <c r="AI35" i="31"/>
  <c r="AD35" i="31"/>
  <c r="Y35" i="31"/>
  <c r="Q35" i="31"/>
  <c r="I35" i="31"/>
  <c r="BH35" i="31" s="1"/>
  <c r="BA34" i="31"/>
  <c r="AV34" i="31"/>
  <c r="AN34" i="31"/>
  <c r="AI34" i="31"/>
  <c r="AD34" i="31"/>
  <c r="Y34" i="31"/>
  <c r="Q34" i="31"/>
  <c r="I34" i="31"/>
  <c r="BH34" i="31" s="1"/>
  <c r="BA33" i="31"/>
  <c r="AV33" i="31"/>
  <c r="AN33" i="31"/>
  <c r="AI33" i="31"/>
  <c r="AD33" i="31"/>
  <c r="Y33" i="31"/>
  <c r="Q33" i="31"/>
  <c r="I33" i="31"/>
  <c r="BH33" i="31" s="1"/>
  <c r="BA32" i="31"/>
  <c r="AV32" i="31"/>
  <c r="AN32" i="31"/>
  <c r="AI32" i="31"/>
  <c r="AD32" i="31"/>
  <c r="Y32" i="31"/>
  <c r="Q32" i="31"/>
  <c r="I32" i="31"/>
  <c r="BH32" i="31" s="1"/>
  <c r="BA31" i="31"/>
  <c r="AV31" i="31"/>
  <c r="AN31" i="31"/>
  <c r="AI31" i="31"/>
  <c r="AD31" i="31"/>
  <c r="Y31" i="31"/>
  <c r="Q31" i="31"/>
  <c r="I31" i="31"/>
  <c r="BH31" i="31" s="1"/>
  <c r="BA30" i="31"/>
  <c r="AV30" i="31"/>
  <c r="AN30" i="31"/>
  <c r="AI30" i="31"/>
  <c r="AD30" i="31"/>
  <c r="Y30" i="31"/>
  <c r="Q30" i="31"/>
  <c r="I30" i="31"/>
  <c r="BH30" i="31" s="1"/>
  <c r="BA29" i="31"/>
  <c r="AV29" i="31"/>
  <c r="AN29" i="31"/>
  <c r="AI29" i="31"/>
  <c r="AD29" i="31"/>
  <c r="Y29" i="31"/>
  <c r="Q29" i="31"/>
  <c r="I29" i="31"/>
  <c r="BH29" i="31" s="1"/>
  <c r="BA28" i="31"/>
  <c r="AV28" i="31"/>
  <c r="AN28" i="31"/>
  <c r="AI28" i="31"/>
  <c r="AD28" i="31"/>
  <c r="Y28" i="31"/>
  <c r="Q28" i="31"/>
  <c r="I28" i="31"/>
  <c r="BH28" i="31" s="1"/>
  <c r="BA27" i="31"/>
  <c r="AV27" i="31"/>
  <c r="AN27" i="31"/>
  <c r="AI27" i="31"/>
  <c r="AD27" i="31"/>
  <c r="Y27" i="31"/>
  <c r="Q27" i="31"/>
  <c r="I27" i="31"/>
  <c r="BH27" i="31" s="1"/>
  <c r="BA26" i="31"/>
  <c r="AV26" i="31"/>
  <c r="AN26" i="31"/>
  <c r="AI26" i="31"/>
  <c r="AD26" i="31"/>
  <c r="Y26" i="31"/>
  <c r="Q26" i="31"/>
  <c r="I26" i="31"/>
  <c r="BH26" i="31" s="1"/>
  <c r="BA25" i="31"/>
  <c r="AV25" i="31"/>
  <c r="AN25" i="31"/>
  <c r="AI25" i="31"/>
  <c r="AD25" i="31"/>
  <c r="Y25" i="31"/>
  <c r="Q25" i="31"/>
  <c r="I25" i="31"/>
  <c r="BH25" i="31" s="1"/>
  <c r="BA24" i="31"/>
  <c r="AV24" i="31"/>
  <c r="AN24" i="31"/>
  <c r="AI24" i="31"/>
  <c r="AD24" i="31"/>
  <c r="Y24" i="31"/>
  <c r="Q24" i="31"/>
  <c r="I24" i="31"/>
  <c r="BH24" i="31" s="1"/>
  <c r="BA23" i="31"/>
  <c r="AV23" i="31"/>
  <c r="AN23" i="31"/>
  <c r="AI23" i="31"/>
  <c r="AD23" i="31"/>
  <c r="Y23" i="31"/>
  <c r="Q23" i="31"/>
  <c r="I23" i="31"/>
  <c r="BH23" i="31" s="1"/>
  <c r="BA22" i="31"/>
  <c r="AV22" i="31"/>
  <c r="AN22" i="31"/>
  <c r="AI22" i="31"/>
  <c r="AD22" i="31"/>
  <c r="Y22" i="31"/>
  <c r="Q22" i="31"/>
  <c r="I22" i="31"/>
  <c r="BH22" i="31" s="1"/>
  <c r="BA21" i="31"/>
  <c r="AV21" i="31"/>
  <c r="AN21" i="31"/>
  <c r="AI21" i="31"/>
  <c r="AD21" i="31"/>
  <c r="Y21" i="31"/>
  <c r="Q21" i="31"/>
  <c r="I21" i="31"/>
  <c r="BH21" i="31" s="1"/>
  <c r="BA20" i="31"/>
  <c r="AV20" i="31"/>
  <c r="AN20" i="31"/>
  <c r="AI20" i="31"/>
  <c r="AD20" i="31"/>
  <c r="Y20" i="31"/>
  <c r="Q20" i="31"/>
  <c r="I20" i="31"/>
  <c r="BH20" i="31" s="1"/>
  <c r="BA19" i="31"/>
  <c r="AV19" i="31"/>
  <c r="AN19" i="31"/>
  <c r="AI19" i="31"/>
  <c r="AD19" i="31"/>
  <c r="Y19" i="31"/>
  <c r="Q19" i="31"/>
  <c r="I19" i="31"/>
  <c r="BH19" i="31" s="1"/>
  <c r="BA18" i="31"/>
  <c r="AV18" i="31"/>
  <c r="AN18" i="31"/>
  <c r="AI18" i="31"/>
  <c r="AD18" i="31"/>
  <c r="Y18" i="31"/>
  <c r="Q18" i="31"/>
  <c r="I18" i="31"/>
  <c r="BH18" i="31" s="1"/>
  <c r="BA17" i="31"/>
  <c r="AV17" i="31"/>
  <c r="AN17" i="31"/>
  <c r="AI17" i="31"/>
  <c r="AD17" i="31"/>
  <c r="Y17" i="31"/>
  <c r="Q17" i="31"/>
  <c r="I17" i="31"/>
  <c r="BH17" i="31" s="1"/>
  <c r="BA16" i="31"/>
  <c r="AV16" i="31"/>
  <c r="AN16" i="31"/>
  <c r="AI16" i="31"/>
  <c r="AD16" i="31"/>
  <c r="Y16" i="31"/>
  <c r="Q16" i="31"/>
  <c r="I16" i="31"/>
  <c r="BH16" i="31" s="1"/>
  <c r="BA15" i="31"/>
  <c r="AV15" i="31"/>
  <c r="AN15" i="31"/>
  <c r="AI15" i="31"/>
  <c r="AD15" i="31"/>
  <c r="Y15" i="31"/>
  <c r="Q15" i="31"/>
  <c r="I15" i="31"/>
  <c r="BH15" i="31" s="1"/>
  <c r="BA14" i="31"/>
  <c r="AV14" i="31"/>
  <c r="AN14" i="31"/>
  <c r="AI14" i="31"/>
  <c r="AD14" i="31"/>
  <c r="Y14" i="31"/>
  <c r="Q14" i="31"/>
  <c r="I14" i="31"/>
  <c r="BH14" i="31" s="1"/>
  <c r="BA13" i="31"/>
  <c r="AV13" i="31"/>
  <c r="AN13" i="31"/>
  <c r="AI13" i="31"/>
  <c r="AD13" i="31"/>
  <c r="Y13" i="31"/>
  <c r="Q13" i="31"/>
  <c r="I13" i="31"/>
  <c r="BH13" i="31" s="1"/>
  <c r="BA12" i="31"/>
  <c r="AV12" i="31"/>
  <c r="AN12" i="31"/>
  <c r="AI12" i="31"/>
  <c r="AD12" i="31"/>
  <c r="Y12" i="31"/>
  <c r="Q12" i="31"/>
  <c r="I12" i="31"/>
  <c r="BH12" i="31" s="1"/>
  <c r="BA11" i="31"/>
  <c r="AV11" i="31"/>
  <c r="AN11" i="31"/>
  <c r="AI11" i="31"/>
  <c r="AD11" i="31"/>
  <c r="Y11" i="31"/>
  <c r="Q11" i="31"/>
  <c r="Q36" i="32" l="1"/>
  <c r="AV36" i="32"/>
  <c r="AV36" i="31"/>
  <c r="AD36" i="33"/>
  <c r="Y36" i="33"/>
  <c r="BA36" i="32"/>
  <c r="AN36" i="32"/>
  <c r="BB12" i="32"/>
  <c r="BF12" i="32" s="1"/>
  <c r="BB16" i="32"/>
  <c r="BF16" i="32" s="1"/>
  <c r="BI16" i="32" s="1"/>
  <c r="BB18" i="32"/>
  <c r="BF18" i="32" s="1"/>
  <c r="BI18" i="32" s="1"/>
  <c r="BB20" i="32"/>
  <c r="BF20" i="32" s="1"/>
  <c r="BI20" i="32" s="1"/>
  <c r="BB22" i="32"/>
  <c r="BF22" i="32" s="1"/>
  <c r="BI22" i="32" s="1"/>
  <c r="BB26" i="32"/>
  <c r="BF26" i="32" s="1"/>
  <c r="BI26" i="32" s="1"/>
  <c r="BB28" i="32"/>
  <c r="BF28" i="32" s="1"/>
  <c r="BI28" i="32" s="1"/>
  <c r="BB30" i="32"/>
  <c r="BF30" i="32" s="1"/>
  <c r="BI30" i="32" s="1"/>
  <c r="BB32" i="32"/>
  <c r="BF32" i="32" s="1"/>
  <c r="BI32" i="32" s="1"/>
  <c r="BB14" i="32"/>
  <c r="BF14" i="32" s="1"/>
  <c r="BI14" i="32" s="1"/>
  <c r="BB34" i="32"/>
  <c r="BF34" i="32" s="1"/>
  <c r="BI34" i="32" s="1"/>
  <c r="BB24" i="32"/>
  <c r="BF24" i="32" s="1"/>
  <c r="BI24" i="32" s="1"/>
  <c r="AD36" i="32"/>
  <c r="BB21" i="32"/>
  <c r="BF21" i="32" s="1"/>
  <c r="BI21" i="32" s="1"/>
  <c r="BB27" i="32"/>
  <c r="BF27" i="32" s="1"/>
  <c r="BI27" i="32" s="1"/>
  <c r="BB23" i="32"/>
  <c r="BF23" i="32" s="1"/>
  <c r="BI23" i="32" s="1"/>
  <c r="BB33" i="32"/>
  <c r="BF33" i="32" s="1"/>
  <c r="BI33" i="32" s="1"/>
  <c r="Y36" i="32"/>
  <c r="BB15" i="32"/>
  <c r="BF15" i="32" s="1"/>
  <c r="BI15" i="32" s="1"/>
  <c r="BB31" i="32"/>
  <c r="BF31" i="32" s="1"/>
  <c r="BI31" i="32" s="1"/>
  <c r="BB13" i="32"/>
  <c r="BF13" i="32" s="1"/>
  <c r="BI13" i="32" s="1"/>
  <c r="BB19" i="32"/>
  <c r="BF19" i="32" s="1"/>
  <c r="BI19" i="32" s="1"/>
  <c r="BB35" i="32"/>
  <c r="BF35" i="32" s="1"/>
  <c r="BI35" i="32" s="1"/>
  <c r="BB25" i="32"/>
  <c r="BF25" i="32" s="1"/>
  <c r="BI25" i="32" s="1"/>
  <c r="BB29" i="32"/>
  <c r="BF29" i="32" s="1"/>
  <c r="BI29" i="32" s="1"/>
  <c r="BB17" i="32"/>
  <c r="BF17" i="32" s="1"/>
  <c r="BI17" i="32" s="1"/>
  <c r="I36" i="32"/>
  <c r="BH12" i="32"/>
  <c r="BA36" i="31"/>
  <c r="AI36" i="31"/>
  <c r="AD36" i="31"/>
  <c r="BB11" i="31"/>
  <c r="BB14" i="31"/>
  <c r="BF14" i="31" s="1"/>
  <c r="BI14" i="31" s="1"/>
  <c r="BB23" i="31"/>
  <c r="BF23" i="31" s="1"/>
  <c r="BI23" i="31" s="1"/>
  <c r="BB32" i="31"/>
  <c r="BF32" i="31" s="1"/>
  <c r="BI32" i="31" s="1"/>
  <c r="BB20" i="31"/>
  <c r="BF20" i="31" s="1"/>
  <c r="BI20" i="31" s="1"/>
  <c r="BB26" i="31"/>
  <c r="BF26" i="31" s="1"/>
  <c r="BI26" i="31" s="1"/>
  <c r="BB17" i="31"/>
  <c r="BF17" i="31" s="1"/>
  <c r="BI17" i="31" s="1"/>
  <c r="BB29" i="31"/>
  <c r="BF29" i="31" s="1"/>
  <c r="BI29" i="31" s="1"/>
  <c r="Y36" i="31"/>
  <c r="BB12" i="31"/>
  <c r="BF12" i="31" s="1"/>
  <c r="BI12" i="31" s="1"/>
  <c r="BB15" i="31"/>
  <c r="BF15" i="31" s="1"/>
  <c r="BI15" i="31" s="1"/>
  <c r="BB18" i="31"/>
  <c r="BF18" i="31" s="1"/>
  <c r="BI18" i="31" s="1"/>
  <c r="BB21" i="31"/>
  <c r="BF21" i="31" s="1"/>
  <c r="BI21" i="31" s="1"/>
  <c r="BB24" i="31"/>
  <c r="BF24" i="31" s="1"/>
  <c r="BI24" i="31" s="1"/>
  <c r="BB27" i="31"/>
  <c r="BF27" i="31" s="1"/>
  <c r="BI27" i="31" s="1"/>
  <c r="BB30" i="31"/>
  <c r="BF30" i="31" s="1"/>
  <c r="BI30" i="31" s="1"/>
  <c r="BB33" i="31"/>
  <c r="BF33" i="31" s="1"/>
  <c r="BI33" i="31" s="1"/>
  <c r="BB35" i="31"/>
  <c r="BF35" i="31" s="1"/>
  <c r="BI35" i="31" s="1"/>
  <c r="BB13" i="31"/>
  <c r="BF13" i="31" s="1"/>
  <c r="BI13" i="31" s="1"/>
  <c r="BB16" i="31"/>
  <c r="BF16" i="31" s="1"/>
  <c r="BI16" i="31" s="1"/>
  <c r="BB19" i="31"/>
  <c r="BF19" i="31" s="1"/>
  <c r="BI19" i="31" s="1"/>
  <c r="BB22" i="31"/>
  <c r="BF22" i="31" s="1"/>
  <c r="BI22" i="31" s="1"/>
  <c r="BB25" i="31"/>
  <c r="BF25" i="31" s="1"/>
  <c r="BI25" i="31" s="1"/>
  <c r="BB28" i="31"/>
  <c r="BF28" i="31" s="1"/>
  <c r="BI28" i="31" s="1"/>
  <c r="BB31" i="31"/>
  <c r="BF31" i="31" s="1"/>
  <c r="BI31" i="31" s="1"/>
  <c r="BB34" i="31"/>
  <c r="BF34" i="31" s="1"/>
  <c r="BI34" i="31" s="1"/>
  <c r="Q36" i="31"/>
  <c r="I36" i="31"/>
  <c r="BH36" i="31"/>
  <c r="BH36" i="33"/>
  <c r="BB13" i="33"/>
  <c r="BF13" i="33" s="1"/>
  <c r="BI13" i="33" s="1"/>
  <c r="BB21" i="33"/>
  <c r="BF21" i="33" s="1"/>
  <c r="BI21" i="33" s="1"/>
  <c r="BB25" i="33"/>
  <c r="BF25" i="33" s="1"/>
  <c r="BI25" i="33" s="1"/>
  <c r="BB29" i="33"/>
  <c r="BF29" i="33" s="1"/>
  <c r="BI29" i="33" s="1"/>
  <c r="BB33" i="33"/>
  <c r="BF33" i="33" s="1"/>
  <c r="BI33" i="33" s="1"/>
  <c r="Q36" i="33"/>
  <c r="BB16" i="33"/>
  <c r="BF16" i="33" s="1"/>
  <c r="BI16" i="33" s="1"/>
  <c r="BB20" i="33"/>
  <c r="BF20" i="33" s="1"/>
  <c r="BI20" i="33" s="1"/>
  <c r="BB28" i="33"/>
  <c r="BF28" i="33" s="1"/>
  <c r="BI28" i="33" s="1"/>
  <c r="BB32" i="33"/>
  <c r="BF32" i="33" s="1"/>
  <c r="BI32" i="33" s="1"/>
  <c r="I36" i="33"/>
  <c r="BB15" i="33"/>
  <c r="BF15" i="33" s="1"/>
  <c r="BI15" i="33" s="1"/>
  <c r="BB23" i="33"/>
  <c r="BF23" i="33" s="1"/>
  <c r="BI23" i="33" s="1"/>
  <c r="BB27" i="33"/>
  <c r="BF27" i="33" s="1"/>
  <c r="BI27" i="33" s="1"/>
  <c r="BB31" i="33"/>
  <c r="BF31" i="33" s="1"/>
  <c r="BI31" i="33" s="1"/>
  <c r="BB35" i="33"/>
  <c r="BF35" i="33" s="1"/>
  <c r="BI35" i="33" s="1"/>
  <c r="BB12" i="33"/>
  <c r="BF12" i="33" s="1"/>
  <c r="BI12" i="33" s="1"/>
  <c r="BB19" i="33"/>
  <c r="BF19" i="33" s="1"/>
  <c r="BI19" i="33" s="1"/>
  <c r="AV36" i="33"/>
  <c r="BB24" i="33"/>
  <c r="BF24" i="33" s="1"/>
  <c r="BI24" i="33" s="1"/>
  <c r="BB11" i="33"/>
  <c r="AN36" i="33"/>
  <c r="BA36" i="33"/>
  <c r="BB14" i="33"/>
  <c r="BF14" i="33" s="1"/>
  <c r="BI14" i="33" s="1"/>
  <c r="BB18" i="33"/>
  <c r="BF18" i="33" s="1"/>
  <c r="BI18" i="33" s="1"/>
  <c r="BB22" i="33"/>
  <c r="BF22" i="33" s="1"/>
  <c r="BI22" i="33" s="1"/>
  <c r="BB26" i="33"/>
  <c r="BF26" i="33" s="1"/>
  <c r="BI26" i="33" s="1"/>
  <c r="BB30" i="33"/>
  <c r="BF30" i="33" s="1"/>
  <c r="BI30" i="33" s="1"/>
  <c r="BB34" i="33"/>
  <c r="BF34" i="33" s="1"/>
  <c r="BI34" i="33" s="1"/>
  <c r="BB17" i="33"/>
  <c r="BF17" i="33" s="1"/>
  <c r="BI17" i="33" s="1"/>
  <c r="BB11" i="32"/>
  <c r="AI36" i="33"/>
  <c r="AI36" i="32"/>
  <c r="BF11" i="31"/>
  <c r="AN36" i="31"/>
  <c r="BF11" i="33" l="1"/>
  <c r="BI11" i="33" s="1"/>
  <c r="BI36" i="33" s="1"/>
  <c r="BI12" i="32"/>
  <c r="BH36" i="32"/>
  <c r="BB36" i="31"/>
  <c r="BB36" i="33"/>
  <c r="BB36" i="32"/>
  <c r="BF11" i="32"/>
  <c r="BF36" i="31"/>
  <c r="BI11" i="31"/>
  <c r="BI36" i="31" s="1"/>
  <c r="BF36" i="33" l="1"/>
  <c r="BF36" i="32"/>
  <c r="BI11" i="32"/>
  <c r="BI36" i="32" s="1"/>
  <c r="Y35" i="3" l="1"/>
  <c r="AE37" i="35" l="1"/>
  <c r="AF37" i="35"/>
  <c r="BC37" i="35" l="1"/>
  <c r="BB37" i="35"/>
  <c r="BA37" i="35"/>
  <c r="AZ37" i="35"/>
  <c r="AY37" i="35"/>
  <c r="AT37" i="35"/>
  <c r="AS37" i="35"/>
  <c r="AR37" i="35"/>
  <c r="AQ37" i="35"/>
  <c r="AP37" i="35"/>
  <c r="AL5" i="35"/>
  <c r="AH37" i="35"/>
  <c r="AG37" i="35"/>
  <c r="AD37" i="35"/>
  <c r="AC37" i="35"/>
  <c r="AB37" i="35"/>
  <c r="AA37" i="35"/>
  <c r="Z37" i="35"/>
  <c r="Y37" i="35"/>
  <c r="BU37" i="34"/>
  <c r="BT37" i="34"/>
  <c r="BS37" i="34"/>
  <c r="BR37" i="34"/>
  <c r="BQ37" i="34"/>
  <c r="BP37" i="34"/>
  <c r="BO37" i="34"/>
  <c r="BN37" i="34"/>
  <c r="BM37" i="34"/>
  <c r="BL37" i="34"/>
  <c r="BK37" i="34"/>
  <c r="BJ37" i="34"/>
  <c r="BI37" i="34"/>
  <c r="BH37" i="34"/>
  <c r="BG37" i="34"/>
  <c r="BF37" i="34"/>
  <c r="BB37" i="34"/>
  <c r="BA37" i="34"/>
  <c r="AZ37" i="34"/>
  <c r="AY37" i="34"/>
  <c r="AX37" i="34"/>
  <c r="AW37" i="34"/>
  <c r="AV37" i="34"/>
  <c r="AU37" i="34"/>
  <c r="AT37" i="34"/>
  <c r="AS37" i="34"/>
  <c r="AR37" i="34"/>
  <c r="AQ37" i="34"/>
  <c r="AP37" i="34"/>
  <c r="AO37" i="34"/>
  <c r="AN37" i="34"/>
  <c r="AM37" i="34"/>
  <c r="AL37" i="34"/>
  <c r="BD5" i="34"/>
  <c r="BT37" i="16"/>
  <c r="BK37" i="16"/>
  <c r="BU37" i="16"/>
  <c r="BS37" i="16"/>
  <c r="BR37" i="16"/>
  <c r="BQ37" i="16"/>
  <c r="BL37" i="16"/>
  <c r="BJ37" i="16"/>
  <c r="BI37" i="16"/>
  <c r="BH37" i="16"/>
  <c r="BD5" i="16"/>
  <c r="AU37" i="16"/>
  <c r="AT37" i="16"/>
  <c r="AS37" i="16"/>
  <c r="AR37" i="16"/>
  <c r="AQ37" i="16"/>
  <c r="AP37" i="16"/>
  <c r="AO37" i="16"/>
  <c r="AN37" i="16"/>
  <c r="AM37" i="16"/>
  <c r="AL37" i="16"/>
  <c r="Y11" i="7"/>
  <c r="F36" i="7"/>
  <c r="K36" i="30" l="1"/>
  <c r="C32" i="25" l="1"/>
  <c r="C31" i="25"/>
  <c r="S5" i="35"/>
  <c r="AJ5" i="34"/>
  <c r="S5" i="34"/>
  <c r="AX37" i="35" l="1"/>
  <c r="AW37" i="35"/>
  <c r="AV37" i="35"/>
  <c r="AU37" i="35"/>
  <c r="AO37" i="35"/>
  <c r="AN37" i="35"/>
  <c r="AJ37" i="35"/>
  <c r="AI37" i="35"/>
  <c r="B5" i="35"/>
  <c r="B5" i="34"/>
  <c r="X37" i="35"/>
  <c r="W37" i="35"/>
  <c r="V37" i="35"/>
  <c r="U37" i="35"/>
  <c r="P37" i="35"/>
  <c r="O37" i="35"/>
  <c r="N37" i="35"/>
  <c r="M37" i="35"/>
  <c r="I37" i="35"/>
  <c r="H37" i="35"/>
  <c r="G37" i="35"/>
  <c r="F37" i="35"/>
  <c r="E37" i="35"/>
  <c r="D37" i="35"/>
  <c r="C37" i="35"/>
  <c r="AH37" i="34"/>
  <c r="AG37" i="34"/>
  <c r="AF37" i="34"/>
  <c r="AE37" i="34"/>
  <c r="AD37" i="34"/>
  <c r="AC37" i="34"/>
  <c r="AB37" i="34"/>
  <c r="AA37" i="34"/>
  <c r="Z37" i="34"/>
  <c r="Y37" i="34"/>
  <c r="X37" i="34"/>
  <c r="W37" i="34"/>
  <c r="V37" i="34"/>
  <c r="U37" i="34"/>
  <c r="P37" i="34"/>
  <c r="O37" i="34"/>
  <c r="N37" i="34"/>
  <c r="M37" i="34"/>
  <c r="I37" i="34"/>
  <c r="H37" i="34"/>
  <c r="G37" i="34"/>
  <c r="F37" i="34"/>
  <c r="E37" i="34"/>
  <c r="D37" i="34"/>
  <c r="C37" i="34"/>
  <c r="BF37" i="16"/>
  <c r="Y37" i="16"/>
  <c r="Z37" i="16"/>
  <c r="AA37" i="16"/>
  <c r="AB37" i="16"/>
  <c r="AC37" i="16"/>
  <c r="AD37" i="16"/>
  <c r="AE37" i="16"/>
  <c r="AF37" i="16"/>
  <c r="AG37" i="16"/>
  <c r="AH37" i="16"/>
  <c r="BG37" i="16"/>
  <c r="BB37" i="16"/>
  <c r="BA37" i="16"/>
  <c r="AZ37" i="16"/>
  <c r="AJ5" i="16"/>
  <c r="A6" i="25" l="1"/>
  <c r="A4" i="25"/>
  <c r="A2" i="35" l="1"/>
  <c r="A2" i="34"/>
  <c r="L18" i="11" l="1"/>
  <c r="AE10" i="2" l="1"/>
  <c r="AE11" i="2"/>
  <c r="AE12" i="2"/>
  <c r="D12" i="2" s="1"/>
  <c r="AE13" i="2"/>
  <c r="AE14" i="2"/>
  <c r="AE15" i="2"/>
  <c r="AE16" i="2"/>
  <c r="AE17" i="2"/>
  <c r="AE18" i="2"/>
  <c r="AE19" i="2"/>
  <c r="AE20" i="2"/>
  <c r="AE21" i="2"/>
  <c r="AE22" i="2"/>
  <c r="AE23" i="2"/>
  <c r="F23" i="2" s="1"/>
  <c r="AE24" i="2"/>
  <c r="F24" i="2" s="1"/>
  <c r="AE25" i="2"/>
  <c r="AE26" i="2"/>
  <c r="AE27" i="2"/>
  <c r="AE28" i="2"/>
  <c r="AE29" i="2"/>
  <c r="AE30" i="2"/>
  <c r="AE31" i="2"/>
  <c r="AE32" i="2"/>
  <c r="AE33" i="2"/>
  <c r="AE9" i="2"/>
  <c r="W9" i="1"/>
  <c r="AC34" i="2"/>
  <c r="AA34" i="2"/>
  <c r="Y34" i="2"/>
  <c r="E10" i="26"/>
  <c r="L10" i="14"/>
  <c r="M10" i="14" s="1"/>
  <c r="E20" i="13"/>
  <c r="G20" i="13"/>
  <c r="H20" i="13"/>
  <c r="D20" i="13"/>
  <c r="D11" i="13"/>
  <c r="C11" i="13"/>
  <c r="BA11" i="7"/>
  <c r="AV11" i="7"/>
  <c r="AN11" i="7"/>
  <c r="AI11" i="7"/>
  <c r="AD11" i="7"/>
  <c r="Q11" i="7"/>
  <c r="BB11" i="7" l="1"/>
  <c r="BF11" i="7" s="1"/>
  <c r="M33" i="1"/>
  <c r="M9" i="1"/>
  <c r="H33" i="1"/>
  <c r="H9" i="1"/>
  <c r="C36" i="25" l="1"/>
  <c r="B4" i="30" s="1"/>
  <c r="C35" i="25"/>
  <c r="B4" i="19" s="1"/>
  <c r="C34" i="25"/>
  <c r="B4" i="28" s="1"/>
  <c r="C33" i="25"/>
  <c r="B4" i="18" s="1"/>
  <c r="C30" i="25"/>
  <c r="B5" i="16" s="1"/>
  <c r="C25" i="25"/>
  <c r="B4" i="12" s="1"/>
  <c r="C29" i="25"/>
  <c r="B4" i="15" s="1"/>
  <c r="C28" i="25"/>
  <c r="B4" i="26" s="1"/>
  <c r="C27" i="25"/>
  <c r="B4" i="14" s="1"/>
  <c r="C26" i="25"/>
  <c r="B4" i="13" s="1"/>
  <c r="C24" i="25"/>
  <c r="B4" i="11" s="1"/>
  <c r="AP36" i="30"/>
  <c r="AO36" i="30"/>
  <c r="AN36" i="30"/>
  <c r="AM36" i="30"/>
  <c r="AL36" i="30"/>
  <c r="AE36" i="30"/>
  <c r="AD36" i="30"/>
  <c r="AC36" i="30"/>
  <c r="AB36" i="30"/>
  <c r="AA36" i="30"/>
  <c r="Z36" i="30"/>
  <c r="Y36" i="30"/>
  <c r="X36" i="30"/>
  <c r="W36" i="30"/>
  <c r="V36" i="30"/>
  <c r="U36" i="30"/>
  <c r="T36" i="30"/>
  <c r="S36" i="30"/>
  <c r="O36" i="30"/>
  <c r="N36" i="30"/>
  <c r="M36" i="30"/>
  <c r="L36" i="30"/>
  <c r="J36" i="30"/>
  <c r="I36" i="30"/>
  <c r="H36" i="30"/>
  <c r="G36" i="30"/>
  <c r="F36" i="30"/>
  <c r="E36" i="30"/>
  <c r="D36" i="30"/>
  <c r="C36" i="30"/>
  <c r="AK35" i="30"/>
  <c r="AJ35" i="30"/>
  <c r="AK34" i="30"/>
  <c r="AJ34" i="30"/>
  <c r="AK33" i="30"/>
  <c r="AJ33" i="30"/>
  <c r="AK32" i="30"/>
  <c r="AJ32" i="30"/>
  <c r="AK31" i="30"/>
  <c r="AJ31" i="30"/>
  <c r="AK30" i="30"/>
  <c r="AJ30" i="30"/>
  <c r="AK29" i="30"/>
  <c r="AJ29" i="30"/>
  <c r="AK28" i="30"/>
  <c r="AJ28" i="30"/>
  <c r="AK27" i="30"/>
  <c r="AJ27" i="30"/>
  <c r="AK26" i="30"/>
  <c r="AJ26" i="30"/>
  <c r="AK25" i="30"/>
  <c r="AJ25" i="30"/>
  <c r="AK24" i="30"/>
  <c r="AJ24" i="30"/>
  <c r="AK23" i="30"/>
  <c r="AJ23" i="30"/>
  <c r="AK22" i="30"/>
  <c r="AJ22" i="30"/>
  <c r="AK21" i="30"/>
  <c r="AJ21" i="30"/>
  <c r="AK20" i="30"/>
  <c r="AJ20" i="30"/>
  <c r="AK19" i="30"/>
  <c r="AJ19" i="30"/>
  <c r="AK18" i="30"/>
  <c r="AJ18" i="30"/>
  <c r="AK17" i="30"/>
  <c r="AJ17" i="30"/>
  <c r="AK16" i="30"/>
  <c r="AJ16" i="30"/>
  <c r="AK15" i="30"/>
  <c r="AJ15" i="30"/>
  <c r="AK14" i="30"/>
  <c r="AJ14" i="30"/>
  <c r="AK13" i="30"/>
  <c r="AJ13" i="30"/>
  <c r="AK12" i="30"/>
  <c r="AJ12" i="30"/>
  <c r="AK11" i="30"/>
  <c r="AJ11" i="30"/>
  <c r="AH4" i="30"/>
  <c r="Q4" i="30"/>
  <c r="Q4" i="19"/>
  <c r="Q4" i="28"/>
  <c r="P4" i="18"/>
  <c r="BP37" i="16"/>
  <c r="BO37" i="16"/>
  <c r="BN37" i="16"/>
  <c r="BM37" i="16"/>
  <c r="AY37" i="16"/>
  <c r="AX37" i="16"/>
  <c r="AW37" i="16"/>
  <c r="AV37" i="16"/>
  <c r="X37" i="16"/>
  <c r="W37" i="16"/>
  <c r="V37" i="16"/>
  <c r="U37" i="16"/>
  <c r="P37" i="16"/>
  <c r="O37" i="16"/>
  <c r="N37" i="16"/>
  <c r="M37" i="16"/>
  <c r="I37" i="16"/>
  <c r="H37" i="16"/>
  <c r="G37" i="16"/>
  <c r="F37" i="16"/>
  <c r="E37" i="16"/>
  <c r="D37" i="16"/>
  <c r="C37" i="16"/>
  <c r="S5" i="16"/>
  <c r="I35" i="15"/>
  <c r="H35" i="15"/>
  <c r="F35" i="15"/>
  <c r="D35" i="15"/>
  <c r="C35" i="15"/>
  <c r="J34" i="15"/>
  <c r="E34" i="15"/>
  <c r="G34" i="15" s="1"/>
  <c r="J33" i="15"/>
  <c r="E33" i="15"/>
  <c r="G33" i="15" s="1"/>
  <c r="J32" i="15"/>
  <c r="E32" i="15"/>
  <c r="G32" i="15" s="1"/>
  <c r="J31" i="15"/>
  <c r="E31" i="15"/>
  <c r="G31" i="15" s="1"/>
  <c r="J30" i="15"/>
  <c r="E30" i="15"/>
  <c r="G30" i="15" s="1"/>
  <c r="J29" i="15"/>
  <c r="E29" i="15"/>
  <c r="G29" i="15" s="1"/>
  <c r="J28" i="15"/>
  <c r="E28" i="15"/>
  <c r="G28" i="15" s="1"/>
  <c r="J27" i="15"/>
  <c r="E27" i="15"/>
  <c r="G27" i="15" s="1"/>
  <c r="J26" i="15"/>
  <c r="E26" i="15"/>
  <c r="G26" i="15" s="1"/>
  <c r="J25" i="15"/>
  <c r="E25" i="15"/>
  <c r="G25" i="15" s="1"/>
  <c r="J24" i="15"/>
  <c r="E24" i="15"/>
  <c r="G24" i="15" s="1"/>
  <c r="J23" i="15"/>
  <c r="E23" i="15"/>
  <c r="G23" i="15" s="1"/>
  <c r="J22" i="15"/>
  <c r="E22" i="15"/>
  <c r="G22" i="15" s="1"/>
  <c r="J21" i="15"/>
  <c r="E21" i="15"/>
  <c r="G21" i="15" s="1"/>
  <c r="J20" i="15"/>
  <c r="E20" i="15"/>
  <c r="G20" i="15" s="1"/>
  <c r="J19" i="15"/>
  <c r="E19" i="15"/>
  <c r="G19" i="15" s="1"/>
  <c r="J18" i="15"/>
  <c r="E18" i="15"/>
  <c r="G18" i="15" s="1"/>
  <c r="J17" i="15"/>
  <c r="E17" i="15"/>
  <c r="G17" i="15" s="1"/>
  <c r="J16" i="15"/>
  <c r="E16" i="15"/>
  <c r="G16" i="15" s="1"/>
  <c r="J15" i="15"/>
  <c r="E15" i="15"/>
  <c r="G15" i="15" s="1"/>
  <c r="J14" i="15"/>
  <c r="E14" i="15"/>
  <c r="G14" i="15" s="1"/>
  <c r="J13" i="15"/>
  <c r="E13" i="15"/>
  <c r="G13" i="15" s="1"/>
  <c r="J12" i="15"/>
  <c r="E12" i="15"/>
  <c r="G12" i="15" s="1"/>
  <c r="J11" i="15"/>
  <c r="E11" i="15"/>
  <c r="G11" i="15" s="1"/>
  <c r="J10" i="15"/>
  <c r="E10" i="15"/>
  <c r="I35" i="26"/>
  <c r="H35" i="26"/>
  <c r="F35" i="26"/>
  <c r="D35" i="26"/>
  <c r="C35" i="26"/>
  <c r="J34" i="26"/>
  <c r="E34" i="26"/>
  <c r="G34" i="26" s="1"/>
  <c r="J33" i="26"/>
  <c r="E33" i="26"/>
  <c r="G33" i="26" s="1"/>
  <c r="J32" i="26"/>
  <c r="E32" i="26"/>
  <c r="G32" i="26" s="1"/>
  <c r="J31" i="26"/>
  <c r="E31" i="26"/>
  <c r="G31" i="26" s="1"/>
  <c r="J30" i="26"/>
  <c r="E30" i="26"/>
  <c r="G30" i="26" s="1"/>
  <c r="J29" i="26"/>
  <c r="E29" i="26"/>
  <c r="G29" i="26" s="1"/>
  <c r="J28" i="26"/>
  <c r="E28" i="26"/>
  <c r="G28" i="26" s="1"/>
  <c r="J27" i="26"/>
  <c r="E27" i="26"/>
  <c r="G27" i="26" s="1"/>
  <c r="J26" i="26"/>
  <c r="E26" i="26"/>
  <c r="G26" i="26" s="1"/>
  <c r="J25" i="26"/>
  <c r="E25" i="26"/>
  <c r="G25" i="26" s="1"/>
  <c r="J24" i="26"/>
  <c r="E24" i="26"/>
  <c r="G24" i="26" s="1"/>
  <c r="J23" i="26"/>
  <c r="E23" i="26"/>
  <c r="G23" i="26" s="1"/>
  <c r="J22" i="26"/>
  <c r="E22" i="26"/>
  <c r="G22" i="26" s="1"/>
  <c r="J21" i="26"/>
  <c r="E21" i="26"/>
  <c r="G21" i="26" s="1"/>
  <c r="J20" i="26"/>
  <c r="E20" i="26"/>
  <c r="G20" i="26" s="1"/>
  <c r="J19" i="26"/>
  <c r="E19" i="26"/>
  <c r="G19" i="26" s="1"/>
  <c r="J18" i="26"/>
  <c r="E18" i="26"/>
  <c r="G18" i="26" s="1"/>
  <c r="J17" i="26"/>
  <c r="E17" i="26"/>
  <c r="G17" i="26" s="1"/>
  <c r="J16" i="26"/>
  <c r="E16" i="26"/>
  <c r="G16" i="26" s="1"/>
  <c r="J15" i="26"/>
  <c r="E15" i="26"/>
  <c r="G15" i="26" s="1"/>
  <c r="J14" i="26"/>
  <c r="E14" i="26"/>
  <c r="G14" i="26" s="1"/>
  <c r="J13" i="26"/>
  <c r="E13" i="26"/>
  <c r="G13" i="26" s="1"/>
  <c r="J12" i="26"/>
  <c r="E12" i="26"/>
  <c r="G12" i="26" s="1"/>
  <c r="J11" i="26"/>
  <c r="E11" i="26"/>
  <c r="G11" i="26" s="1"/>
  <c r="J10" i="26"/>
  <c r="K35" i="14"/>
  <c r="J35" i="14"/>
  <c r="I35" i="14"/>
  <c r="H35" i="14"/>
  <c r="F35" i="14"/>
  <c r="D35" i="14"/>
  <c r="C35" i="14"/>
  <c r="L34" i="14"/>
  <c r="M34" i="14" s="1"/>
  <c r="E34" i="14"/>
  <c r="G34" i="14" s="1"/>
  <c r="L33" i="14"/>
  <c r="M33" i="14" s="1"/>
  <c r="E33" i="14"/>
  <c r="G33" i="14" s="1"/>
  <c r="L32" i="14"/>
  <c r="M32" i="14" s="1"/>
  <c r="E32" i="14"/>
  <c r="G32" i="14" s="1"/>
  <c r="L31" i="14"/>
  <c r="M31" i="14" s="1"/>
  <c r="E31" i="14"/>
  <c r="G31" i="14" s="1"/>
  <c r="L30" i="14"/>
  <c r="M30" i="14" s="1"/>
  <c r="E30" i="14"/>
  <c r="G30" i="14" s="1"/>
  <c r="L29" i="14"/>
  <c r="M29" i="14" s="1"/>
  <c r="E29" i="14"/>
  <c r="G29" i="14" s="1"/>
  <c r="L28" i="14"/>
  <c r="M28" i="14" s="1"/>
  <c r="E28" i="14"/>
  <c r="G28" i="14" s="1"/>
  <c r="L27" i="14"/>
  <c r="M27" i="14" s="1"/>
  <c r="E27" i="14"/>
  <c r="G27" i="14" s="1"/>
  <c r="L26" i="14"/>
  <c r="M26" i="14" s="1"/>
  <c r="E26" i="14"/>
  <c r="G26" i="14" s="1"/>
  <c r="L25" i="14"/>
  <c r="M25" i="14" s="1"/>
  <c r="E25" i="14"/>
  <c r="G25" i="14" s="1"/>
  <c r="L24" i="14"/>
  <c r="M24" i="14" s="1"/>
  <c r="E24" i="14"/>
  <c r="G24" i="14" s="1"/>
  <c r="L23" i="14"/>
  <c r="M23" i="14" s="1"/>
  <c r="E23" i="14"/>
  <c r="G23" i="14" s="1"/>
  <c r="L22" i="14"/>
  <c r="M22" i="14" s="1"/>
  <c r="E22" i="14"/>
  <c r="G22" i="14" s="1"/>
  <c r="L21" i="14"/>
  <c r="M21" i="14" s="1"/>
  <c r="E21" i="14"/>
  <c r="G21" i="14" s="1"/>
  <c r="L20" i="14"/>
  <c r="M20" i="14" s="1"/>
  <c r="E20" i="14"/>
  <c r="G20" i="14" s="1"/>
  <c r="L19" i="14"/>
  <c r="M19" i="14" s="1"/>
  <c r="E19" i="14"/>
  <c r="G19" i="14" s="1"/>
  <c r="M18" i="14"/>
  <c r="L18" i="14"/>
  <c r="E18" i="14"/>
  <c r="G18" i="14" s="1"/>
  <c r="L17" i="14"/>
  <c r="M17" i="14" s="1"/>
  <c r="E17" i="14"/>
  <c r="G17" i="14" s="1"/>
  <c r="L16" i="14"/>
  <c r="M16" i="14" s="1"/>
  <c r="E16" i="14"/>
  <c r="G16" i="14" s="1"/>
  <c r="L15" i="14"/>
  <c r="M15" i="14" s="1"/>
  <c r="E15" i="14"/>
  <c r="G15" i="14" s="1"/>
  <c r="L14" i="14"/>
  <c r="M14" i="14" s="1"/>
  <c r="E14" i="14"/>
  <c r="G14" i="14" s="1"/>
  <c r="L13" i="14"/>
  <c r="M13" i="14" s="1"/>
  <c r="E13" i="14"/>
  <c r="G13" i="14" s="1"/>
  <c r="L12" i="14"/>
  <c r="M12" i="14" s="1"/>
  <c r="E12" i="14"/>
  <c r="G12" i="14" s="1"/>
  <c r="L11" i="14"/>
  <c r="M11" i="14" s="1"/>
  <c r="E11" i="14"/>
  <c r="G11" i="14" s="1"/>
  <c r="E10" i="14"/>
  <c r="G10" i="14" s="1"/>
  <c r="I19" i="13"/>
  <c r="F19" i="13"/>
  <c r="I18" i="13"/>
  <c r="F18" i="13"/>
  <c r="D34" i="12"/>
  <c r="C34" i="12"/>
  <c r="N27" i="11"/>
  <c r="K27" i="11"/>
  <c r="G27" i="11"/>
  <c r="E27" i="11"/>
  <c r="N26" i="11"/>
  <c r="K26" i="11"/>
  <c r="G26" i="11"/>
  <c r="E26" i="11"/>
  <c r="N25" i="11"/>
  <c r="K25" i="11"/>
  <c r="G25" i="11"/>
  <c r="E25" i="11"/>
  <c r="N24" i="11"/>
  <c r="K24" i="11"/>
  <c r="G24" i="11"/>
  <c r="E24" i="11"/>
  <c r="O22" i="11"/>
  <c r="L22" i="11"/>
  <c r="I22" i="11"/>
  <c r="N21" i="11"/>
  <c r="M21" i="11"/>
  <c r="K21" i="11"/>
  <c r="J21" i="11"/>
  <c r="H21" i="11"/>
  <c r="G21" i="11"/>
  <c r="F21" i="11"/>
  <c r="E21" i="11"/>
  <c r="O20" i="11"/>
  <c r="L20" i="11"/>
  <c r="I20" i="11"/>
  <c r="O19" i="11"/>
  <c r="L19" i="11"/>
  <c r="I19" i="11"/>
  <c r="O18" i="11"/>
  <c r="I18" i="11"/>
  <c r="O17" i="11"/>
  <c r="L17" i="11"/>
  <c r="I17" i="11"/>
  <c r="N16" i="11"/>
  <c r="M16" i="11"/>
  <c r="K16" i="11"/>
  <c r="J16" i="11"/>
  <c r="H16" i="11"/>
  <c r="G16" i="11"/>
  <c r="F16" i="11"/>
  <c r="E16" i="11"/>
  <c r="O15" i="11"/>
  <c r="L15" i="11"/>
  <c r="I15" i="11"/>
  <c r="O14" i="11"/>
  <c r="L14" i="11"/>
  <c r="I14" i="11"/>
  <c r="O13" i="11"/>
  <c r="L13" i="11"/>
  <c r="I13" i="11"/>
  <c r="O12" i="11"/>
  <c r="L12" i="11"/>
  <c r="I12" i="11"/>
  <c r="O11" i="11"/>
  <c r="L11" i="11"/>
  <c r="I11" i="11"/>
  <c r="O10" i="11"/>
  <c r="L10" i="11"/>
  <c r="I10" i="11"/>
  <c r="O9" i="11"/>
  <c r="L9" i="11"/>
  <c r="I9" i="11"/>
  <c r="AP4" i="33"/>
  <c r="W4" i="33"/>
  <c r="AP4" i="32"/>
  <c r="W4" i="32"/>
  <c r="AP4" i="31"/>
  <c r="W4" i="31"/>
  <c r="BG36" i="7"/>
  <c r="BE36" i="7"/>
  <c r="BD36" i="7"/>
  <c r="BC36" i="7"/>
  <c r="AZ36" i="7"/>
  <c r="AY36" i="7"/>
  <c r="AX36" i="7"/>
  <c r="AW36" i="7"/>
  <c r="AU36" i="7"/>
  <c r="AT36" i="7"/>
  <c r="AS36" i="7"/>
  <c r="AR36" i="7"/>
  <c r="AM36" i="7"/>
  <c r="AL36" i="7"/>
  <c r="AK36" i="7"/>
  <c r="AJ36" i="7"/>
  <c r="AH36" i="7"/>
  <c r="AG36" i="7"/>
  <c r="AF36" i="7"/>
  <c r="AE36" i="7"/>
  <c r="AC36" i="7"/>
  <c r="AB36" i="7"/>
  <c r="AA36" i="7"/>
  <c r="Z36" i="7"/>
  <c r="U36" i="7"/>
  <c r="T36" i="7"/>
  <c r="S36" i="7"/>
  <c r="R36" i="7"/>
  <c r="P36" i="7"/>
  <c r="O36" i="7"/>
  <c r="N36" i="7"/>
  <c r="M36" i="7"/>
  <c r="L36" i="7"/>
  <c r="K36" i="7"/>
  <c r="J36" i="7"/>
  <c r="H36" i="7"/>
  <c r="G36" i="7"/>
  <c r="C36" i="7"/>
  <c r="BA35" i="7"/>
  <c r="AV35" i="7"/>
  <c r="AN35" i="7"/>
  <c r="AI35" i="7"/>
  <c r="AD35" i="7"/>
  <c r="Y35" i="7"/>
  <c r="Q35" i="7"/>
  <c r="I35" i="7"/>
  <c r="BH35" i="7" s="1"/>
  <c r="BA34" i="7"/>
  <c r="AV34" i="7"/>
  <c r="AN34" i="7"/>
  <c r="AI34" i="7"/>
  <c r="AD34" i="7"/>
  <c r="Y34" i="7"/>
  <c r="Q34" i="7"/>
  <c r="I34" i="7"/>
  <c r="BH34" i="7" s="1"/>
  <c r="BA33" i="7"/>
  <c r="AV33" i="7"/>
  <c r="AN33" i="7"/>
  <c r="AI33" i="7"/>
  <c r="AD33" i="7"/>
  <c r="Y33" i="7"/>
  <c r="Q33" i="7"/>
  <c r="I33" i="7"/>
  <c r="BH33" i="7" s="1"/>
  <c r="BA32" i="7"/>
  <c r="AV32" i="7"/>
  <c r="AN32" i="7"/>
  <c r="AI32" i="7"/>
  <c r="AD32" i="7"/>
  <c r="Y32" i="7"/>
  <c r="Q32" i="7"/>
  <c r="I32" i="7"/>
  <c r="BH32" i="7" s="1"/>
  <c r="BA31" i="7"/>
  <c r="AV31" i="7"/>
  <c r="AN31" i="7"/>
  <c r="AI31" i="7"/>
  <c r="AD31" i="7"/>
  <c r="Y31" i="7"/>
  <c r="Q31" i="7"/>
  <c r="I31" i="7"/>
  <c r="BH31" i="7" s="1"/>
  <c r="BA30" i="7"/>
  <c r="AV30" i="7"/>
  <c r="AN30" i="7"/>
  <c r="AI30" i="7"/>
  <c r="AD30" i="7"/>
  <c r="Y30" i="7"/>
  <c r="Q30" i="7"/>
  <c r="I30" i="7"/>
  <c r="BH30" i="7" s="1"/>
  <c r="BA29" i="7"/>
  <c r="AV29" i="7"/>
  <c r="AN29" i="7"/>
  <c r="AI29" i="7"/>
  <c r="AD29" i="7"/>
  <c r="Y29" i="7"/>
  <c r="Q29" i="7"/>
  <c r="I29" i="7"/>
  <c r="BH29" i="7" s="1"/>
  <c r="BA28" i="7"/>
  <c r="AV28" i="7"/>
  <c r="AN28" i="7"/>
  <c r="AI28" i="7"/>
  <c r="AD28" i="7"/>
  <c r="Y28" i="7"/>
  <c r="Q28" i="7"/>
  <c r="I28" i="7"/>
  <c r="BH28" i="7" s="1"/>
  <c r="BA27" i="7"/>
  <c r="AV27" i="7"/>
  <c r="AN27" i="7"/>
  <c r="AI27" i="7"/>
  <c r="AD27" i="7"/>
  <c r="Y27" i="7"/>
  <c r="Q27" i="7"/>
  <c r="I27" i="7"/>
  <c r="BH27" i="7" s="1"/>
  <c r="BA26" i="7"/>
  <c r="AV26" i="7"/>
  <c r="AN26" i="7"/>
  <c r="AI26" i="7"/>
  <c r="AD26" i="7"/>
  <c r="Y26" i="7"/>
  <c r="Q26" i="7"/>
  <c r="I26" i="7"/>
  <c r="BH26" i="7" s="1"/>
  <c r="BA25" i="7"/>
  <c r="AV25" i="7"/>
  <c r="AN25" i="7"/>
  <c r="AI25" i="7"/>
  <c r="AD25" i="7"/>
  <c r="Y25" i="7"/>
  <c r="Q25" i="7"/>
  <c r="I25" i="7"/>
  <c r="BH25" i="7" s="1"/>
  <c r="BA24" i="7"/>
  <c r="AV24" i="7"/>
  <c r="AN24" i="7"/>
  <c r="AI24" i="7"/>
  <c r="AD24" i="7"/>
  <c r="Y24" i="7"/>
  <c r="Q24" i="7"/>
  <c r="I24" i="7"/>
  <c r="BH24" i="7" s="1"/>
  <c r="BA23" i="7"/>
  <c r="AV23" i="7"/>
  <c r="AN23" i="7"/>
  <c r="AI23" i="7"/>
  <c r="AD23" i="7"/>
  <c r="Y23" i="7"/>
  <c r="Q23" i="7"/>
  <c r="I23" i="7"/>
  <c r="BH23" i="7" s="1"/>
  <c r="BA22" i="7"/>
  <c r="AV22" i="7"/>
  <c r="AN22" i="7"/>
  <c r="AI22" i="7"/>
  <c r="AD22" i="7"/>
  <c r="Y22" i="7"/>
  <c r="Q22" i="7"/>
  <c r="I22" i="7"/>
  <c r="BH22" i="7" s="1"/>
  <c r="BA21" i="7"/>
  <c r="AV21" i="7"/>
  <c r="AN21" i="7"/>
  <c r="AI21" i="7"/>
  <c r="AD21" i="7"/>
  <c r="Y21" i="7"/>
  <c r="Q21" i="7"/>
  <c r="I21" i="7"/>
  <c r="BH21" i="7" s="1"/>
  <c r="BA20" i="7"/>
  <c r="AV20" i="7"/>
  <c r="AN20" i="7"/>
  <c r="AI20" i="7"/>
  <c r="AD20" i="7"/>
  <c r="Y20" i="7"/>
  <c r="Q20" i="7"/>
  <c r="I20" i="7"/>
  <c r="BH20" i="7" s="1"/>
  <c r="BA19" i="7"/>
  <c r="AV19" i="7"/>
  <c r="AN19" i="7"/>
  <c r="AI19" i="7"/>
  <c r="AD19" i="7"/>
  <c r="Y19" i="7"/>
  <c r="Q19" i="7"/>
  <c r="I19" i="7"/>
  <c r="BH19" i="7" s="1"/>
  <c r="BA18" i="7"/>
  <c r="AV18" i="7"/>
  <c r="AN18" i="7"/>
  <c r="AI18" i="7"/>
  <c r="AD18" i="7"/>
  <c r="Y18" i="7"/>
  <c r="Q18" i="7"/>
  <c r="I18" i="7"/>
  <c r="BH18" i="7" s="1"/>
  <c r="BA17" i="7"/>
  <c r="AV17" i="7"/>
  <c r="AN17" i="7"/>
  <c r="AI17" i="7"/>
  <c r="AD17" i="7"/>
  <c r="Y17" i="7"/>
  <c r="Q17" i="7"/>
  <c r="I17" i="7"/>
  <c r="BH17" i="7" s="1"/>
  <c r="BA16" i="7"/>
  <c r="AV16" i="7"/>
  <c r="AN16" i="7"/>
  <c r="AI16" i="7"/>
  <c r="AD16" i="7"/>
  <c r="Y16" i="7"/>
  <c r="Q16" i="7"/>
  <c r="I16" i="7"/>
  <c r="BH16" i="7" s="1"/>
  <c r="BA15" i="7"/>
  <c r="AV15" i="7"/>
  <c r="AN15" i="7"/>
  <c r="AI15" i="7"/>
  <c r="AD15" i="7"/>
  <c r="Y15" i="7"/>
  <c r="Q15" i="7"/>
  <c r="I15" i="7"/>
  <c r="BH15" i="7" s="1"/>
  <c r="BA14" i="7"/>
  <c r="AV14" i="7"/>
  <c r="AN14" i="7"/>
  <c r="AI14" i="7"/>
  <c r="AD14" i="7"/>
  <c r="Y14" i="7"/>
  <c r="Q14" i="7"/>
  <c r="I14" i="7"/>
  <c r="BH14" i="7" s="1"/>
  <c r="BA13" i="7"/>
  <c r="AV13" i="7"/>
  <c r="AN13" i="7"/>
  <c r="AI13" i="7"/>
  <c r="AD13" i="7"/>
  <c r="Y13" i="7"/>
  <c r="Q13" i="7"/>
  <c r="I13" i="7"/>
  <c r="BH13" i="7" s="1"/>
  <c r="BA12" i="7"/>
  <c r="AV12" i="7"/>
  <c r="AN12" i="7"/>
  <c r="AI12" i="7"/>
  <c r="AD12" i="7"/>
  <c r="Y12" i="7"/>
  <c r="Q12" i="7"/>
  <c r="I12" i="7"/>
  <c r="BH12" i="7" s="1"/>
  <c r="I11" i="7"/>
  <c r="BH11" i="7" s="1"/>
  <c r="BI11" i="7" s="1"/>
  <c r="AP4" i="7"/>
  <c r="W4" i="7"/>
  <c r="N34" i="5"/>
  <c r="M34" i="5"/>
  <c r="K34" i="5"/>
  <c r="J34" i="5"/>
  <c r="I34" i="5"/>
  <c r="H34" i="5"/>
  <c r="G34" i="5"/>
  <c r="F34" i="5"/>
  <c r="E34" i="5"/>
  <c r="D34" i="5"/>
  <c r="C34" i="5"/>
  <c r="H34" i="29"/>
  <c r="G34" i="29"/>
  <c r="F34" i="29"/>
  <c r="E34" i="29"/>
  <c r="D34" i="29"/>
  <c r="C34" i="29"/>
  <c r="H34" i="4"/>
  <c r="G34" i="4"/>
  <c r="F34" i="4"/>
  <c r="E34" i="4"/>
  <c r="D34" i="4"/>
  <c r="C34" i="4"/>
  <c r="AB35" i="3"/>
  <c r="AA35" i="3"/>
  <c r="Z35" i="3"/>
  <c r="X35" i="3"/>
  <c r="W35" i="3"/>
  <c r="V35" i="3"/>
  <c r="T35" i="3"/>
  <c r="S35" i="3"/>
  <c r="O35" i="3"/>
  <c r="N35" i="3"/>
  <c r="M35" i="3"/>
  <c r="L35" i="3"/>
  <c r="K35" i="3"/>
  <c r="J35" i="3"/>
  <c r="I35" i="3"/>
  <c r="H35" i="3"/>
  <c r="G35" i="3"/>
  <c r="F35" i="3"/>
  <c r="E35" i="3"/>
  <c r="D35" i="3"/>
  <c r="C35" i="3"/>
  <c r="AC34" i="3"/>
  <c r="U34" i="3"/>
  <c r="AC33" i="3"/>
  <c r="U33" i="3"/>
  <c r="AC32" i="3"/>
  <c r="U32" i="3"/>
  <c r="AC31" i="3"/>
  <c r="U31" i="3"/>
  <c r="AC30" i="3"/>
  <c r="U30" i="3"/>
  <c r="AC29" i="3"/>
  <c r="U29" i="3"/>
  <c r="AC28" i="3"/>
  <c r="U28" i="3"/>
  <c r="AC27" i="3"/>
  <c r="U27" i="3"/>
  <c r="AC26" i="3"/>
  <c r="U26" i="3"/>
  <c r="AC25" i="3"/>
  <c r="U25" i="3"/>
  <c r="AC24" i="3"/>
  <c r="U24" i="3"/>
  <c r="AC23" i="3"/>
  <c r="U23" i="3"/>
  <c r="AC22" i="3"/>
  <c r="U22" i="3"/>
  <c r="AC21" i="3"/>
  <c r="U21" i="3"/>
  <c r="AC20" i="3"/>
  <c r="U20" i="3"/>
  <c r="AC19" i="3"/>
  <c r="U19" i="3"/>
  <c r="AC18" i="3"/>
  <c r="U18" i="3"/>
  <c r="AC17" i="3"/>
  <c r="U17" i="3"/>
  <c r="AC16" i="3"/>
  <c r="U16" i="3"/>
  <c r="AC15" i="3"/>
  <c r="U15" i="3"/>
  <c r="AC14" i="3"/>
  <c r="U14" i="3"/>
  <c r="AC13" i="3"/>
  <c r="U13" i="3"/>
  <c r="AC12" i="3"/>
  <c r="U12" i="3"/>
  <c r="AC11" i="3"/>
  <c r="U11" i="3"/>
  <c r="AC10" i="3"/>
  <c r="U10" i="3"/>
  <c r="W34" i="2"/>
  <c r="Q34" i="2"/>
  <c r="O34" i="2"/>
  <c r="M34" i="2"/>
  <c r="K34" i="2"/>
  <c r="I34" i="2"/>
  <c r="G34" i="2"/>
  <c r="E34" i="2"/>
  <c r="C34" i="2"/>
  <c r="AD9" i="2"/>
  <c r="V34" i="1"/>
  <c r="U34" i="1"/>
  <c r="T34" i="1"/>
  <c r="O34" i="1"/>
  <c r="N34" i="1"/>
  <c r="L34" i="1"/>
  <c r="K34" i="1"/>
  <c r="J34" i="1"/>
  <c r="I34" i="1"/>
  <c r="G34" i="1"/>
  <c r="F34" i="1"/>
  <c r="E34" i="1"/>
  <c r="D34" i="1"/>
  <c r="C34" i="1"/>
  <c r="W33" i="1"/>
  <c r="W32" i="1"/>
  <c r="M32" i="1"/>
  <c r="H32" i="1"/>
  <c r="W31" i="1"/>
  <c r="M31" i="1"/>
  <c r="H31" i="1"/>
  <c r="W30" i="1"/>
  <c r="M30" i="1"/>
  <c r="H30" i="1"/>
  <c r="W29" i="1"/>
  <c r="M29" i="1"/>
  <c r="H29" i="1"/>
  <c r="W28" i="1"/>
  <c r="M28" i="1"/>
  <c r="H28" i="1"/>
  <c r="W27" i="1"/>
  <c r="M27" i="1"/>
  <c r="H27" i="1"/>
  <c r="W26" i="1"/>
  <c r="M26" i="1"/>
  <c r="H26" i="1"/>
  <c r="W25" i="1"/>
  <c r="M25" i="1"/>
  <c r="H25" i="1"/>
  <c r="W24" i="1"/>
  <c r="M24" i="1"/>
  <c r="H24" i="1"/>
  <c r="W23" i="1"/>
  <c r="M23" i="1"/>
  <c r="H23" i="1"/>
  <c r="W22" i="1"/>
  <c r="M22" i="1"/>
  <c r="H22" i="1"/>
  <c r="W21" i="1"/>
  <c r="M21" i="1"/>
  <c r="H21" i="1"/>
  <c r="W20" i="1"/>
  <c r="M20" i="1"/>
  <c r="H20" i="1"/>
  <c r="W19" i="1"/>
  <c r="M19" i="1"/>
  <c r="H19" i="1"/>
  <c r="W18" i="1"/>
  <c r="M18" i="1"/>
  <c r="H18" i="1"/>
  <c r="W17" i="1"/>
  <c r="M17" i="1"/>
  <c r="H17" i="1"/>
  <c r="W16" i="1"/>
  <c r="M16" i="1"/>
  <c r="H16" i="1"/>
  <c r="W15" i="1"/>
  <c r="M15" i="1"/>
  <c r="H15" i="1"/>
  <c r="W14" i="1"/>
  <c r="M14" i="1"/>
  <c r="H14" i="1"/>
  <c r="W13" i="1"/>
  <c r="M13" i="1"/>
  <c r="H13" i="1"/>
  <c r="W12" i="1"/>
  <c r="M12" i="1"/>
  <c r="H12" i="1"/>
  <c r="W11" i="1"/>
  <c r="M11" i="1"/>
  <c r="H11" i="1"/>
  <c r="W10" i="1"/>
  <c r="M10" i="1"/>
  <c r="H10" i="1"/>
  <c r="A1" i="7"/>
  <c r="L24" i="11" l="1"/>
  <c r="M23" i="11"/>
  <c r="L27" i="11"/>
  <c r="O27" i="11"/>
  <c r="I26" i="11"/>
  <c r="I24" i="11"/>
  <c r="O26" i="11"/>
  <c r="H34" i="1"/>
  <c r="AK36" i="30"/>
  <c r="L35" i="14"/>
  <c r="I20" i="13"/>
  <c r="F20" i="13"/>
  <c r="I27" i="11"/>
  <c r="K23" i="11"/>
  <c r="H23" i="11"/>
  <c r="E23" i="11"/>
  <c r="N23" i="11"/>
  <c r="O25" i="11"/>
  <c r="L16" i="11"/>
  <c r="AB12" i="2"/>
  <c r="AD12" i="2"/>
  <c r="AB20" i="2"/>
  <c r="AD20" i="2"/>
  <c r="AB24" i="2"/>
  <c r="AD24" i="2"/>
  <c r="AB13" i="2"/>
  <c r="AD13" i="2"/>
  <c r="AB17" i="2"/>
  <c r="AD17" i="2"/>
  <c r="AB21" i="2"/>
  <c r="AD21" i="2"/>
  <c r="AB25" i="2"/>
  <c r="AD25" i="2"/>
  <c r="AB33" i="2"/>
  <c r="AD33" i="2"/>
  <c r="AB10" i="2"/>
  <c r="AD10" i="2"/>
  <c r="AB14" i="2"/>
  <c r="AD14" i="2"/>
  <c r="AB18" i="2"/>
  <c r="AD18" i="2"/>
  <c r="AB22" i="2"/>
  <c r="AD22" i="2"/>
  <c r="AB26" i="2"/>
  <c r="AD26" i="2"/>
  <c r="AB30" i="2"/>
  <c r="AD30" i="2"/>
  <c r="AB11" i="2"/>
  <c r="AD11" i="2"/>
  <c r="AB15" i="2"/>
  <c r="AD15" i="2"/>
  <c r="AB19" i="2"/>
  <c r="AD19" i="2"/>
  <c r="AB23" i="2"/>
  <c r="AD23" i="2"/>
  <c r="AB27" i="2"/>
  <c r="AD27" i="2"/>
  <c r="AB31" i="2"/>
  <c r="AD31" i="2"/>
  <c r="AB16" i="2"/>
  <c r="AD16" i="2"/>
  <c r="AB28" i="2"/>
  <c r="AD28" i="2"/>
  <c r="AB32" i="2"/>
  <c r="AD32" i="2"/>
  <c r="AB29" i="2"/>
  <c r="AD29" i="2"/>
  <c r="AB9" i="2"/>
  <c r="Z9" i="2"/>
  <c r="R12" i="2"/>
  <c r="Z12" i="2"/>
  <c r="X20" i="2"/>
  <c r="Z20" i="2"/>
  <c r="X28" i="2"/>
  <c r="Z28" i="2"/>
  <c r="X32" i="2"/>
  <c r="Z32" i="2"/>
  <c r="X13" i="2"/>
  <c r="Z13" i="2"/>
  <c r="X17" i="2"/>
  <c r="Z17" i="2"/>
  <c r="X21" i="2"/>
  <c r="Z21" i="2"/>
  <c r="X25" i="2"/>
  <c r="Z25" i="2"/>
  <c r="X29" i="2"/>
  <c r="Z29" i="2"/>
  <c r="X11" i="2"/>
  <c r="Z11" i="2"/>
  <c r="P14" i="2"/>
  <c r="Z14" i="2"/>
  <c r="P18" i="2"/>
  <c r="Z18" i="2"/>
  <c r="X22" i="2"/>
  <c r="Z22" i="2"/>
  <c r="P26" i="2"/>
  <c r="Z26" i="2"/>
  <c r="X30" i="2"/>
  <c r="Z30" i="2"/>
  <c r="X15" i="2"/>
  <c r="Z15" i="2"/>
  <c r="X19" i="2"/>
  <c r="Z19" i="2"/>
  <c r="X23" i="2"/>
  <c r="Z23" i="2"/>
  <c r="X27" i="2"/>
  <c r="Z27" i="2"/>
  <c r="X31" i="2"/>
  <c r="Z31" i="2"/>
  <c r="X24" i="2"/>
  <c r="Z24" i="2"/>
  <c r="R16" i="2"/>
  <c r="Z16" i="2"/>
  <c r="P10" i="2"/>
  <c r="Z10" i="2"/>
  <c r="X33" i="2"/>
  <c r="Z33" i="2"/>
  <c r="P9" i="2"/>
  <c r="R9" i="2"/>
  <c r="X9" i="2"/>
  <c r="X12" i="2"/>
  <c r="J35" i="15"/>
  <c r="J35" i="26"/>
  <c r="M35" i="14"/>
  <c r="AJ36" i="30"/>
  <c r="O21" i="11"/>
  <c r="L21" i="11"/>
  <c r="O24" i="11"/>
  <c r="L25" i="11"/>
  <c r="O16" i="11"/>
  <c r="I16" i="11"/>
  <c r="BA36" i="7"/>
  <c r="BB23" i="7"/>
  <c r="BF23" i="7" s="1"/>
  <c r="BI23" i="7" s="1"/>
  <c r="BB25" i="7"/>
  <c r="BF25" i="7" s="1"/>
  <c r="BI25" i="7" s="1"/>
  <c r="BB26" i="7"/>
  <c r="BF26" i="7" s="1"/>
  <c r="BI26" i="7" s="1"/>
  <c r="AD36" i="7"/>
  <c r="BB12" i="7"/>
  <c r="BF12" i="7" s="1"/>
  <c r="BI12" i="7" s="1"/>
  <c r="BB13" i="7"/>
  <c r="BF13" i="7" s="1"/>
  <c r="BI13" i="7" s="1"/>
  <c r="BB14" i="7"/>
  <c r="BF14" i="7" s="1"/>
  <c r="BI14" i="7" s="1"/>
  <c r="BB15" i="7"/>
  <c r="BF15" i="7" s="1"/>
  <c r="BI15" i="7" s="1"/>
  <c r="BB16" i="7"/>
  <c r="BF16" i="7" s="1"/>
  <c r="BI16" i="7" s="1"/>
  <c r="BB17" i="7"/>
  <c r="BF17" i="7" s="1"/>
  <c r="BI17" i="7" s="1"/>
  <c r="BB18" i="7"/>
  <c r="BF18" i="7" s="1"/>
  <c r="BI18" i="7" s="1"/>
  <c r="BB19" i="7"/>
  <c r="BF19" i="7" s="1"/>
  <c r="BI19" i="7" s="1"/>
  <c r="BB20" i="7"/>
  <c r="BF20" i="7" s="1"/>
  <c r="BI20" i="7" s="1"/>
  <c r="BB21" i="7"/>
  <c r="BF21" i="7" s="1"/>
  <c r="BI21" i="7" s="1"/>
  <c r="BB22" i="7"/>
  <c r="BF22" i="7" s="1"/>
  <c r="BI22" i="7" s="1"/>
  <c r="BB24" i="7"/>
  <c r="BF24" i="7" s="1"/>
  <c r="BI24" i="7" s="1"/>
  <c r="BB27" i="7"/>
  <c r="BF27" i="7" s="1"/>
  <c r="BI27" i="7" s="1"/>
  <c r="BB28" i="7"/>
  <c r="BF28" i="7" s="1"/>
  <c r="BI28" i="7" s="1"/>
  <c r="BB29" i="7"/>
  <c r="BF29" i="7" s="1"/>
  <c r="BI29" i="7" s="1"/>
  <c r="BB30" i="7"/>
  <c r="BF30" i="7" s="1"/>
  <c r="BI30" i="7" s="1"/>
  <c r="BB31" i="7"/>
  <c r="BF31" i="7" s="1"/>
  <c r="BI31" i="7" s="1"/>
  <c r="BB32" i="7"/>
  <c r="BF32" i="7" s="1"/>
  <c r="BI32" i="7" s="1"/>
  <c r="BB33" i="7"/>
  <c r="BF33" i="7" s="1"/>
  <c r="BI33" i="7" s="1"/>
  <c r="BB34" i="7"/>
  <c r="BF34" i="7" s="1"/>
  <c r="BI34" i="7" s="1"/>
  <c r="BB35" i="7"/>
  <c r="BF35" i="7" s="1"/>
  <c r="BI35" i="7" s="1"/>
  <c r="L34" i="5"/>
  <c r="AC35" i="3"/>
  <c r="U35" i="3"/>
  <c r="P30" i="2"/>
  <c r="F16" i="2"/>
  <c r="R18" i="2"/>
  <c r="P11" i="2"/>
  <c r="L12" i="2"/>
  <c r="P13" i="2"/>
  <c r="P15" i="2"/>
  <c r="P16" i="2"/>
  <c r="X16" i="2"/>
  <c r="F11" i="2"/>
  <c r="N11" i="2"/>
  <c r="F12" i="2"/>
  <c r="F13" i="2"/>
  <c r="F15" i="2"/>
  <c r="H16" i="2"/>
  <c r="N24" i="2"/>
  <c r="D28" i="2"/>
  <c r="L16" i="2"/>
  <c r="H11" i="2"/>
  <c r="D16" i="2"/>
  <c r="N16" i="2"/>
  <c r="L26" i="2"/>
  <c r="L28" i="2"/>
  <c r="F21" i="2"/>
  <c r="P23" i="2"/>
  <c r="F27" i="2"/>
  <c r="F33" i="2"/>
  <c r="F17" i="2"/>
  <c r="P19" i="2"/>
  <c r="P21" i="2"/>
  <c r="N29" i="2"/>
  <c r="F31" i="2"/>
  <c r="D32" i="2"/>
  <c r="H24" i="2"/>
  <c r="P24" i="2"/>
  <c r="H27" i="2"/>
  <c r="F32" i="2"/>
  <c r="N32" i="2"/>
  <c r="F18" i="2"/>
  <c r="F19" i="2"/>
  <c r="D20" i="2"/>
  <c r="J24" i="2"/>
  <c r="R24" i="2"/>
  <c r="N27" i="2"/>
  <c r="F30" i="2"/>
  <c r="H32" i="2"/>
  <c r="P32" i="2"/>
  <c r="L32" i="2"/>
  <c r="F9" i="2"/>
  <c r="F14" i="2"/>
  <c r="L18" i="2"/>
  <c r="H19" i="2"/>
  <c r="N20" i="2"/>
  <c r="D24" i="2"/>
  <c r="L24" i="2"/>
  <c r="P27" i="2"/>
  <c r="H30" i="2"/>
  <c r="J32" i="2"/>
  <c r="R32" i="2"/>
  <c r="F22" i="2"/>
  <c r="L10" i="2"/>
  <c r="N12" i="2"/>
  <c r="N13" i="2"/>
  <c r="N14" i="2"/>
  <c r="J16" i="2"/>
  <c r="H17" i="2"/>
  <c r="J18" i="2"/>
  <c r="X18" i="2"/>
  <c r="N19" i="2"/>
  <c r="F20" i="2"/>
  <c r="N21" i="2"/>
  <c r="H22" i="2"/>
  <c r="D26" i="2"/>
  <c r="N26" i="2"/>
  <c r="N28" i="2"/>
  <c r="P29" i="2"/>
  <c r="N30" i="2"/>
  <c r="P31" i="2"/>
  <c r="H33" i="2"/>
  <c r="J10" i="2"/>
  <c r="R10" i="2"/>
  <c r="N22" i="2"/>
  <c r="F25" i="2"/>
  <c r="F26" i="2"/>
  <c r="R26" i="2"/>
  <c r="D10" i="2"/>
  <c r="F10" i="2"/>
  <c r="X10" i="2"/>
  <c r="D18" i="2"/>
  <c r="N18" i="2"/>
  <c r="P22" i="2"/>
  <c r="H25" i="2"/>
  <c r="J26" i="2"/>
  <c r="X26" i="2"/>
  <c r="F28" i="2"/>
  <c r="F29" i="2"/>
  <c r="H9" i="2"/>
  <c r="H14" i="2"/>
  <c r="N9" i="2"/>
  <c r="N10" i="2"/>
  <c r="H12" i="2"/>
  <c r="P12" i="2"/>
  <c r="J14" i="2"/>
  <c r="R14" i="2"/>
  <c r="H15" i="2"/>
  <c r="N17" i="2"/>
  <c r="H20" i="2"/>
  <c r="P20" i="2"/>
  <c r="J22" i="2"/>
  <c r="R22" i="2"/>
  <c r="H23" i="2"/>
  <c r="N25" i="2"/>
  <c r="H28" i="2"/>
  <c r="P28" i="2"/>
  <c r="J30" i="2"/>
  <c r="R30" i="2"/>
  <c r="H31" i="2"/>
  <c r="N33" i="2"/>
  <c r="H10" i="2"/>
  <c r="J12" i="2"/>
  <c r="H13" i="2"/>
  <c r="D14" i="2"/>
  <c r="L14" i="2"/>
  <c r="X14" i="2"/>
  <c r="N15" i="2"/>
  <c r="P17" i="2"/>
  <c r="H18" i="2"/>
  <c r="J20" i="2"/>
  <c r="R20" i="2"/>
  <c r="H21" i="2"/>
  <c r="D22" i="2"/>
  <c r="L22" i="2"/>
  <c r="N23" i="2"/>
  <c r="P25" i="2"/>
  <c r="H26" i="2"/>
  <c r="J28" i="2"/>
  <c r="R28" i="2"/>
  <c r="H29" i="2"/>
  <c r="D30" i="2"/>
  <c r="L30" i="2"/>
  <c r="N31" i="2"/>
  <c r="P33" i="2"/>
  <c r="AE34" i="2"/>
  <c r="D9" i="2"/>
  <c r="L20" i="2"/>
  <c r="W34" i="1"/>
  <c r="M34" i="1"/>
  <c r="A1" i="1"/>
  <c r="A1" i="2"/>
  <c r="J9" i="2"/>
  <c r="J11" i="2"/>
  <c r="R11" i="2"/>
  <c r="J13" i="2"/>
  <c r="R13" i="2"/>
  <c r="J15" i="2"/>
  <c r="R15" i="2"/>
  <c r="J17" i="2"/>
  <c r="R17" i="2"/>
  <c r="J19" i="2"/>
  <c r="R19" i="2"/>
  <c r="J21" i="2"/>
  <c r="R21" i="2"/>
  <c r="J23" i="2"/>
  <c r="R23" i="2"/>
  <c r="J25" i="2"/>
  <c r="R25" i="2"/>
  <c r="J27" i="2"/>
  <c r="R27" i="2"/>
  <c r="J29" i="2"/>
  <c r="R29" i="2"/>
  <c r="J31" i="2"/>
  <c r="R31" i="2"/>
  <c r="J33" i="2"/>
  <c r="R33" i="2"/>
  <c r="A1" i="4"/>
  <c r="A1" i="6"/>
  <c r="I36" i="7"/>
  <c r="AI36" i="7"/>
  <c r="A1" i="29"/>
  <c r="L9" i="2"/>
  <c r="D11" i="2"/>
  <c r="L11" i="2"/>
  <c r="D13" i="2"/>
  <c r="L13" i="2"/>
  <c r="D15" i="2"/>
  <c r="L15" i="2"/>
  <c r="D17" i="2"/>
  <c r="L17" i="2"/>
  <c r="D19" i="2"/>
  <c r="L19" i="2"/>
  <c r="D21" i="2"/>
  <c r="L21" i="2"/>
  <c r="D23" i="2"/>
  <c r="L23" i="2"/>
  <c r="D25" i="2"/>
  <c r="L25" i="2"/>
  <c r="D27" i="2"/>
  <c r="L27" i="2"/>
  <c r="D29" i="2"/>
  <c r="L29" i="2"/>
  <c r="D31" i="2"/>
  <c r="L31" i="2"/>
  <c r="D33" i="2"/>
  <c r="L33" i="2"/>
  <c r="Q36" i="7"/>
  <c r="AN36" i="7"/>
  <c r="A1" i="19"/>
  <c r="A1" i="18"/>
  <c r="A1" i="33"/>
  <c r="A1" i="12"/>
  <c r="A1" i="30"/>
  <c r="A1" i="28"/>
  <c r="A2" i="16"/>
  <c r="A1" i="15"/>
  <c r="A1" i="26"/>
  <c r="A1" i="14"/>
  <c r="A1" i="31"/>
  <c r="A1" i="13"/>
  <c r="A1" i="32"/>
  <c r="A1" i="11"/>
  <c r="A1" i="3"/>
  <c r="A1" i="5"/>
  <c r="Y36" i="7"/>
  <c r="AV36" i="7"/>
  <c r="BH36" i="7"/>
  <c r="G23" i="11"/>
  <c r="E35" i="14"/>
  <c r="G35" i="14"/>
  <c r="E35" i="26"/>
  <c r="G10" i="26"/>
  <c r="G35" i="26" s="1"/>
  <c r="I25" i="11"/>
  <c r="L26" i="11"/>
  <c r="I21" i="11"/>
  <c r="E35" i="15"/>
  <c r="G10" i="15"/>
  <c r="G35" i="15" s="1"/>
  <c r="J23" i="11"/>
  <c r="O23" i="11" l="1"/>
  <c r="L23" i="11"/>
  <c r="AB34" i="2"/>
  <c r="AD34" i="2"/>
  <c r="H34" i="2"/>
  <c r="Z34" i="2"/>
  <c r="I23" i="11"/>
  <c r="BB36" i="7"/>
  <c r="X34" i="2"/>
  <c r="F34" i="2"/>
  <c r="J34" i="2"/>
  <c r="L34" i="2"/>
  <c r="N34" i="2"/>
  <c r="P34" i="2"/>
  <c r="D34" i="2"/>
  <c r="R34" i="2"/>
  <c r="BF36" i="7"/>
  <c r="BI36" i="7"/>
</calcChain>
</file>

<file path=xl/sharedStrings.xml><?xml version="1.0" encoding="utf-8"?>
<sst xmlns="http://schemas.openxmlformats.org/spreadsheetml/2006/main" count="3090" uniqueCount="469">
  <si>
    <t>軽自動車及び小型特殊自動車</t>
    <rPh sb="0" eb="4">
      <t>ケイジドウシャ</t>
    </rPh>
    <rPh sb="4" eb="5">
      <t>オヨ</t>
    </rPh>
    <rPh sb="6" eb="8">
      <t>コガタ</t>
    </rPh>
    <rPh sb="8" eb="10">
      <t>トクシュ</t>
    </rPh>
    <rPh sb="10" eb="13">
      <t>ジドウシャ</t>
    </rPh>
    <phoneticPr fontId="2"/>
  </si>
  <si>
    <t>(A)のうち非課税台数　(F)</t>
    <rPh sb="6" eb="9">
      <t>ヒカゼイ</t>
    </rPh>
    <rPh sb="9" eb="11">
      <t>ダイスウ</t>
    </rPh>
    <phoneticPr fontId="17"/>
  </si>
  <si>
    <t>混合世帯数</t>
    <rPh sb="0" eb="2">
      <t>コンゴウ</t>
    </rPh>
    <rPh sb="2" eb="5">
      <t>セタイスウ</t>
    </rPh>
    <phoneticPr fontId="17"/>
  </si>
  <si>
    <t>分離長期譲渡所得金額に係る所得金額</t>
    <rPh sb="0" eb="2">
      <t>ブンリ</t>
    </rPh>
    <rPh sb="2" eb="4">
      <t>チョウキ</t>
    </rPh>
    <rPh sb="4" eb="6">
      <t>ジョウト</t>
    </rPh>
    <rPh sb="6" eb="8">
      <t>ショトク</t>
    </rPh>
    <rPh sb="8" eb="10">
      <t>キンガク</t>
    </rPh>
    <rPh sb="11" eb="12">
      <t>カカ</t>
    </rPh>
    <rPh sb="13" eb="15">
      <t>ショトク</t>
    </rPh>
    <rPh sb="15" eb="17">
      <t>キンガク</t>
    </rPh>
    <phoneticPr fontId="17"/>
  </si>
  <si>
    <t>頁</t>
    <rPh sb="0" eb="1">
      <t>ページ</t>
    </rPh>
    <phoneticPr fontId="2"/>
  </si>
  <si>
    <t>個人の市町村民税</t>
    <rPh sb="0" eb="2">
      <t>コジン</t>
    </rPh>
    <rPh sb="3" eb="6">
      <t>シチョウソン</t>
    </rPh>
    <rPh sb="6" eb="7">
      <t>ミン</t>
    </rPh>
    <rPh sb="7" eb="8">
      <t>ゼイ</t>
    </rPh>
    <phoneticPr fontId="2"/>
  </si>
  <si>
    <t>納税義務者数</t>
    <rPh sb="0" eb="2">
      <t>ノウゼイ</t>
    </rPh>
    <rPh sb="2" eb="5">
      <t>ギムシャ</t>
    </rPh>
    <rPh sb="5" eb="6">
      <t>スウ</t>
    </rPh>
    <phoneticPr fontId="2"/>
  </si>
  <si>
    <t>所得控除額</t>
    <rPh sb="0" eb="2">
      <t>ショトク</t>
    </rPh>
    <rPh sb="2" eb="4">
      <t>コウジョ</t>
    </rPh>
    <rPh sb="4" eb="5">
      <t>ガク</t>
    </rPh>
    <phoneticPr fontId="17"/>
  </si>
  <si>
    <t>差引課税台数</t>
    <rPh sb="0" eb="2">
      <t>サシヒキ</t>
    </rPh>
    <rPh sb="2" eb="4">
      <t>カゼイ</t>
    </rPh>
    <rPh sb="4" eb="6">
      <t>ダイスウ</t>
    </rPh>
    <phoneticPr fontId="2"/>
  </si>
  <si>
    <t>区　　分</t>
    <rPh sb="0" eb="1">
      <t>ク</t>
    </rPh>
    <rPh sb="3" eb="4">
      <t>ブン</t>
    </rPh>
    <phoneticPr fontId="17"/>
  </si>
  <si>
    <t>平等割総額</t>
  </si>
  <si>
    <t>法人の市町村民税</t>
    <rPh sb="0" eb="2">
      <t>ホウジン</t>
    </rPh>
    <rPh sb="3" eb="8">
      <t>シチョウソンミンゼイ</t>
    </rPh>
    <phoneticPr fontId="2"/>
  </si>
  <si>
    <t>東成瀬村</t>
  </si>
  <si>
    <t>営業等所得者</t>
    <rPh sb="2" eb="3">
      <t>ナド</t>
    </rPh>
    <phoneticPr fontId="2"/>
  </si>
  <si>
    <t>300万円超
400万円
以下</t>
    <rPh sb="3" eb="5">
      <t>マンエン</t>
    </rPh>
    <rPh sb="5" eb="6">
      <t>コ</t>
    </rPh>
    <rPh sb="10" eb="12">
      <t>マンエン</t>
    </rPh>
    <rPh sb="13" eb="15">
      <t>イカ</t>
    </rPh>
    <phoneticPr fontId="17"/>
  </si>
  <si>
    <t>計</t>
    <rPh sb="0" eb="1">
      <t>ケイ</t>
    </rPh>
    <phoneticPr fontId="2"/>
  </si>
  <si>
    <t>550万円超
700万円
以下</t>
    <rPh sb="3" eb="5">
      <t>マンエン</t>
    </rPh>
    <rPh sb="5" eb="6">
      <t>コ</t>
    </rPh>
    <rPh sb="10" eb="12">
      <t>マンエン</t>
    </rPh>
    <rPh sb="13" eb="15">
      <t>イカ</t>
    </rPh>
    <phoneticPr fontId="17"/>
  </si>
  <si>
    <t>調定済額</t>
    <rPh sb="0" eb="1">
      <t>チョウ</t>
    </rPh>
    <rPh sb="1" eb="2">
      <t>サダム</t>
    </rPh>
    <rPh sb="2" eb="3">
      <t>ズミ</t>
    </rPh>
    <rPh sb="3" eb="4">
      <t>ガク</t>
    </rPh>
    <phoneticPr fontId="2"/>
  </si>
  <si>
    <t>給与所得者</t>
    <rPh sb="0" eb="2">
      <t>キュウヨ</t>
    </rPh>
    <rPh sb="2" eb="5">
      <t>ショトクシャ</t>
    </rPh>
    <phoneticPr fontId="2"/>
  </si>
  <si>
    <t>由利本荘市</t>
    <rPh sb="0" eb="2">
      <t>ユリ</t>
    </rPh>
    <rPh sb="2" eb="5">
      <t>ホンジョウシ</t>
    </rPh>
    <phoneticPr fontId="2"/>
  </si>
  <si>
    <t>区　　　　　分</t>
    <rPh sb="0" eb="1">
      <t>ク</t>
    </rPh>
    <rPh sb="6" eb="7">
      <t>ブン</t>
    </rPh>
    <phoneticPr fontId="2"/>
  </si>
  <si>
    <t>現年課税分</t>
    <rPh sb="0" eb="2">
      <t>ゲンネン</t>
    </rPh>
    <rPh sb="2" eb="5">
      <t>カゼイブン</t>
    </rPh>
    <phoneticPr fontId="17"/>
  </si>
  <si>
    <r>
      <t>三　輪　車</t>
    </r>
    <r>
      <rPr>
        <sz val="6"/>
        <color theme="1"/>
        <rFont val="ＭＳ Ｐ明朝"/>
        <family val="1"/>
        <charset val="128"/>
      </rPr>
      <t>（25％軽課適用分）</t>
    </r>
    <rPh sb="0" eb="1">
      <t>サン</t>
    </rPh>
    <rPh sb="2" eb="3">
      <t>ワ</t>
    </rPh>
    <rPh sb="4" eb="5">
      <t>クルマ</t>
    </rPh>
    <rPh sb="9" eb="11">
      <t>ケイカ</t>
    </rPh>
    <rPh sb="11" eb="13">
      <t>テキヨウ</t>
    </rPh>
    <rPh sb="13" eb="14">
      <t>ブン</t>
    </rPh>
    <phoneticPr fontId="2"/>
  </si>
  <si>
    <t>農業所得者</t>
  </si>
  <si>
    <t>その他の
所得者</t>
    <rPh sb="2" eb="3">
      <t>タ</t>
    </rPh>
    <phoneticPr fontId="17"/>
  </si>
  <si>
    <t>人</t>
    <rPh sb="0" eb="1">
      <t>ニン</t>
    </rPh>
    <phoneticPr fontId="2"/>
  </si>
  <si>
    <t>市町村名</t>
    <rPh sb="0" eb="3">
      <t>シチョウソン</t>
    </rPh>
    <rPh sb="3" eb="4">
      <t>メイ</t>
    </rPh>
    <phoneticPr fontId="2"/>
  </si>
  <si>
    <t>50cc ～
90cc</t>
  </si>
  <si>
    <t>特別徴収税額の内訳</t>
    <rPh sb="0" eb="2">
      <t>トクベツ</t>
    </rPh>
    <rPh sb="2" eb="4">
      <t>チョウシュウ</t>
    </rPh>
    <rPh sb="4" eb="6">
      <t>ゼイガク</t>
    </rPh>
    <rPh sb="7" eb="9">
      <t>ウチワケ</t>
    </rPh>
    <phoneticPr fontId="2"/>
  </si>
  <si>
    <t>世帯</t>
    <rPh sb="0" eb="2">
      <t>セタイ</t>
    </rPh>
    <phoneticPr fontId="2"/>
  </si>
  <si>
    <t>200万円超
300万円
以下</t>
    <rPh sb="3" eb="5">
      <t>マンエン</t>
    </rPh>
    <rPh sb="5" eb="6">
      <t>コ</t>
    </rPh>
    <rPh sb="10" eb="12">
      <t>マンエン</t>
    </rPh>
    <rPh sb="13" eb="15">
      <t>イカ</t>
    </rPh>
    <phoneticPr fontId="17"/>
  </si>
  <si>
    <t>第３表</t>
    <rPh sb="0" eb="1">
      <t>ダイ</t>
    </rPh>
    <rPh sb="2" eb="3">
      <t>ヒョウ</t>
    </rPh>
    <phoneticPr fontId="2"/>
  </si>
  <si>
    <t>自　家　用</t>
    <rPh sb="0" eb="1">
      <t>ジ</t>
    </rPh>
    <rPh sb="2" eb="3">
      <t>イエ</t>
    </rPh>
    <rPh sb="4" eb="5">
      <t>ヨウ</t>
    </rPh>
    <phoneticPr fontId="2"/>
  </si>
  <si>
    <t>左のうち身体障害者等の減免台数</t>
    <rPh sb="0" eb="1">
      <t>ヒダリ</t>
    </rPh>
    <rPh sb="4" eb="6">
      <t>シンタイ</t>
    </rPh>
    <rPh sb="6" eb="9">
      <t>ショウガイシャ</t>
    </rPh>
    <rPh sb="9" eb="10">
      <t>トウ</t>
    </rPh>
    <rPh sb="11" eb="13">
      <t>ゲンメン</t>
    </rPh>
    <rPh sb="13" eb="15">
      <t>ダイスウ</t>
    </rPh>
    <phoneticPr fontId="17"/>
  </si>
  <si>
    <t>外国税額控除</t>
    <rPh sb="0" eb="2">
      <t>ガイコク</t>
    </rPh>
    <rPh sb="2" eb="4">
      <t>ゼイガク</t>
    </rPh>
    <rPh sb="4" eb="6">
      <t>コウジョ</t>
    </rPh>
    <phoneticPr fontId="2"/>
  </si>
  <si>
    <t>(A)のうち課税標準の特例対象に係る控除分</t>
    <rPh sb="6" eb="8">
      <t>カゼイ</t>
    </rPh>
    <rPh sb="8" eb="10">
      <t>ヒョウジュン</t>
    </rPh>
    <rPh sb="11" eb="13">
      <t>トクレイ</t>
    </rPh>
    <rPh sb="13" eb="15">
      <t>タイショウ</t>
    </rPh>
    <rPh sb="16" eb="17">
      <t>カカ</t>
    </rPh>
    <rPh sb="18" eb="21">
      <t>コウジョブン</t>
    </rPh>
    <phoneticPr fontId="2"/>
  </si>
  <si>
    <t>400万円超
550万円
以下</t>
    <rPh sb="3" eb="5">
      <t>マンエン</t>
    </rPh>
    <rPh sb="5" eb="6">
      <t>コ</t>
    </rPh>
    <rPh sb="10" eb="12">
      <t>マンエン</t>
    </rPh>
    <rPh sb="13" eb="15">
      <t>イカ</t>
    </rPh>
    <phoneticPr fontId="17"/>
  </si>
  <si>
    <t>亜炭・石炭</t>
    <rPh sb="0" eb="1">
      <t>ア</t>
    </rPh>
    <rPh sb="1" eb="2">
      <t>タン</t>
    </rPh>
    <rPh sb="3" eb="4">
      <t>イシ</t>
    </rPh>
    <rPh sb="4" eb="5">
      <t>スミ</t>
    </rPh>
    <phoneticPr fontId="2"/>
  </si>
  <si>
    <t>専ら雪上を走行するもの</t>
    <rPh sb="0" eb="1">
      <t>モッパ</t>
    </rPh>
    <rPh sb="2" eb="4">
      <t>セツジョウ</t>
    </rPh>
    <rPh sb="5" eb="7">
      <t>ソウコウ</t>
    </rPh>
    <phoneticPr fontId="2"/>
  </si>
  <si>
    <t>納税者数</t>
    <rPh sb="0" eb="3">
      <t>ノウゼイシャ</t>
    </rPh>
    <rPh sb="3" eb="4">
      <t>スウ</t>
    </rPh>
    <phoneticPr fontId="2"/>
  </si>
  <si>
    <t>特定世帯
・特定継
続世帯
以外</t>
    <rPh sb="0" eb="2">
      <t>トクテイ</t>
    </rPh>
    <rPh sb="2" eb="4">
      <t>セタイ</t>
    </rPh>
    <rPh sb="6" eb="8">
      <t>トクテイ</t>
    </rPh>
    <rPh sb="8" eb="9">
      <t>ツギ</t>
    </rPh>
    <rPh sb="10" eb="11">
      <t>ツヅケル</t>
    </rPh>
    <rPh sb="11" eb="13">
      <t>セタイ</t>
    </rPh>
    <rPh sb="14" eb="16">
      <t>イガイ</t>
    </rPh>
    <phoneticPr fontId="2"/>
  </si>
  <si>
    <t>700万円超
1000万円
以下</t>
    <rPh sb="3" eb="5">
      <t>マンエン</t>
    </rPh>
    <rPh sb="5" eb="6">
      <t>コ</t>
    </rPh>
    <rPh sb="11" eb="13">
      <t>マンエン</t>
    </rPh>
    <rPh sb="14" eb="16">
      <t>イカ</t>
    </rPh>
    <phoneticPr fontId="17"/>
  </si>
  <si>
    <t>総所得金額等</t>
    <rPh sb="0" eb="1">
      <t>ソウ</t>
    </rPh>
    <rPh sb="1" eb="3">
      <t>ショトク</t>
    </rPh>
    <rPh sb="3" eb="5">
      <t>キンガク</t>
    </rPh>
    <rPh sb="5" eb="6">
      <t>トウ</t>
    </rPh>
    <phoneticPr fontId="17"/>
  </si>
  <si>
    <r>
      <t>四輪車</t>
    </r>
    <r>
      <rPr>
        <sz val="6"/>
        <color theme="1"/>
        <rFont val="ＭＳ Ｐ明朝"/>
        <family val="1"/>
        <charset val="128"/>
      </rPr>
      <t>（75％軽課適用分）</t>
    </r>
    <rPh sb="0" eb="1">
      <t>ヨン</t>
    </rPh>
    <rPh sb="1" eb="2">
      <t>ワ</t>
    </rPh>
    <rPh sb="2" eb="3">
      <t>クルマ</t>
    </rPh>
    <rPh sb="7" eb="9">
      <t>ケイカ</t>
    </rPh>
    <rPh sb="9" eb="11">
      <t>テキヨウ</t>
    </rPh>
    <rPh sb="11" eb="12">
      <t>ブン</t>
    </rPh>
    <phoneticPr fontId="2"/>
  </si>
  <si>
    <t>法人の市町村民税</t>
  </si>
  <si>
    <t>月産200万円超</t>
    <rPh sb="0" eb="2">
      <t>ゲッサン</t>
    </rPh>
    <rPh sb="5" eb="7">
      <t>マンエン</t>
    </rPh>
    <rPh sb="7" eb="8">
      <t>コ</t>
    </rPh>
    <phoneticPr fontId="17"/>
  </si>
  <si>
    <t>千円 (M)</t>
    <rPh sb="0" eb="2">
      <t>センエン</t>
    </rPh>
    <phoneticPr fontId="2"/>
  </si>
  <si>
    <t>営業用</t>
    <rPh sb="0" eb="3">
      <t>エイギョウヨウ</t>
    </rPh>
    <phoneticPr fontId="2"/>
  </si>
  <si>
    <t>分離短期譲渡所得金額に係る所得金額</t>
    <rPh sb="0" eb="2">
      <t>ブンリ</t>
    </rPh>
    <rPh sb="2" eb="4">
      <t>タンキ</t>
    </rPh>
    <rPh sb="4" eb="6">
      <t>ジョウト</t>
    </rPh>
    <rPh sb="6" eb="8">
      <t>ショトク</t>
    </rPh>
    <rPh sb="8" eb="10">
      <t>キンガク</t>
    </rPh>
    <rPh sb="11" eb="12">
      <t>カカ</t>
    </rPh>
    <rPh sb="13" eb="15">
      <t>ショトク</t>
    </rPh>
    <rPh sb="15" eb="17">
      <t>キンガク</t>
    </rPh>
    <phoneticPr fontId="17"/>
  </si>
  <si>
    <t>課税標準額</t>
    <rPh sb="0" eb="2">
      <t>カゼイ</t>
    </rPh>
    <rPh sb="2" eb="5">
      <t>ヒョウジュンガク</t>
    </rPh>
    <phoneticPr fontId="17"/>
  </si>
  <si>
    <t>算出税額</t>
    <rPh sb="0" eb="2">
      <t>サンシュツ</t>
    </rPh>
    <rPh sb="2" eb="4">
      <t>ゼイガク</t>
    </rPh>
    <phoneticPr fontId="17"/>
  </si>
  <si>
    <t>減免税額</t>
    <rPh sb="0" eb="2">
      <t>ゲンメン</t>
    </rPh>
    <rPh sb="2" eb="4">
      <t>ゼイガク</t>
    </rPh>
    <phoneticPr fontId="17"/>
  </si>
  <si>
    <t>計</t>
    <rPh sb="0" eb="1">
      <t>ケイ</t>
    </rPh>
    <phoneticPr fontId="17"/>
  </si>
  <si>
    <t>第１７表</t>
    <rPh sb="0" eb="1">
      <t>ダイ</t>
    </rPh>
    <rPh sb="3" eb="4">
      <t>ヒョウ</t>
    </rPh>
    <phoneticPr fontId="2"/>
  </si>
  <si>
    <t>税額調整額</t>
    <rPh sb="0" eb="2">
      <t>ゼイガク</t>
    </rPh>
    <rPh sb="2" eb="5">
      <t>チョウセイガク</t>
    </rPh>
    <phoneticPr fontId="17"/>
  </si>
  <si>
    <t>※　県内における事業所税の課税団体は、秋田市（平成３年度より課税）のみ。</t>
    <rPh sb="2" eb="4">
      <t>ケンナイ</t>
    </rPh>
    <rPh sb="8" eb="11">
      <t>ジギョウショ</t>
    </rPh>
    <rPh sb="11" eb="12">
      <t>ゼイ</t>
    </rPh>
    <rPh sb="13" eb="15">
      <t>カゼイ</t>
    </rPh>
    <rPh sb="15" eb="17">
      <t>ダンタイ</t>
    </rPh>
    <rPh sb="19" eb="22">
      <t>アキタシ</t>
    </rPh>
    <rPh sb="23" eb="25">
      <t>ヘイセイ</t>
    </rPh>
    <rPh sb="26" eb="28">
      <t>ネンド</t>
    </rPh>
    <rPh sb="30" eb="32">
      <t>カゼイ</t>
    </rPh>
    <phoneticPr fontId="2"/>
  </si>
  <si>
    <t>千円</t>
    <rPh sb="0" eb="2">
      <t>センエン</t>
    </rPh>
    <phoneticPr fontId="2"/>
  </si>
  <si>
    <t>納税義務者数</t>
    <rPh sb="0" eb="2">
      <t>ノウゼイ</t>
    </rPh>
    <rPh sb="2" eb="4">
      <t>ギム</t>
    </rPh>
    <rPh sb="4" eb="5">
      <t>シャ</t>
    </rPh>
    <rPh sb="5" eb="6">
      <t>スウ</t>
    </rPh>
    <phoneticPr fontId="17"/>
  </si>
  <si>
    <t>特別徴収税額
(B) + (C)   (A)</t>
    <rPh sb="0" eb="2">
      <t>トクベツ</t>
    </rPh>
    <rPh sb="2" eb="4">
      <t>チョウシュウ</t>
    </rPh>
    <rPh sb="4" eb="6">
      <t>ゼイガク</t>
    </rPh>
    <phoneticPr fontId="17"/>
  </si>
  <si>
    <r>
      <t>四輪車</t>
    </r>
    <r>
      <rPr>
        <sz val="6"/>
        <color theme="1"/>
        <rFont val="ＭＳ Ｐ明朝"/>
        <family val="1"/>
        <charset val="128"/>
      </rPr>
      <t>（25％軽課適用分）</t>
    </r>
    <rPh sb="0" eb="1">
      <t>ヨン</t>
    </rPh>
    <rPh sb="1" eb="2">
      <t>ワ</t>
    </rPh>
    <rPh sb="2" eb="3">
      <t>クルマ</t>
    </rPh>
    <rPh sb="7" eb="9">
      <t>ケイカ</t>
    </rPh>
    <rPh sb="9" eb="11">
      <t>テキヨウ</t>
    </rPh>
    <rPh sb="11" eb="12">
      <t>ブン</t>
    </rPh>
    <phoneticPr fontId="2"/>
  </si>
  <si>
    <t>旅　費</t>
    <rPh sb="0" eb="1">
      <t>タビ</t>
    </rPh>
    <rPh sb="2" eb="3">
      <t>ヒ</t>
    </rPh>
    <phoneticPr fontId="2"/>
  </si>
  <si>
    <t>所得割額
(B)</t>
    <rPh sb="0" eb="4">
      <t>ショトクワリガク</t>
    </rPh>
    <phoneticPr fontId="17"/>
  </si>
  <si>
    <t>計　(D)</t>
    <rPh sb="0" eb="1">
      <t>ケイ</t>
    </rPh>
    <phoneticPr fontId="17"/>
  </si>
  <si>
    <t>農耕用</t>
    <rPh sb="0" eb="3">
      <t>ノウコウヨウ</t>
    </rPh>
    <phoneticPr fontId="2"/>
  </si>
  <si>
    <t>均等割額
(C)</t>
    <rPh sb="0" eb="3">
      <t>キントウワリ</t>
    </rPh>
    <rPh sb="3" eb="4">
      <t>ガク</t>
    </rPh>
    <phoneticPr fontId="17"/>
  </si>
  <si>
    <t>均等割</t>
    <rPh sb="0" eb="3">
      <t>キントウワリ</t>
    </rPh>
    <phoneticPr fontId="2"/>
  </si>
  <si>
    <t>小　計</t>
  </si>
  <si>
    <t>一般　(A)</t>
    <rPh sb="0" eb="2">
      <t>イッパン</t>
    </rPh>
    <phoneticPr fontId="17"/>
  </si>
  <si>
    <t>合衆国軍隊の構成員等　(B)</t>
    <rPh sb="0" eb="3">
      <t>ガッシュウコク</t>
    </rPh>
    <rPh sb="3" eb="5">
      <t>グンタイ</t>
    </rPh>
    <rPh sb="6" eb="9">
      <t>コウセイイン</t>
    </rPh>
    <rPh sb="9" eb="10">
      <t>トウ</t>
    </rPh>
    <phoneticPr fontId="17"/>
  </si>
  <si>
    <t>納税義務者数</t>
    <rPh sb="0" eb="2">
      <t>ノウゼイ</t>
    </rPh>
    <rPh sb="2" eb="5">
      <t>ギムシャ</t>
    </rPh>
    <rPh sb="5" eb="6">
      <t>スウ</t>
    </rPh>
    <phoneticPr fontId="17"/>
  </si>
  <si>
    <t>第４表</t>
    <rPh sb="0" eb="1">
      <t>ダイ</t>
    </rPh>
    <rPh sb="2" eb="3">
      <t>ヒョウ</t>
    </rPh>
    <phoneticPr fontId="2"/>
  </si>
  <si>
    <t>官公署　(C)</t>
    <rPh sb="0" eb="1">
      <t>カン</t>
    </rPh>
    <rPh sb="1" eb="2">
      <t>コウ</t>
    </rPh>
    <rPh sb="2" eb="3">
      <t>ショ</t>
    </rPh>
    <phoneticPr fontId="17"/>
  </si>
  <si>
    <t>上場株式等
に係る譲渡
所得等の金額</t>
    <rPh sb="0" eb="2">
      <t>ジョウジョウ</t>
    </rPh>
    <rPh sb="2" eb="4">
      <t>カブシキ</t>
    </rPh>
    <rPh sb="4" eb="5">
      <t>トウ</t>
    </rPh>
    <rPh sb="7" eb="8">
      <t>カカ</t>
    </rPh>
    <rPh sb="9" eb="11">
      <t>ジョウト</t>
    </rPh>
    <rPh sb="12" eb="14">
      <t>ショトク</t>
    </rPh>
    <rPh sb="14" eb="15">
      <t>トウ</t>
    </rPh>
    <rPh sb="16" eb="18">
      <t>キンガク</t>
    </rPh>
    <phoneticPr fontId="17"/>
  </si>
  <si>
    <t>(C)のうち非課税台数（官公署分）　(E)</t>
    <rPh sb="6" eb="9">
      <t>ヒカゼイ</t>
    </rPh>
    <rPh sb="9" eb="11">
      <t>ダイスウ</t>
    </rPh>
    <rPh sb="12" eb="15">
      <t>カンコウショ</t>
    </rPh>
    <rPh sb="15" eb="16">
      <t>ブン</t>
    </rPh>
    <phoneticPr fontId="17"/>
  </si>
  <si>
    <t>市町村別計</t>
    <rPh sb="0" eb="3">
      <t>シチョウソン</t>
    </rPh>
    <rPh sb="3" eb="4">
      <t>ベツ</t>
    </rPh>
    <rPh sb="4" eb="5">
      <t>ケイ</t>
    </rPh>
    <phoneticPr fontId="2"/>
  </si>
  <si>
    <t>資産割総額</t>
    <rPh sb="0" eb="3">
      <t>シサンワリ</t>
    </rPh>
    <rPh sb="3" eb="5">
      <t>ソウガク</t>
    </rPh>
    <phoneticPr fontId="2"/>
  </si>
  <si>
    <t>合衆国軍隊の構成員等</t>
    <rPh sb="0" eb="3">
      <t>ガッシュウコク</t>
    </rPh>
    <rPh sb="3" eb="5">
      <t>グンタイ</t>
    </rPh>
    <rPh sb="6" eb="9">
      <t>コウセイイン</t>
    </rPh>
    <rPh sb="9" eb="10">
      <t>トウ</t>
    </rPh>
    <phoneticPr fontId="2"/>
  </si>
  <si>
    <t>官公署
(C)-(E)</t>
    <rPh sb="0" eb="1">
      <t>カン</t>
    </rPh>
    <rPh sb="1" eb="2">
      <t>コウ</t>
    </rPh>
    <rPh sb="2" eb="3">
      <t>ショ</t>
    </rPh>
    <phoneticPr fontId="2"/>
  </si>
  <si>
    <t>課税台数</t>
  </si>
  <si>
    <t>三輪車</t>
    <rPh sb="0" eb="3">
      <t>サンリンシャ</t>
    </rPh>
    <phoneticPr fontId="17"/>
  </si>
  <si>
    <t>第８表</t>
    <rPh sb="0" eb="1">
      <t>ダイ</t>
    </rPh>
    <rPh sb="2" eb="3">
      <t>ヒョウ</t>
    </rPh>
    <phoneticPr fontId="2"/>
  </si>
  <si>
    <t>二輪の小型自動車</t>
    <rPh sb="0" eb="2">
      <t>ニリン</t>
    </rPh>
    <rPh sb="3" eb="5">
      <t>コガタ</t>
    </rPh>
    <rPh sb="5" eb="8">
      <t>ジドウシャ</t>
    </rPh>
    <phoneticPr fontId="2"/>
  </si>
  <si>
    <t>その他の手当</t>
    <rPh sb="2" eb="3">
      <t>タ</t>
    </rPh>
    <rPh sb="4" eb="6">
      <t>テアテ</t>
    </rPh>
    <phoneticPr fontId="2"/>
  </si>
  <si>
    <t>台</t>
    <rPh sb="0" eb="1">
      <t>ダイ</t>
    </rPh>
    <phoneticPr fontId="2"/>
  </si>
  <si>
    <t>千円 (B)</t>
    <rPh sb="0" eb="2">
      <t>センエン</t>
    </rPh>
    <phoneticPr fontId="2"/>
  </si>
  <si>
    <t>特別徴収
義務者数</t>
    <rPh sb="0" eb="2">
      <t>トクベツ</t>
    </rPh>
    <rPh sb="2" eb="4">
      <t>チョウシュウ</t>
    </rPh>
    <rPh sb="5" eb="8">
      <t>ギムシャ</t>
    </rPh>
    <rPh sb="8" eb="9">
      <t>スウ</t>
    </rPh>
    <phoneticPr fontId="2"/>
  </si>
  <si>
    <t>原動機付自転車</t>
    <rPh sb="0" eb="4">
      <t>ゲンドウキツ</t>
    </rPh>
    <rPh sb="4" eb="7">
      <t>ジテンシャ</t>
    </rPh>
    <phoneticPr fontId="2"/>
  </si>
  <si>
    <t>均等割総額</t>
    <rPh sb="0" eb="3">
      <t>キントウワリ</t>
    </rPh>
    <rPh sb="3" eb="5">
      <t>ソウガク</t>
    </rPh>
    <phoneticPr fontId="2"/>
  </si>
  <si>
    <t>自家用</t>
    <rPh sb="0" eb="3">
      <t>ジカヨウ</t>
    </rPh>
    <phoneticPr fontId="2"/>
  </si>
  <si>
    <t>第４表　　特別徴収義務者数、特別徴収税額（給与特徴に係る分）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キュウヨ</t>
    </rPh>
    <rPh sb="23" eb="25">
      <t>トクチョウ</t>
    </rPh>
    <rPh sb="26" eb="27">
      <t>カカ</t>
    </rPh>
    <rPh sb="28" eb="29">
      <t>ブン</t>
    </rPh>
    <phoneticPr fontId="2"/>
  </si>
  <si>
    <t>貨物用</t>
    <rPh sb="0" eb="3">
      <t>カモツヨウ</t>
    </rPh>
    <phoneticPr fontId="2"/>
  </si>
  <si>
    <t>鉱産税</t>
    <rPh sb="0" eb="2">
      <t>コウサン</t>
    </rPh>
    <rPh sb="2" eb="3">
      <t>ゼイ</t>
    </rPh>
    <phoneticPr fontId="2"/>
  </si>
  <si>
    <t>課税市町村</t>
    <rPh sb="0" eb="2">
      <t>カゼイ</t>
    </rPh>
    <rPh sb="2" eb="5">
      <t>シチョウソン</t>
    </rPh>
    <phoneticPr fontId="17"/>
  </si>
  <si>
    <t>配当控除</t>
    <rPh sb="0" eb="2">
      <t>ハイトウ</t>
    </rPh>
    <rPh sb="2" eb="4">
      <t>コウジョ</t>
    </rPh>
    <phoneticPr fontId="17"/>
  </si>
  <si>
    <t>滞納繰越分</t>
    <rPh sb="0" eb="2">
      <t>タイノウ</t>
    </rPh>
    <rPh sb="2" eb="4">
      <t>クリコシ</t>
    </rPh>
    <rPh sb="4" eb="5">
      <t>ブン</t>
    </rPh>
    <phoneticPr fontId="2"/>
  </si>
  <si>
    <t>可燃性天然ガス</t>
    <rPh sb="0" eb="3">
      <t>カネンセイ</t>
    </rPh>
    <rPh sb="3" eb="5">
      <t>テンネン</t>
    </rPh>
    <phoneticPr fontId="2"/>
  </si>
  <si>
    <t>小　計</t>
    <rPh sb="0" eb="1">
      <t>ショウ</t>
    </rPh>
    <rPh sb="2" eb="3">
      <t>ケイ</t>
    </rPh>
    <phoneticPr fontId="17"/>
  </si>
  <si>
    <t>入湯税</t>
    <rPh sb="0" eb="3">
      <t>ニュウトウゼイ</t>
    </rPh>
    <phoneticPr fontId="2"/>
  </si>
  <si>
    <t>入湯客数</t>
    <rPh sb="0" eb="2">
      <t>ニュウトウ</t>
    </rPh>
    <rPh sb="2" eb="4">
      <t>キャクスウ</t>
    </rPh>
    <phoneticPr fontId="17"/>
  </si>
  <si>
    <t>事業所税</t>
    <rPh sb="0" eb="3">
      <t>ジギョウショ</t>
    </rPh>
    <rPh sb="3" eb="4">
      <t>ゼイ</t>
    </rPh>
    <phoneticPr fontId="2"/>
  </si>
  <si>
    <t>１　法第703条の4第23項の総所得金額等（市町村民税の旧ただし書方式）
２　地方税法等の一部を改正する法律（平成23年法律第30号）による改正前の法第703条の4第26項の総所得金額等（市町村民税の旧本文方式）
３　市町村民税の所得割額
４　その他</t>
  </si>
  <si>
    <t>千円 (ﾊ)</t>
    <rPh sb="0" eb="2">
      <t>センエン</t>
    </rPh>
    <phoneticPr fontId="2"/>
  </si>
  <si>
    <t>課税標準額
(A)-(B)-(C)
-(D)</t>
    <rPh sb="0" eb="2">
      <t>カゼイ</t>
    </rPh>
    <rPh sb="2" eb="5">
      <t>ヒョウジュンガク</t>
    </rPh>
    <phoneticPr fontId="2"/>
  </si>
  <si>
    <t>うち資産割について月割計算により課税されないこととなる床面積相当分</t>
    <rPh sb="2" eb="5">
      <t>シサンワリ</t>
    </rPh>
    <rPh sb="9" eb="11">
      <t>ツキワ</t>
    </rPh>
    <rPh sb="11" eb="13">
      <t>ケイサン</t>
    </rPh>
    <rPh sb="16" eb="18">
      <t>カゼイ</t>
    </rPh>
    <rPh sb="27" eb="30">
      <t>ユカメンセキ</t>
    </rPh>
    <rPh sb="30" eb="33">
      <t>ソウトウブン</t>
    </rPh>
    <phoneticPr fontId="2"/>
  </si>
  <si>
    <t>現年課税分</t>
    <rPh sb="0" eb="2">
      <t>ゲンネン</t>
    </rPh>
    <rPh sb="2" eb="5">
      <t>カゼイブン</t>
    </rPh>
    <phoneticPr fontId="2"/>
  </si>
  <si>
    <t>50cc ～ 90cc</t>
  </si>
  <si>
    <t>千円, ㎡ (A)</t>
    <rPh sb="0" eb="2">
      <t>センエン</t>
    </rPh>
    <phoneticPr fontId="2"/>
  </si>
  <si>
    <t>(V)/(A)</t>
  </si>
  <si>
    <t>千円, ㎡ (B)</t>
    <rPh sb="0" eb="2">
      <t>センエン</t>
    </rPh>
    <phoneticPr fontId="2"/>
  </si>
  <si>
    <t>千円, ㎡ (C)</t>
    <rPh sb="0" eb="2">
      <t>センエン</t>
    </rPh>
    <phoneticPr fontId="2"/>
  </si>
  <si>
    <t>つづき</t>
  </si>
  <si>
    <t>千円, ㎡ (D)</t>
    <rPh sb="0" eb="2">
      <t>センエン</t>
    </rPh>
    <phoneticPr fontId="2"/>
  </si>
  <si>
    <t>千円, ㎡ (E)</t>
    <rPh sb="0" eb="2">
      <t>センエン</t>
    </rPh>
    <phoneticPr fontId="2"/>
  </si>
  <si>
    <t>資産割</t>
    <rPh sb="0" eb="3">
      <t>シサンワリ</t>
    </rPh>
    <phoneticPr fontId="2"/>
  </si>
  <si>
    <t>従業者割</t>
    <rPh sb="0" eb="3">
      <t>ジュウギョウシャ</t>
    </rPh>
    <rPh sb="3" eb="4">
      <t>ワ</t>
    </rPh>
    <phoneticPr fontId="2"/>
  </si>
  <si>
    <t>千円 (N)</t>
    <rPh sb="0" eb="2">
      <t>センエン</t>
    </rPh>
    <phoneticPr fontId="2"/>
  </si>
  <si>
    <t>合　　　　　計</t>
    <rPh sb="0" eb="1">
      <t>ゴウ</t>
    </rPh>
    <rPh sb="6" eb="7">
      <t>ケイ</t>
    </rPh>
    <phoneticPr fontId="2"/>
  </si>
  <si>
    <t>特別徴収義務者数、特別徴収税額（給与特徴に係る分）</t>
    <rPh sb="16" eb="18">
      <t>キュウヨ</t>
    </rPh>
    <rPh sb="18" eb="20">
      <t>トクチョウ</t>
    </rPh>
    <rPh sb="21" eb="22">
      <t>カカ</t>
    </rPh>
    <rPh sb="23" eb="24">
      <t>ブン</t>
    </rPh>
    <phoneticPr fontId="2"/>
  </si>
  <si>
    <t>㎡</t>
  </si>
  <si>
    <t>国民健康保険税</t>
    <rPh sb="0" eb="2">
      <t>コクミン</t>
    </rPh>
    <rPh sb="2" eb="4">
      <t>ケンコウ</t>
    </rPh>
    <rPh sb="4" eb="7">
      <t>ホケンゼイ</t>
    </rPh>
    <phoneticPr fontId="2"/>
  </si>
  <si>
    <t>被保険者数</t>
    <rPh sb="0" eb="4">
      <t>ヒホケンシャ</t>
    </rPh>
    <rPh sb="4" eb="5">
      <t>スウ</t>
    </rPh>
    <phoneticPr fontId="2"/>
  </si>
  <si>
    <t>割合</t>
    <rPh sb="0" eb="2">
      <t>ワリアイ</t>
    </rPh>
    <phoneticPr fontId="17"/>
  </si>
  <si>
    <t>退職被保険者世帯数</t>
    <rPh sb="0" eb="2">
      <t>タイショク</t>
    </rPh>
    <rPh sb="2" eb="6">
      <t>ヒホケンシャ</t>
    </rPh>
    <rPh sb="6" eb="9">
      <t>セタイスウ</t>
    </rPh>
    <phoneticPr fontId="2"/>
  </si>
  <si>
    <t>資産割</t>
    <rPh sb="0" eb="1">
      <t>シ</t>
    </rPh>
    <rPh sb="1" eb="2">
      <t>サン</t>
    </rPh>
    <rPh sb="2" eb="3">
      <t>ワリ</t>
    </rPh>
    <phoneticPr fontId="2"/>
  </si>
  <si>
    <t>所得区分１</t>
    <rPh sb="0" eb="2">
      <t>ショトク</t>
    </rPh>
    <rPh sb="2" eb="4">
      <t>クブン</t>
    </rPh>
    <phoneticPr fontId="2"/>
  </si>
  <si>
    <t>一般被保険者数</t>
    <rPh sb="0" eb="2">
      <t>イッパン</t>
    </rPh>
    <rPh sb="2" eb="6">
      <t>ヒホケンシャ</t>
    </rPh>
    <rPh sb="6" eb="7">
      <t>スウ</t>
    </rPh>
    <phoneticPr fontId="2"/>
  </si>
  <si>
    <t>一般
(A)-(F)-(G)</t>
    <rPh sb="0" eb="1">
      <t>イチ</t>
    </rPh>
    <rPh sb="1" eb="2">
      <t>パン</t>
    </rPh>
    <phoneticPr fontId="17"/>
  </si>
  <si>
    <t>退職被保険者等数</t>
    <rPh sb="0" eb="2">
      <t>タイショク</t>
    </rPh>
    <rPh sb="2" eb="6">
      <t>ヒホケンシャ</t>
    </rPh>
    <rPh sb="6" eb="7">
      <t>トウ</t>
    </rPh>
    <rPh sb="7" eb="8">
      <t>スウ</t>
    </rPh>
    <phoneticPr fontId="2"/>
  </si>
  <si>
    <t>一般被保険者世帯数</t>
    <rPh sb="0" eb="2">
      <t>イッパン</t>
    </rPh>
    <rPh sb="2" eb="6">
      <t>ヒホケンシャ</t>
    </rPh>
    <rPh sb="6" eb="9">
      <t>セタイスウ</t>
    </rPh>
    <phoneticPr fontId="2"/>
  </si>
  <si>
    <t>所得区分２</t>
    <rPh sb="0" eb="2">
      <t>ショトク</t>
    </rPh>
    <rPh sb="2" eb="4">
      <t>クブン</t>
    </rPh>
    <phoneticPr fontId="2"/>
  </si>
  <si>
    <t>計
 (D)+(E)+(F)</t>
    <rPh sb="0" eb="1">
      <t>ケイ</t>
    </rPh>
    <phoneticPr fontId="2"/>
  </si>
  <si>
    <t>所得区分３</t>
    <rPh sb="0" eb="2">
      <t>ショトク</t>
    </rPh>
    <rPh sb="2" eb="4">
      <t>クブン</t>
    </rPh>
    <phoneticPr fontId="2"/>
  </si>
  <si>
    <t>世帯数</t>
    <rPh sb="0" eb="3">
      <t>セタイスウ</t>
    </rPh>
    <phoneticPr fontId="2"/>
  </si>
  <si>
    <t>割</t>
    <rPh sb="0" eb="1">
      <t>ワリ</t>
    </rPh>
    <phoneticPr fontId="2"/>
  </si>
  <si>
    <t>寄付金
税額控除</t>
    <rPh sb="0" eb="3">
      <t>キフキン</t>
    </rPh>
    <rPh sb="4" eb="6">
      <t>ゼイガク</t>
    </rPh>
    <rPh sb="6" eb="8">
      <t>コウジョ</t>
    </rPh>
    <phoneticPr fontId="2"/>
  </si>
  <si>
    <t>五城目町</t>
  </si>
  <si>
    <t>納期の回数</t>
    <rPh sb="0" eb="2">
      <t>ノウキ</t>
    </rPh>
    <rPh sb="3" eb="5">
      <t>カイスウ</t>
    </rPh>
    <phoneticPr fontId="2"/>
  </si>
  <si>
    <t>課税限度額</t>
    <rPh sb="0" eb="2">
      <t>カゼイ</t>
    </rPh>
    <rPh sb="2" eb="5">
      <t>ゲンドガク</t>
    </rPh>
    <phoneticPr fontId="2"/>
  </si>
  <si>
    <t>課税方法</t>
    <rPh sb="0" eb="2">
      <t>カゼイ</t>
    </rPh>
    <rPh sb="2" eb="4">
      <t>ホウホウ</t>
    </rPh>
    <phoneticPr fontId="2"/>
  </si>
  <si>
    <t>税額控除額</t>
    <rPh sb="0" eb="1">
      <t>ゼイ</t>
    </rPh>
    <rPh sb="1" eb="2">
      <t>ガク</t>
    </rPh>
    <rPh sb="2" eb="3">
      <t>ヒカエ</t>
    </rPh>
    <rPh sb="3" eb="4">
      <t>ジョ</t>
    </rPh>
    <rPh sb="4" eb="5">
      <t>ガク</t>
    </rPh>
    <phoneticPr fontId="2"/>
  </si>
  <si>
    <t>１　所得割、資産割、均等割及び平等割
２　所得割、均等割及び平等割
３　所得割及び均等割
４　その他</t>
    <rPh sb="2" eb="5">
      <t>ショトクワリ</t>
    </rPh>
    <rPh sb="6" eb="9">
      <t>シサンワリ</t>
    </rPh>
    <rPh sb="10" eb="13">
      <t>キントウワリ</t>
    </rPh>
    <rPh sb="13" eb="14">
      <t>オヨ</t>
    </rPh>
    <rPh sb="15" eb="18">
      <t>ビョウドウワ</t>
    </rPh>
    <rPh sb="21" eb="24">
      <t>ショトクワリ</t>
    </rPh>
    <rPh sb="25" eb="28">
      <t>キントウワリ</t>
    </rPh>
    <rPh sb="28" eb="29">
      <t>オヨ</t>
    </rPh>
    <rPh sb="30" eb="33">
      <t>ビョウドウワ</t>
    </rPh>
    <rPh sb="36" eb="39">
      <t>ショトクワリ</t>
    </rPh>
    <rPh sb="39" eb="40">
      <t>オヨ</t>
    </rPh>
    <rPh sb="41" eb="44">
      <t>キントウワリ</t>
    </rPh>
    <rPh sb="49" eb="50">
      <t>タ</t>
    </rPh>
    <phoneticPr fontId="2"/>
  </si>
  <si>
    <t>１　固定資産税額
２　固定資産税額のうち土地及び家屋に係る税額
３　資産割を課税していない
４　その他</t>
    <rPh sb="2" eb="4">
      <t>コテイ</t>
    </rPh>
    <rPh sb="4" eb="7">
      <t>シサンゼイ</t>
    </rPh>
    <rPh sb="7" eb="8">
      <t>ガク</t>
    </rPh>
    <rPh sb="11" eb="15">
      <t>コテイシサン</t>
    </rPh>
    <rPh sb="15" eb="17">
      <t>ゼイガク</t>
    </rPh>
    <rPh sb="20" eb="22">
      <t>トチ</t>
    </rPh>
    <rPh sb="22" eb="23">
      <t>オヨ</t>
    </rPh>
    <rPh sb="24" eb="26">
      <t>カオク</t>
    </rPh>
    <rPh sb="27" eb="28">
      <t>カカ</t>
    </rPh>
    <rPh sb="29" eb="31">
      <t>ゼイガク</t>
    </rPh>
    <rPh sb="34" eb="37">
      <t>シサンワリ</t>
    </rPh>
    <rPh sb="38" eb="40">
      <t>カゼイ</t>
    </rPh>
    <rPh sb="50" eb="51">
      <t>タ</t>
    </rPh>
    <phoneticPr fontId="2"/>
  </si>
  <si>
    <t>所得割</t>
    <rPh sb="0" eb="3">
      <t>ショトクワリ</t>
    </rPh>
    <phoneticPr fontId="2"/>
  </si>
  <si>
    <t>区　　　分</t>
    <rPh sb="0" eb="1">
      <t>ク</t>
    </rPh>
    <rPh sb="4" eb="5">
      <t>フン</t>
    </rPh>
    <phoneticPr fontId="2"/>
  </si>
  <si>
    <t>平等割</t>
    <rPh sb="0" eb="3">
      <t>ビョウドウワ</t>
    </rPh>
    <phoneticPr fontId="2"/>
  </si>
  <si>
    <t>徴収関係</t>
    <rPh sb="0" eb="2">
      <t>チョウシュウ</t>
    </rPh>
    <rPh sb="2" eb="4">
      <t>カンケイ</t>
    </rPh>
    <phoneticPr fontId="2"/>
  </si>
  <si>
    <t>所得割総額</t>
    <rPh sb="0" eb="3">
      <t>ショトクワリ</t>
    </rPh>
    <rPh sb="3" eb="5">
      <t>ソウガク</t>
    </rPh>
    <phoneticPr fontId="2"/>
  </si>
  <si>
    <t>その他</t>
    <rPh sb="2" eb="3">
      <t>タ</t>
    </rPh>
    <phoneticPr fontId="2"/>
  </si>
  <si>
    <t>被扶養者数</t>
    <rPh sb="0" eb="4">
      <t>ヒフヨウシャ</t>
    </rPh>
    <rPh sb="4" eb="5">
      <t>スウ</t>
    </rPh>
    <phoneticPr fontId="2"/>
  </si>
  <si>
    <t>平等割総額</t>
    <rPh sb="0" eb="3">
      <t>ビョウドウワ</t>
    </rPh>
    <rPh sb="3" eb="5">
      <t>ソウガク</t>
    </rPh>
    <phoneticPr fontId="2"/>
  </si>
  <si>
    <t>回</t>
    <rPh sb="0" eb="1">
      <t>カイ</t>
    </rPh>
    <phoneticPr fontId="2"/>
  </si>
  <si>
    <t>円</t>
    <rPh sb="0" eb="1">
      <t>エン</t>
    </rPh>
    <phoneticPr fontId="2"/>
  </si>
  <si>
    <t>総務関係</t>
    <rPh sb="0" eb="2">
      <t>ソウム</t>
    </rPh>
    <rPh sb="2" eb="4">
      <t>カンケイ</t>
    </rPh>
    <phoneticPr fontId="2"/>
  </si>
  <si>
    <t>課税関係</t>
    <rPh sb="0" eb="2">
      <t>カゼイ</t>
    </rPh>
    <rPh sb="2" eb="4">
      <t>カンケイ</t>
    </rPh>
    <phoneticPr fontId="2"/>
  </si>
  <si>
    <t>住民税</t>
    <rPh sb="0" eb="3">
      <t>ジュウミンゼイ</t>
    </rPh>
    <phoneticPr fontId="2"/>
  </si>
  <si>
    <t>秋田市</t>
  </si>
  <si>
    <t>第１８表</t>
    <rPh sb="0" eb="1">
      <t>ダイ</t>
    </rPh>
    <rPh sb="3" eb="4">
      <t>ヒョウ</t>
    </rPh>
    <phoneticPr fontId="2"/>
  </si>
  <si>
    <t>第６表　　納税義務者数</t>
    <rPh sb="0" eb="1">
      <t>ダイ</t>
    </rPh>
    <rPh sb="2" eb="3">
      <t>ヒョウ</t>
    </rPh>
    <rPh sb="5" eb="7">
      <t>ノウゼイ</t>
    </rPh>
    <rPh sb="7" eb="10">
      <t>ギムシャ</t>
    </rPh>
    <rPh sb="10" eb="11">
      <t>スウ</t>
    </rPh>
    <phoneticPr fontId="2"/>
  </si>
  <si>
    <t>特別徴収義務者数</t>
    <rPh sb="0" eb="2">
      <t>トクベツ</t>
    </rPh>
    <rPh sb="2" eb="4">
      <t>チョウシュウ</t>
    </rPh>
    <rPh sb="4" eb="7">
      <t>ギムシャ</t>
    </rPh>
    <rPh sb="7" eb="8">
      <t>スウ</t>
    </rPh>
    <phoneticPr fontId="17"/>
  </si>
  <si>
    <t>能代市</t>
  </si>
  <si>
    <t>横手市</t>
  </si>
  <si>
    <t>大館市</t>
  </si>
  <si>
    <t>徴税費</t>
  </si>
  <si>
    <t>非金属</t>
    <rPh sb="0" eb="1">
      <t>ヒ</t>
    </rPh>
    <rPh sb="1" eb="2">
      <t>キン</t>
    </rPh>
    <rPh sb="2" eb="3">
      <t>ゾク</t>
    </rPh>
    <phoneticPr fontId="2"/>
  </si>
  <si>
    <t>男鹿市</t>
  </si>
  <si>
    <r>
      <t>四輪車</t>
    </r>
    <r>
      <rPr>
        <sz val="6"/>
        <color theme="1"/>
        <rFont val="ＭＳ Ｐ明朝"/>
        <family val="1"/>
        <charset val="128"/>
      </rPr>
      <t>（重課適用分）</t>
    </r>
    <rPh sb="0" eb="1">
      <t>ヨン</t>
    </rPh>
    <rPh sb="1" eb="2">
      <t>ワ</t>
    </rPh>
    <rPh sb="2" eb="3">
      <t>クルマ</t>
    </rPh>
    <rPh sb="4" eb="6">
      <t>ジュウカ</t>
    </rPh>
    <rPh sb="6" eb="8">
      <t>テキヨウ</t>
    </rPh>
    <rPh sb="8" eb="9">
      <t>ブン</t>
    </rPh>
    <phoneticPr fontId="2"/>
  </si>
  <si>
    <t>湯沢市</t>
  </si>
  <si>
    <t>鹿角市</t>
  </si>
  <si>
    <t>(A)のうち課税免除及び減免台数　(G)</t>
    <rPh sb="6" eb="8">
      <t>カゼイ</t>
    </rPh>
    <rPh sb="8" eb="10">
      <t>メンジョ</t>
    </rPh>
    <rPh sb="10" eb="11">
      <t>オヨ</t>
    </rPh>
    <rPh sb="12" eb="14">
      <t>ゲンメン</t>
    </rPh>
    <rPh sb="14" eb="16">
      <t>ダイスウ</t>
    </rPh>
    <phoneticPr fontId="17"/>
  </si>
  <si>
    <t>年度</t>
    <rPh sb="0" eb="2">
      <t>ネンド</t>
    </rPh>
    <phoneticPr fontId="2"/>
  </si>
  <si>
    <t>千円 (R)</t>
    <rPh sb="0" eb="2">
      <t>センエン</t>
    </rPh>
    <phoneticPr fontId="2"/>
  </si>
  <si>
    <t>由利本荘市</t>
  </si>
  <si>
    <t>乗　用</t>
    <rPh sb="0" eb="1">
      <t>ジョウ</t>
    </rPh>
    <rPh sb="2" eb="3">
      <t>ヨウ</t>
    </rPh>
    <phoneticPr fontId="2"/>
  </si>
  <si>
    <t>潟上市</t>
  </si>
  <si>
    <t>大仙市</t>
  </si>
  <si>
    <t>北秋田市</t>
  </si>
  <si>
    <t>小坂町</t>
  </si>
  <si>
    <t>第１０表</t>
    <rPh sb="0" eb="1">
      <t>ダイ</t>
    </rPh>
    <rPh sb="3" eb="4">
      <t>ヒョウ</t>
    </rPh>
    <phoneticPr fontId="2"/>
  </si>
  <si>
    <t>上小阿仁村</t>
  </si>
  <si>
    <t>藤里町</t>
  </si>
  <si>
    <t>事業所
床面積等</t>
    <rPh sb="0" eb="1">
      <t>コト</t>
    </rPh>
    <rPh sb="1" eb="2">
      <t>ギョウ</t>
    </rPh>
    <rPh sb="2" eb="3">
      <t>ショ</t>
    </rPh>
    <rPh sb="4" eb="7">
      <t>ユカメンセキ</t>
    </rPh>
    <rPh sb="7" eb="8">
      <t>トウ</t>
    </rPh>
    <phoneticPr fontId="2"/>
  </si>
  <si>
    <t>八郎潟町</t>
  </si>
  <si>
    <t>井川町</t>
  </si>
  <si>
    <t>大潟村</t>
  </si>
  <si>
    <t>特定世帯</t>
    <rPh sb="0" eb="2">
      <t>トクテイ</t>
    </rPh>
    <rPh sb="2" eb="4">
      <t>セタイ</t>
    </rPh>
    <phoneticPr fontId="2"/>
  </si>
  <si>
    <t>美郷町</t>
  </si>
  <si>
    <t>羽後町</t>
  </si>
  <si>
    <t>(R)/(C)</t>
  </si>
  <si>
    <r>
      <t>二　輪　車</t>
    </r>
    <r>
      <rPr>
        <sz val="6"/>
        <color indexed="8"/>
        <rFont val="ＭＳ Ｐ明朝"/>
        <family val="1"/>
        <charset val="128"/>
      </rPr>
      <t>（側車付のものを含む）</t>
    </r>
    <rPh sb="0" eb="1">
      <t>ニ</t>
    </rPh>
    <rPh sb="2" eb="3">
      <t>ワ</t>
    </rPh>
    <rPh sb="4" eb="5">
      <t>クルマ</t>
    </rPh>
    <rPh sb="6" eb="7">
      <t>ソク</t>
    </rPh>
    <rPh sb="7" eb="8">
      <t>シャ</t>
    </rPh>
    <rPh sb="8" eb="9">
      <t>ツ</t>
    </rPh>
    <rPh sb="13" eb="14">
      <t>フク</t>
    </rPh>
    <phoneticPr fontId="2"/>
  </si>
  <si>
    <t>課税免除台数</t>
  </si>
  <si>
    <t>％</t>
  </si>
  <si>
    <t>四輪車
計</t>
    <rPh sb="0" eb="3">
      <t>ヨンリンシャ</t>
    </rPh>
    <rPh sb="4" eb="5">
      <t>ケイ</t>
    </rPh>
    <phoneticPr fontId="2"/>
  </si>
  <si>
    <t>所得割総額</t>
  </si>
  <si>
    <t>配当割額の
控除額</t>
    <rPh sb="0" eb="2">
      <t>ハイトウ</t>
    </rPh>
    <rPh sb="2" eb="3">
      <t>ワ</t>
    </rPh>
    <rPh sb="3" eb="4">
      <t>ガク</t>
    </rPh>
    <rPh sb="6" eb="8">
      <t>コウジョ</t>
    </rPh>
    <rPh sb="8" eb="9">
      <t>ガク</t>
    </rPh>
    <phoneticPr fontId="2"/>
  </si>
  <si>
    <r>
      <t>三　輪　車</t>
    </r>
    <r>
      <rPr>
        <sz val="6"/>
        <color theme="1"/>
        <rFont val="ＭＳ Ｐ明朝"/>
        <family val="1"/>
        <charset val="128"/>
      </rPr>
      <t>（重課適用分）</t>
    </r>
    <rPh sb="0" eb="1">
      <t>サン</t>
    </rPh>
    <rPh sb="2" eb="3">
      <t>ワ</t>
    </rPh>
    <rPh sb="4" eb="5">
      <t>クルマ</t>
    </rPh>
    <rPh sb="6" eb="8">
      <t>ジュウカ</t>
    </rPh>
    <rPh sb="8" eb="10">
      <t>テキヨウ</t>
    </rPh>
    <rPh sb="10" eb="11">
      <t>ブン</t>
    </rPh>
    <phoneticPr fontId="2"/>
  </si>
  <si>
    <t>資産割総額</t>
  </si>
  <si>
    <t>均等割総額</t>
  </si>
  <si>
    <t>報奨金の額に相当する金額</t>
    <rPh sb="0" eb="3">
      <t>ホウショウキン</t>
    </rPh>
    <rPh sb="4" eb="5">
      <t>ガク</t>
    </rPh>
    <rPh sb="6" eb="8">
      <t>ソウトウ</t>
    </rPh>
    <rPh sb="10" eb="12">
      <t>キンガク</t>
    </rPh>
    <phoneticPr fontId="2"/>
  </si>
  <si>
    <t>課税総額</t>
  </si>
  <si>
    <t>鉄金属</t>
    <rPh sb="0" eb="1">
      <t>テツ</t>
    </rPh>
    <rPh sb="1" eb="2">
      <t>キン</t>
    </rPh>
    <rPh sb="2" eb="3">
      <t>ゾク</t>
    </rPh>
    <phoneticPr fontId="2"/>
  </si>
  <si>
    <t>90cc ～</t>
  </si>
  <si>
    <t>ミニカー</t>
  </si>
  <si>
    <t>一般被保険者世帯等数</t>
    <rPh sb="2" eb="3">
      <t>ヒ</t>
    </rPh>
    <rPh sb="3" eb="6">
      <t>ホケンシャ</t>
    </rPh>
    <rPh sb="8" eb="9">
      <t>トウ</t>
    </rPh>
    <rPh sb="9" eb="10">
      <t>スウ</t>
    </rPh>
    <phoneticPr fontId="2"/>
  </si>
  <si>
    <t>一般被保険者世帯等数</t>
    <rPh sb="2" eb="3">
      <t>ヒ</t>
    </rPh>
    <rPh sb="8" eb="9">
      <t>トウ</t>
    </rPh>
    <rPh sb="9" eb="10">
      <t>スウ</t>
    </rPh>
    <phoneticPr fontId="2"/>
  </si>
  <si>
    <t>第２表　所得割課税標準段階別納税義務者数</t>
    <rPh sb="0" eb="1">
      <t>ダイ</t>
    </rPh>
    <rPh sb="2" eb="3">
      <t>ヒョウ</t>
    </rPh>
    <rPh sb="4" eb="7">
      <t>ショトクワリ</t>
    </rPh>
    <rPh sb="7" eb="9">
      <t>カゼイ</t>
    </rPh>
    <rPh sb="9" eb="11">
      <t>ヒョウジュン</t>
    </rPh>
    <rPh sb="11" eb="14">
      <t>ダンカイベツ</t>
    </rPh>
    <rPh sb="14" eb="16">
      <t>ノウゼイ</t>
    </rPh>
    <rPh sb="16" eb="19">
      <t>ギムシャ</t>
    </rPh>
    <rPh sb="19" eb="20">
      <t>スウ</t>
    </rPh>
    <phoneticPr fontId="2"/>
  </si>
  <si>
    <t>第３表　　所得割額</t>
    <rPh sb="0" eb="1">
      <t>ダイ</t>
    </rPh>
    <rPh sb="2" eb="3">
      <t>ヒョウ</t>
    </rPh>
    <rPh sb="5" eb="9">
      <t>ショトクワリガク</t>
    </rPh>
    <phoneticPr fontId="2"/>
  </si>
  <si>
    <t>第１４表</t>
    <rPh sb="0" eb="1">
      <t>ダイ</t>
    </rPh>
    <rPh sb="3" eb="4">
      <t>ヒョウ</t>
    </rPh>
    <phoneticPr fontId="2"/>
  </si>
  <si>
    <t>第１表　　納税義務者数</t>
    <rPh sb="0" eb="1">
      <t>ダイ</t>
    </rPh>
    <rPh sb="2" eb="3">
      <t>ヒョウ</t>
    </rPh>
    <rPh sb="5" eb="7">
      <t>ノウゼイ</t>
    </rPh>
    <rPh sb="7" eb="10">
      <t>ギムシャ</t>
    </rPh>
    <rPh sb="10" eb="11">
      <t>スウ</t>
    </rPh>
    <phoneticPr fontId="2"/>
  </si>
  <si>
    <t>資本金等の金額が10億円を超え50億円以下である法人で、従業者数の合計数が50人を超えるもの(B)</t>
    <rPh sb="0" eb="3">
      <t>シホンキン</t>
    </rPh>
    <rPh sb="3" eb="4">
      <t>トウ</t>
    </rPh>
    <rPh sb="5" eb="7">
      <t>キンガク</t>
    </rPh>
    <rPh sb="10" eb="12">
      <t>オクエン</t>
    </rPh>
    <rPh sb="13" eb="14">
      <t>コ</t>
    </rPh>
    <rPh sb="17" eb="18">
      <t>オク</t>
    </rPh>
    <rPh sb="18" eb="21">
      <t>エンイカ</t>
    </rPh>
    <rPh sb="24" eb="26">
      <t>ホウジン</t>
    </rPh>
    <rPh sb="28" eb="30">
      <t>ジュウギョウ</t>
    </rPh>
    <rPh sb="30" eb="31">
      <t>シャ</t>
    </rPh>
    <rPh sb="31" eb="32">
      <t>カズ</t>
    </rPh>
    <rPh sb="33" eb="35">
      <t>ゴウケイ</t>
    </rPh>
    <rPh sb="35" eb="36">
      <t>スウ</t>
    </rPh>
    <rPh sb="39" eb="40">
      <t>ニン</t>
    </rPh>
    <rPh sb="41" eb="42">
      <t>コ</t>
    </rPh>
    <phoneticPr fontId="17"/>
  </si>
  <si>
    <t>第２表　　所得割課税標準段階別納税義務者数</t>
    <rPh sb="0" eb="1">
      <t>ダイ</t>
    </rPh>
    <rPh sb="2" eb="3">
      <t>ヒョウ</t>
    </rPh>
    <rPh sb="5" eb="8">
      <t>ショトクワリ</t>
    </rPh>
    <rPh sb="8" eb="10">
      <t>カゼイ</t>
    </rPh>
    <rPh sb="10" eb="12">
      <t>ヒョウジュン</t>
    </rPh>
    <rPh sb="12" eb="15">
      <t>ダンカイベツ</t>
    </rPh>
    <rPh sb="15" eb="17">
      <t>ノウゼイ</t>
    </rPh>
    <rPh sb="17" eb="20">
      <t>ギムシャ</t>
    </rPh>
    <rPh sb="20" eb="21">
      <t>スウ</t>
    </rPh>
    <phoneticPr fontId="2"/>
  </si>
  <si>
    <t>県　　計</t>
    <rPh sb="0" eb="1">
      <t>ケン</t>
    </rPh>
    <rPh sb="3" eb="4">
      <t>ケイ</t>
    </rPh>
    <phoneticPr fontId="2"/>
  </si>
  <si>
    <t>うち均等割のみ</t>
    <rPh sb="2" eb="5">
      <t>キントウワリ</t>
    </rPh>
    <phoneticPr fontId="17"/>
  </si>
  <si>
    <t>法　人　税　割</t>
    <rPh sb="0" eb="1">
      <t>ホウ</t>
    </rPh>
    <rPh sb="2" eb="3">
      <t>ジン</t>
    </rPh>
    <rPh sb="4" eb="5">
      <t>ゼイ</t>
    </rPh>
    <rPh sb="6" eb="7">
      <t>ワリ</t>
    </rPh>
    <phoneticPr fontId="2"/>
  </si>
  <si>
    <t>合　計
(A)+(B)</t>
    <rPh sb="0" eb="1">
      <t>ゴウ</t>
    </rPh>
    <rPh sb="2" eb="3">
      <t>ケイ</t>
    </rPh>
    <phoneticPr fontId="2"/>
  </si>
  <si>
    <t>車　　種</t>
    <rPh sb="0" eb="1">
      <t>クルマ</t>
    </rPh>
    <rPh sb="3" eb="4">
      <t>タネ</t>
    </rPh>
    <phoneticPr fontId="2"/>
  </si>
  <si>
    <t>小　　　計</t>
    <rPh sb="0" eb="1">
      <t>ショウ</t>
    </rPh>
    <rPh sb="4" eb="5">
      <t>ケイ</t>
    </rPh>
    <phoneticPr fontId="2"/>
  </si>
  <si>
    <t>軽自動車税（種別割)</t>
    <rPh sb="6" eb="8">
      <t>シュベツ</t>
    </rPh>
    <rPh sb="8" eb="9">
      <t>ワ</t>
    </rPh>
    <phoneticPr fontId="2"/>
  </si>
  <si>
    <t>区　　　　分</t>
    <rPh sb="0" eb="1">
      <t>ク</t>
    </rPh>
    <rPh sb="5" eb="6">
      <t>ブン</t>
    </rPh>
    <phoneticPr fontId="2"/>
  </si>
  <si>
    <t>　計</t>
    <rPh sb="1" eb="2">
      <t>ケイ</t>
    </rPh>
    <phoneticPr fontId="2"/>
  </si>
  <si>
    <t>四輪車（重課適用分）</t>
    <rPh sb="0" eb="1">
      <t>ヨン</t>
    </rPh>
    <rPh sb="1" eb="2">
      <t>ワ</t>
    </rPh>
    <rPh sb="2" eb="3">
      <t>クルマ</t>
    </rPh>
    <rPh sb="4" eb="6">
      <t>ジュウカ</t>
    </rPh>
    <rPh sb="6" eb="8">
      <t>テキヨウ</t>
    </rPh>
    <rPh sb="8" eb="9">
      <t>ブン</t>
    </rPh>
    <phoneticPr fontId="2"/>
  </si>
  <si>
    <t>合　計</t>
    <rPh sb="0" eb="1">
      <t>ゴウ</t>
    </rPh>
    <rPh sb="2" eb="3">
      <t>ケイ</t>
    </rPh>
    <phoneticPr fontId="2"/>
  </si>
  <si>
    <t>一般被保
険者数</t>
    <rPh sb="0" eb="1">
      <t>イチ</t>
    </rPh>
    <rPh sb="1" eb="2">
      <t>パン</t>
    </rPh>
    <rPh sb="2" eb="3">
      <t>ヒ</t>
    </rPh>
    <rPh sb="3" eb="4">
      <t>タモツ</t>
    </rPh>
    <rPh sb="5" eb="6">
      <t>ケン</t>
    </rPh>
    <rPh sb="6" eb="7">
      <t>シャ</t>
    </rPh>
    <rPh sb="7" eb="8">
      <t>スウ</t>
    </rPh>
    <phoneticPr fontId="2"/>
  </si>
  <si>
    <t>合計</t>
    <rPh sb="0" eb="2">
      <t>ゴウケイ</t>
    </rPh>
    <phoneticPr fontId="2"/>
  </si>
  <si>
    <t>非鉄金属</t>
    <rPh sb="0" eb="1">
      <t>ヒ</t>
    </rPh>
    <rPh sb="1" eb="2">
      <t>テツ</t>
    </rPh>
    <rPh sb="2" eb="3">
      <t>キン</t>
    </rPh>
    <rPh sb="3" eb="4">
      <t>ゾク</t>
    </rPh>
    <phoneticPr fontId="2"/>
  </si>
  <si>
    <t>退職被保
険者数</t>
    <rPh sb="0" eb="2">
      <t>タイショク</t>
    </rPh>
    <rPh sb="2" eb="3">
      <t>ヒ</t>
    </rPh>
    <rPh sb="3" eb="4">
      <t>タモツ</t>
    </rPh>
    <rPh sb="5" eb="6">
      <t>ケン</t>
    </rPh>
    <rPh sb="6" eb="7">
      <t>シャ</t>
    </rPh>
    <rPh sb="7" eb="8">
      <t>スウ</t>
    </rPh>
    <phoneticPr fontId="2"/>
  </si>
  <si>
    <t>所得割総額
あん分の基礎</t>
    <rPh sb="0" eb="3">
      <t>ショトクワリ</t>
    </rPh>
    <rPh sb="3" eb="5">
      <t>ソウガク</t>
    </rPh>
    <rPh sb="8" eb="9">
      <t>ブン</t>
    </rPh>
    <rPh sb="10" eb="12">
      <t>キソ</t>
    </rPh>
    <phoneticPr fontId="2"/>
  </si>
  <si>
    <t>資産割総額
あん分の基礎</t>
    <rPh sb="0" eb="3">
      <t>シサンワリ</t>
    </rPh>
    <rPh sb="3" eb="5">
      <t>ソウガク</t>
    </rPh>
    <rPh sb="8" eb="9">
      <t>ブン</t>
    </rPh>
    <rPh sb="10" eb="12">
      <t>キソ</t>
    </rPh>
    <phoneticPr fontId="2"/>
  </si>
  <si>
    <t>均　　　　　　　　　　　　　等　　　　　　　　　　　　　割</t>
    <rPh sb="0" eb="1">
      <t>タモツ</t>
    </rPh>
    <rPh sb="14" eb="15">
      <t>トウ</t>
    </rPh>
    <rPh sb="28" eb="29">
      <t>ワリ</t>
    </rPh>
    <phoneticPr fontId="2"/>
  </si>
  <si>
    <t>家屋敷等のみ</t>
    <rPh sb="0" eb="3">
      <t>イエヤシキ</t>
    </rPh>
    <rPh sb="3" eb="4">
      <t>トウ</t>
    </rPh>
    <phoneticPr fontId="2"/>
  </si>
  <si>
    <t>一　　　　　般</t>
    <rPh sb="0" eb="1">
      <t>イチ</t>
    </rPh>
    <rPh sb="6" eb="7">
      <t>パン</t>
    </rPh>
    <phoneticPr fontId="2"/>
  </si>
  <si>
    <t>四　輪　車</t>
    <rPh sb="0" eb="1">
      <t>ヨン</t>
    </rPh>
    <rPh sb="2" eb="3">
      <t>ワ</t>
    </rPh>
    <rPh sb="4" eb="5">
      <t>クルマ</t>
    </rPh>
    <phoneticPr fontId="2"/>
  </si>
  <si>
    <t>三　輪　車</t>
    <rPh sb="0" eb="1">
      <t>サン</t>
    </rPh>
    <rPh sb="2" eb="3">
      <t>ワ</t>
    </rPh>
    <rPh sb="4" eb="5">
      <t>クルマ</t>
    </rPh>
    <phoneticPr fontId="2"/>
  </si>
  <si>
    <t>営　業　用</t>
    <rPh sb="0" eb="1">
      <t>エイ</t>
    </rPh>
    <rPh sb="2" eb="3">
      <t>ギョウ</t>
    </rPh>
    <rPh sb="4" eb="5">
      <t>ヨウ</t>
    </rPh>
    <phoneticPr fontId="2"/>
  </si>
  <si>
    <t>うち実人員</t>
    <rPh sb="2" eb="5">
      <t>ジツジンイン</t>
    </rPh>
    <phoneticPr fontId="2"/>
  </si>
  <si>
    <t>みなす
世帯主数</t>
    <rPh sb="4" eb="7">
      <t>セタイヌシ</t>
    </rPh>
    <rPh sb="7" eb="8">
      <t>スウ</t>
    </rPh>
    <phoneticPr fontId="2"/>
  </si>
  <si>
    <t>課税限度額で課税
された世帯数等</t>
    <rPh sb="15" eb="16">
      <t>トウ</t>
    </rPh>
    <phoneticPr fontId="2"/>
  </si>
  <si>
    <t>課税限度額で課税された世帯数</t>
  </si>
  <si>
    <t>千円 (E)</t>
    <rPh sb="0" eb="2">
      <t>センエン</t>
    </rPh>
    <phoneticPr fontId="2"/>
  </si>
  <si>
    <t>課税限度額を超える金額</t>
  </si>
  <si>
    <t>県計</t>
    <rPh sb="0" eb="1">
      <t>ケン</t>
    </rPh>
    <rPh sb="1" eb="2">
      <t>ケイ</t>
    </rPh>
    <phoneticPr fontId="2"/>
  </si>
  <si>
    <t>左の内訳</t>
    <rPh sb="0" eb="1">
      <t>ヒダリ</t>
    </rPh>
    <rPh sb="2" eb="3">
      <t>ナイ</t>
    </rPh>
    <rPh sb="3" eb="4">
      <t>ヤク</t>
    </rPh>
    <phoneticPr fontId="2"/>
  </si>
  <si>
    <t>人　　　     　　　　　　　件　　　　     　　　　　　費</t>
    <rPh sb="0" eb="1">
      <t>ヒト</t>
    </rPh>
    <rPh sb="16" eb="17">
      <t>ケン</t>
    </rPh>
    <rPh sb="32" eb="33">
      <t>ヒ</t>
    </rPh>
    <phoneticPr fontId="2"/>
  </si>
  <si>
    <t>10万円超
100万円
以下</t>
    <rPh sb="2" eb="4">
      <t>マンエン</t>
    </rPh>
    <rPh sb="4" eb="5">
      <t>コ</t>
    </rPh>
    <rPh sb="9" eb="11">
      <t>マンエン</t>
    </rPh>
    <rPh sb="12" eb="14">
      <t>イカ</t>
    </rPh>
    <phoneticPr fontId="17"/>
  </si>
  <si>
    <t>納税貯蓄組合補助金</t>
    <rPh sb="0" eb="2">
      <t>ノウゼイ</t>
    </rPh>
    <rPh sb="2" eb="4">
      <t>チョチク</t>
    </rPh>
    <rPh sb="4" eb="6">
      <t>クミアイ</t>
    </rPh>
    <rPh sb="6" eb="9">
      <t>ホジョキン</t>
    </rPh>
    <phoneticPr fontId="2"/>
  </si>
  <si>
    <t>市町村税</t>
    <rPh sb="0" eb="3">
      <t>シチョウソン</t>
    </rPh>
    <rPh sb="3" eb="4">
      <t>ゼイ</t>
    </rPh>
    <phoneticPr fontId="2"/>
  </si>
  <si>
    <t>千円 (A)</t>
    <rPh sb="0" eb="2">
      <t>センエン</t>
    </rPh>
    <phoneticPr fontId="2"/>
  </si>
  <si>
    <t>千円 (C)</t>
    <rPh sb="0" eb="2">
      <t>センエン</t>
    </rPh>
    <phoneticPr fontId="2"/>
  </si>
  <si>
    <t>基本給</t>
    <rPh sb="0" eb="3">
      <t>キホンキュウ</t>
    </rPh>
    <phoneticPr fontId="2"/>
  </si>
  <si>
    <t>第１５表</t>
    <rPh sb="0" eb="1">
      <t>ダイ</t>
    </rPh>
    <rPh sb="3" eb="4">
      <t>ヒョウ</t>
    </rPh>
    <phoneticPr fontId="2"/>
  </si>
  <si>
    <t>千円 (D)</t>
    <rPh sb="0" eb="2">
      <t>センエン</t>
    </rPh>
    <phoneticPr fontId="2"/>
  </si>
  <si>
    <r>
      <t xml:space="preserve">三輪車
</t>
    </r>
    <r>
      <rPr>
        <sz val="8"/>
        <color theme="1"/>
        <rFont val="ＭＳ Ｐ明朝"/>
        <family val="1"/>
        <charset val="128"/>
      </rPr>
      <t>（25％軽課適用分）</t>
    </r>
    <rPh sb="0" eb="3">
      <t>サンリンシャ</t>
    </rPh>
    <rPh sb="8" eb="10">
      <t>ケイカ</t>
    </rPh>
    <rPh sb="10" eb="12">
      <t>テキヨウ</t>
    </rPh>
    <rPh sb="12" eb="13">
      <t>ブン</t>
    </rPh>
    <phoneticPr fontId="17"/>
  </si>
  <si>
    <t>超過勤務手当</t>
    <rPh sb="0" eb="2">
      <t>チョウカ</t>
    </rPh>
    <rPh sb="2" eb="4">
      <t>キンム</t>
    </rPh>
    <rPh sb="4" eb="6">
      <t>テアテ</t>
    </rPh>
    <phoneticPr fontId="2"/>
  </si>
  <si>
    <t>所得割課税標準段階別納税義務者数</t>
  </si>
  <si>
    <t>第８表　　賦課期日現在台数</t>
    <rPh sb="0" eb="1">
      <t>ダイ</t>
    </rPh>
    <rPh sb="2" eb="3">
      <t>ヒョウ</t>
    </rPh>
    <rPh sb="5" eb="9">
      <t>フカキジツ</t>
    </rPh>
    <rPh sb="9" eb="11">
      <t>ゲンザイ</t>
    </rPh>
    <rPh sb="11" eb="13">
      <t>ダイスウ</t>
    </rPh>
    <phoneticPr fontId="2"/>
  </si>
  <si>
    <t>千円 (ｲ)</t>
    <rPh sb="0" eb="2">
      <t>センエン</t>
    </rPh>
    <phoneticPr fontId="2"/>
  </si>
  <si>
    <t>税務特別手当</t>
    <rPh sb="0" eb="2">
      <t>ゼイム</t>
    </rPh>
    <rPh sb="2" eb="4">
      <t>トクベツ</t>
    </rPh>
    <rPh sb="4" eb="6">
      <t>テアテ</t>
    </rPh>
    <phoneticPr fontId="2"/>
  </si>
  <si>
    <t>特定継続世帯</t>
    <rPh sb="0" eb="2">
      <t>トクテイ</t>
    </rPh>
    <rPh sb="2" eb="4">
      <t>ケイゾク</t>
    </rPh>
    <rPh sb="4" eb="6">
      <t>セタイ</t>
    </rPh>
    <phoneticPr fontId="2"/>
  </si>
  <si>
    <t>千円　(ﾛ)</t>
    <rPh sb="0" eb="2">
      <t>センエン</t>
    </rPh>
    <phoneticPr fontId="2"/>
  </si>
  <si>
    <t>千円 (F)</t>
    <rPh sb="0" eb="2">
      <t>センエン</t>
    </rPh>
    <phoneticPr fontId="2"/>
  </si>
  <si>
    <t>軽自動車及び小型特殊自動車</t>
  </si>
  <si>
    <t>千円 (G)</t>
    <rPh sb="0" eb="2">
      <t>センエン</t>
    </rPh>
    <phoneticPr fontId="2"/>
  </si>
  <si>
    <t>千円 (U)</t>
    <rPh sb="0" eb="2">
      <t>センエン</t>
    </rPh>
    <phoneticPr fontId="2"/>
  </si>
  <si>
    <t>千円 (H)</t>
    <rPh sb="0" eb="2">
      <t>センエン</t>
    </rPh>
    <phoneticPr fontId="2"/>
  </si>
  <si>
    <t>千円 (I)</t>
    <rPh sb="0" eb="2">
      <t>センエン</t>
    </rPh>
    <phoneticPr fontId="2"/>
  </si>
  <si>
    <t>第１表</t>
    <rPh sb="0" eb="1">
      <t>ダイ</t>
    </rPh>
    <rPh sb="2" eb="3">
      <t>ヒョウ</t>
    </rPh>
    <phoneticPr fontId="2"/>
  </si>
  <si>
    <t>千円 (K)</t>
    <rPh sb="0" eb="2">
      <t>センエン</t>
    </rPh>
    <phoneticPr fontId="2"/>
  </si>
  <si>
    <t>千円 (L)</t>
    <rPh sb="0" eb="2">
      <t>センエン</t>
    </rPh>
    <phoneticPr fontId="2"/>
  </si>
  <si>
    <t>均等割を納める者</t>
    <rPh sb="0" eb="1">
      <t>タモツ</t>
    </rPh>
    <rPh sb="1" eb="2">
      <t>トウ</t>
    </rPh>
    <rPh sb="2" eb="3">
      <t>ワ</t>
    </rPh>
    <rPh sb="4" eb="5">
      <t>オサ</t>
    </rPh>
    <rPh sb="7" eb="8">
      <t>モノ</t>
    </rPh>
    <phoneticPr fontId="17"/>
  </si>
  <si>
    <t>納税奨励金</t>
    <rPh sb="0" eb="2">
      <t>ノウゼイ</t>
    </rPh>
    <rPh sb="2" eb="5">
      <t>ショウレイキン</t>
    </rPh>
    <phoneticPr fontId="2"/>
  </si>
  <si>
    <t>諸手　 当</t>
    <rPh sb="0" eb="1">
      <t>モロ</t>
    </rPh>
    <rPh sb="1" eb="2">
      <t>テ</t>
    </rPh>
    <rPh sb="4" eb="5">
      <t>トウ</t>
    </rPh>
    <phoneticPr fontId="2"/>
  </si>
  <si>
    <t>千円 (O)</t>
    <rPh sb="0" eb="2">
      <t>センエン</t>
    </rPh>
    <phoneticPr fontId="2"/>
  </si>
  <si>
    <t>千円 (P)</t>
    <rPh sb="0" eb="2">
      <t>センエン</t>
    </rPh>
    <phoneticPr fontId="2"/>
  </si>
  <si>
    <t>千円 (Q)</t>
    <rPh sb="0" eb="2">
      <t>センエン</t>
    </rPh>
    <phoneticPr fontId="2"/>
  </si>
  <si>
    <t>第２２表</t>
    <rPh sb="0" eb="1">
      <t>ダイ</t>
    </rPh>
    <rPh sb="3" eb="4">
      <t>ヒョウ</t>
    </rPh>
    <phoneticPr fontId="2"/>
  </si>
  <si>
    <t>千円 (S)</t>
    <rPh sb="0" eb="2">
      <t>センエン</t>
    </rPh>
    <phoneticPr fontId="2"/>
  </si>
  <si>
    <t>千円 (V)</t>
    <rPh sb="0" eb="2">
      <t>センエン</t>
    </rPh>
    <phoneticPr fontId="2"/>
  </si>
  <si>
    <t>納税義務者数</t>
  </si>
  <si>
    <t>所得割額</t>
  </si>
  <si>
    <t>総括表</t>
    <rPh sb="0" eb="2">
      <t>ソウカツ</t>
    </rPh>
    <rPh sb="2" eb="3">
      <t>ヒョウ</t>
    </rPh>
    <phoneticPr fontId="2"/>
  </si>
  <si>
    <t>株式等譲渡割額の控除額</t>
    <rPh sb="0" eb="2">
      <t>カブシキ</t>
    </rPh>
    <rPh sb="2" eb="3">
      <t>トウ</t>
    </rPh>
    <rPh sb="3" eb="5">
      <t>ジョウト</t>
    </rPh>
    <rPh sb="5" eb="6">
      <t>ワ</t>
    </rPh>
    <rPh sb="6" eb="7">
      <t>ガク</t>
    </rPh>
    <rPh sb="8" eb="10">
      <t>コウジョ</t>
    </rPh>
    <rPh sb="10" eb="11">
      <t>ガク</t>
    </rPh>
    <phoneticPr fontId="2"/>
  </si>
  <si>
    <t>賦課期日現在台数</t>
  </si>
  <si>
    <t>計 (B)</t>
    <rPh sb="0" eb="1">
      <t>ケイ</t>
    </rPh>
    <phoneticPr fontId="2"/>
  </si>
  <si>
    <t>非課税台数</t>
  </si>
  <si>
    <t>資本金等の金額が1,000万円以下である法人で、従業者数の合計数が50人を超えるもの(H)</t>
    <rPh sb="0" eb="3">
      <t>シホンキン</t>
    </rPh>
    <rPh sb="3" eb="4">
      <t>トウ</t>
    </rPh>
    <rPh sb="5" eb="7">
      <t>キンガク</t>
    </rPh>
    <rPh sb="13" eb="14">
      <t>マン</t>
    </rPh>
    <rPh sb="14" eb="15">
      <t>エン</t>
    </rPh>
    <rPh sb="15" eb="17">
      <t>イカ</t>
    </rPh>
    <rPh sb="20" eb="22">
      <t>ホウジン</t>
    </rPh>
    <rPh sb="24" eb="26">
      <t>ジュウギョウ</t>
    </rPh>
    <rPh sb="26" eb="27">
      <t>シャ</t>
    </rPh>
    <rPh sb="27" eb="28">
      <t>カズ</t>
    </rPh>
    <rPh sb="29" eb="31">
      <t>ゴウケイ</t>
    </rPh>
    <rPh sb="31" eb="32">
      <t>スウ</t>
    </rPh>
    <rPh sb="35" eb="36">
      <t>ニン</t>
    </rPh>
    <rPh sb="37" eb="38">
      <t>コ</t>
    </rPh>
    <phoneticPr fontId="17"/>
  </si>
  <si>
    <t>入湯税</t>
  </si>
  <si>
    <t>事業所税</t>
  </si>
  <si>
    <t>10万円
以下の
金額</t>
    <rPh sb="2" eb="4">
      <t>マンエン</t>
    </rPh>
    <rPh sb="5" eb="7">
      <t>イカ</t>
    </rPh>
    <rPh sb="9" eb="11">
      <t>キンガク</t>
    </rPh>
    <phoneticPr fontId="17"/>
  </si>
  <si>
    <t>国民健康保険税</t>
  </si>
  <si>
    <t>表　　　　　　　　　　題</t>
    <rPh sb="0" eb="1">
      <t>ヒョウ</t>
    </rPh>
    <rPh sb="11" eb="12">
      <t>ダイ</t>
    </rPh>
    <phoneticPr fontId="2"/>
  </si>
  <si>
    <t>-</t>
  </si>
  <si>
    <t>均等割と所得割を納める者</t>
    <rPh sb="0" eb="3">
      <t>キントウワリ</t>
    </rPh>
    <rPh sb="4" eb="7">
      <t>ショトクワリ</t>
    </rPh>
    <rPh sb="8" eb="9">
      <t>オサ</t>
    </rPh>
    <rPh sb="11" eb="12">
      <t>モノ</t>
    </rPh>
    <phoneticPr fontId="17"/>
  </si>
  <si>
    <t>　 基礎課税総額の構成割合</t>
    <rPh sb="2" eb="3">
      <t>モト</t>
    </rPh>
    <rPh sb="3" eb="4">
      <t>イシズエ</t>
    </rPh>
    <rPh sb="4" eb="5">
      <t>カ</t>
    </rPh>
    <rPh sb="5" eb="6">
      <t>ゼイ</t>
    </rPh>
    <rPh sb="6" eb="7">
      <t>フサ</t>
    </rPh>
    <rPh sb="7" eb="8">
      <t>ガク</t>
    </rPh>
    <rPh sb="9" eb="10">
      <t>カマエ</t>
    </rPh>
    <rPh sb="10" eb="11">
      <t>シゲル</t>
    </rPh>
    <rPh sb="11" eb="12">
      <t>ワリ</t>
    </rPh>
    <rPh sb="12" eb="13">
      <t>ゴウ</t>
    </rPh>
    <phoneticPr fontId="2"/>
  </si>
  <si>
    <t>資本金等の金額が1億円を超え10億円以下である法人で、従業者数の合計数が50人を超えるもの(D)</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40" eb="41">
      <t>コ</t>
    </rPh>
    <phoneticPr fontId="17"/>
  </si>
  <si>
    <t>（参考）均等割のみを納める者</t>
    <rPh sb="1" eb="3">
      <t>サンコウ</t>
    </rPh>
    <rPh sb="4" eb="5">
      <t>タモツ</t>
    </rPh>
    <rPh sb="5" eb="6">
      <t>トウ</t>
    </rPh>
    <rPh sb="6" eb="7">
      <t>ワ</t>
    </rPh>
    <rPh sb="10" eb="11">
      <t>オサ</t>
    </rPh>
    <rPh sb="13" eb="14">
      <t>モノ</t>
    </rPh>
    <phoneticPr fontId="17"/>
  </si>
  <si>
    <t>計 (A)</t>
    <rPh sb="0" eb="1">
      <t>ケイ</t>
    </rPh>
    <phoneticPr fontId="2"/>
  </si>
  <si>
    <t>（参考）均等割のみを納める者（つづき）</t>
  </si>
  <si>
    <t>先物取引に係る雑所得金額</t>
    <rPh sb="0" eb="2">
      <t>サキモノ</t>
    </rPh>
    <rPh sb="2" eb="4">
      <t>トリヒキ</t>
    </rPh>
    <rPh sb="5" eb="6">
      <t>カカ</t>
    </rPh>
    <rPh sb="7" eb="8">
      <t>ザツ</t>
    </rPh>
    <rPh sb="8" eb="10">
      <t>ショトク</t>
    </rPh>
    <rPh sb="10" eb="12">
      <t>キンガク</t>
    </rPh>
    <phoneticPr fontId="17"/>
  </si>
  <si>
    <t>あり</t>
  </si>
  <si>
    <t>なし</t>
  </si>
  <si>
    <t>(A)のうち非課税対象分</t>
  </si>
  <si>
    <t>収入済額</t>
    <rPh sb="0" eb="1">
      <t>オサム</t>
    </rPh>
    <rPh sb="1" eb="2">
      <t>イリ</t>
    </rPh>
    <rPh sb="2" eb="3">
      <t>ズミ</t>
    </rPh>
    <rPh sb="3" eb="4">
      <t>ガク</t>
    </rPh>
    <phoneticPr fontId="2"/>
  </si>
  <si>
    <t>潟上市</t>
    <rPh sb="0" eb="1">
      <t>カタ</t>
    </rPh>
    <rPh sb="1" eb="2">
      <t>ウエ</t>
    </rPh>
    <rPh sb="2" eb="3">
      <t>シ</t>
    </rPh>
    <phoneticPr fontId="2"/>
  </si>
  <si>
    <t>にかほ市</t>
  </si>
  <si>
    <t>仙北市</t>
  </si>
  <si>
    <t>三種町</t>
  </si>
  <si>
    <t>八峰町</t>
  </si>
  <si>
    <t>100万円超
200万円
以下</t>
    <rPh sb="3" eb="5">
      <t>マンエン</t>
    </rPh>
    <rPh sb="5" eb="6">
      <t>コ</t>
    </rPh>
    <rPh sb="10" eb="12">
      <t>マンエン</t>
    </rPh>
    <rPh sb="13" eb="15">
      <t>イカ</t>
    </rPh>
    <phoneticPr fontId="17"/>
  </si>
  <si>
    <t>加入者世帯数</t>
    <rPh sb="0" eb="1">
      <t>カ</t>
    </rPh>
    <rPh sb="1" eb="2">
      <t>イリ</t>
    </rPh>
    <rPh sb="2" eb="3">
      <t>シャ</t>
    </rPh>
    <rPh sb="3" eb="4">
      <t>ヨ</t>
    </rPh>
    <rPh sb="4" eb="5">
      <t>オビ</t>
    </rPh>
    <rPh sb="5" eb="6">
      <t>カズ</t>
    </rPh>
    <phoneticPr fontId="2"/>
  </si>
  <si>
    <t>表題一覧</t>
    <rPh sb="0" eb="2">
      <t>ヒョウダイ</t>
    </rPh>
    <rPh sb="2" eb="4">
      <t>イチラン</t>
    </rPh>
    <phoneticPr fontId="2"/>
  </si>
  <si>
    <t xml:space="preserve">固定資産税（都計税含む） </t>
    <rPh sb="0" eb="2">
      <t>コテイ</t>
    </rPh>
    <rPh sb="2" eb="5">
      <t>シサンゼイ</t>
    </rPh>
    <rPh sb="6" eb="7">
      <t>ミヤコ</t>
    </rPh>
    <rPh sb="7" eb="8">
      <t>ケイ</t>
    </rPh>
    <rPh sb="8" eb="9">
      <t>ゼイ</t>
    </rPh>
    <rPh sb="9" eb="10">
      <t>フク</t>
    </rPh>
    <phoneticPr fontId="2"/>
  </si>
  <si>
    <t>住宅借入金等特別税額控除</t>
    <rPh sb="0" eb="2">
      <t>ジュウタク</t>
    </rPh>
    <rPh sb="2" eb="5">
      <t>カリイレキン</t>
    </rPh>
    <rPh sb="5" eb="6">
      <t>トウ</t>
    </rPh>
    <rPh sb="6" eb="9">
      <t>トクベツゼイ</t>
    </rPh>
    <rPh sb="9" eb="10">
      <t>ガク</t>
    </rPh>
    <rPh sb="10" eb="12">
      <t>コウジョ</t>
    </rPh>
    <phoneticPr fontId="2"/>
  </si>
  <si>
    <r>
      <t>三　輪　車</t>
    </r>
    <r>
      <rPr>
        <sz val="6"/>
        <color theme="1"/>
        <rFont val="ＭＳ Ｐ明朝"/>
        <family val="1"/>
        <charset val="128"/>
      </rPr>
      <t>（75％軽課適用分）</t>
    </r>
    <rPh sb="0" eb="1">
      <t>サン</t>
    </rPh>
    <rPh sb="2" eb="3">
      <t>ワ</t>
    </rPh>
    <rPh sb="4" eb="5">
      <t>クルマ</t>
    </rPh>
    <rPh sb="9" eb="11">
      <t>ケイカ</t>
    </rPh>
    <rPh sb="11" eb="13">
      <t>テキヨウ</t>
    </rPh>
    <rPh sb="13" eb="14">
      <t>ブン</t>
    </rPh>
    <phoneticPr fontId="2"/>
  </si>
  <si>
    <t>平等割</t>
    <rPh sb="0" eb="2">
      <t>ビョウドウ</t>
    </rPh>
    <rPh sb="2" eb="3">
      <t>ワリ</t>
    </rPh>
    <phoneticPr fontId="2"/>
  </si>
  <si>
    <t>調整控除</t>
    <rPh sb="0" eb="2">
      <t>チョウセイ</t>
    </rPh>
    <rPh sb="2" eb="4">
      <t>コウジョ</t>
    </rPh>
    <phoneticPr fontId="17"/>
  </si>
  <si>
    <t>四輪車（75％軽課適用分）</t>
    <rPh sb="0" eb="1">
      <t>ヨン</t>
    </rPh>
    <rPh sb="1" eb="2">
      <t>ワ</t>
    </rPh>
    <rPh sb="2" eb="3">
      <t>クルマ</t>
    </rPh>
    <rPh sb="7" eb="9">
      <t>ケイカ</t>
    </rPh>
    <rPh sb="9" eb="11">
      <t>テキヨウ</t>
    </rPh>
    <rPh sb="11" eb="12">
      <t>ブン</t>
    </rPh>
    <phoneticPr fontId="2"/>
  </si>
  <si>
    <t>四輪車
（つづき）</t>
    <rPh sb="0" eb="3">
      <t>ヨンリンシャ</t>
    </rPh>
    <phoneticPr fontId="2"/>
  </si>
  <si>
    <t>資本金等の金額が50億円を超える法人で、従業者数の合計数が50人を超えるもの(A)</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3" eb="34">
      <t>コ</t>
    </rPh>
    <phoneticPr fontId="17"/>
  </si>
  <si>
    <t>資本金等の金額が10億円を超える法人で、従業者数の合計数が50人以下であるもの(C)</t>
    <rPh sb="0" eb="3">
      <t>シホンキン</t>
    </rPh>
    <rPh sb="3" eb="4">
      <t>トウ</t>
    </rPh>
    <rPh sb="5" eb="7">
      <t>キンガク</t>
    </rPh>
    <rPh sb="10" eb="12">
      <t>オクエン</t>
    </rPh>
    <rPh sb="13" eb="14">
      <t>コ</t>
    </rPh>
    <rPh sb="16" eb="18">
      <t>ホウジン</t>
    </rPh>
    <rPh sb="20" eb="22">
      <t>ジュウギョウ</t>
    </rPh>
    <rPh sb="22" eb="23">
      <t>シャ</t>
    </rPh>
    <rPh sb="23" eb="24">
      <t>カズ</t>
    </rPh>
    <rPh sb="25" eb="27">
      <t>ゴウケイ</t>
    </rPh>
    <rPh sb="27" eb="28">
      <t>スウ</t>
    </rPh>
    <rPh sb="31" eb="32">
      <t>ニン</t>
    </rPh>
    <rPh sb="32" eb="34">
      <t>イカ</t>
    </rPh>
    <phoneticPr fontId="17"/>
  </si>
  <si>
    <t>第１２表</t>
    <rPh sb="0" eb="1">
      <t>ダイ</t>
    </rPh>
    <rPh sb="3" eb="4">
      <t>ヒョウ</t>
    </rPh>
    <phoneticPr fontId="2"/>
  </si>
  <si>
    <t>二輪車等計</t>
    <rPh sb="0" eb="3">
      <t>ニリンシャ</t>
    </rPh>
    <rPh sb="3" eb="4">
      <t>ナド</t>
    </rPh>
    <rPh sb="4" eb="5">
      <t>ケイ</t>
    </rPh>
    <phoneticPr fontId="2"/>
  </si>
  <si>
    <t>資本金等の金額が1億円を超え10億円以下である法人で、従業者数の合計数が50人以下であるもの(E)</t>
    <rPh sb="0" eb="3">
      <t>シホンキン</t>
    </rPh>
    <rPh sb="3" eb="4">
      <t>トウ</t>
    </rPh>
    <rPh sb="5" eb="7">
      <t>キンガク</t>
    </rPh>
    <rPh sb="9" eb="11">
      <t>オクエン</t>
    </rPh>
    <rPh sb="12" eb="13">
      <t>コ</t>
    </rPh>
    <rPh sb="16" eb="17">
      <t>オク</t>
    </rPh>
    <rPh sb="17" eb="20">
      <t>エンイカ</t>
    </rPh>
    <rPh sb="23" eb="25">
      <t>ホウジン</t>
    </rPh>
    <rPh sb="27" eb="29">
      <t>ジュウギョウ</t>
    </rPh>
    <rPh sb="29" eb="30">
      <t>シャ</t>
    </rPh>
    <rPh sb="30" eb="31">
      <t>カズ</t>
    </rPh>
    <rPh sb="32" eb="34">
      <t>ゴウケイ</t>
    </rPh>
    <rPh sb="34" eb="35">
      <t>スウ</t>
    </rPh>
    <rPh sb="38" eb="39">
      <t>ニン</t>
    </rPh>
    <rPh sb="39" eb="41">
      <t>イカ</t>
    </rPh>
    <phoneticPr fontId="17"/>
  </si>
  <si>
    <r>
      <t xml:space="preserve">三輪車
</t>
    </r>
    <r>
      <rPr>
        <sz val="8"/>
        <color theme="1"/>
        <rFont val="ＭＳ Ｐ明朝"/>
        <family val="1"/>
        <charset val="128"/>
      </rPr>
      <t>（新税率適用分）</t>
    </r>
    <rPh sb="0" eb="3">
      <t>サンリンシャ</t>
    </rPh>
    <rPh sb="5" eb="8">
      <t>シンゼイリツ</t>
    </rPh>
    <rPh sb="8" eb="10">
      <t>テキヨウ</t>
    </rPh>
    <rPh sb="10" eb="11">
      <t>ブン</t>
    </rPh>
    <phoneticPr fontId="17"/>
  </si>
  <si>
    <t>第７表　　総括表</t>
    <rPh sb="0" eb="1">
      <t>ダイ</t>
    </rPh>
    <rPh sb="2" eb="3">
      <t>ヒョウ</t>
    </rPh>
    <rPh sb="5" eb="7">
      <t>ソウカツ</t>
    </rPh>
    <rPh sb="7" eb="8">
      <t>ヒョウ</t>
    </rPh>
    <phoneticPr fontId="2"/>
  </si>
  <si>
    <t>資本金等の金額が1,000万円を超え1億円以下である法人で、従業者数の合計数が50人を超えるもの(F)</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3" eb="44">
      <t>コ</t>
    </rPh>
    <phoneticPr fontId="17"/>
  </si>
  <si>
    <t>資本金等の金額が1,000万円を超え1億円以下である法人で、従業者数の合計数が50人以下であるもの(G)</t>
    <rPh sb="0" eb="3">
      <t>シホンキン</t>
    </rPh>
    <rPh sb="3" eb="4">
      <t>トウ</t>
    </rPh>
    <rPh sb="5" eb="7">
      <t>キンガク</t>
    </rPh>
    <rPh sb="13" eb="14">
      <t>マン</t>
    </rPh>
    <rPh sb="14" eb="15">
      <t>エン</t>
    </rPh>
    <rPh sb="16" eb="17">
      <t>コ</t>
    </rPh>
    <rPh sb="19" eb="20">
      <t>オク</t>
    </rPh>
    <rPh sb="20" eb="23">
      <t>エンイカ</t>
    </rPh>
    <rPh sb="26" eb="28">
      <t>ホウジン</t>
    </rPh>
    <rPh sb="30" eb="32">
      <t>ジュウギョウ</t>
    </rPh>
    <rPh sb="32" eb="33">
      <t>シャ</t>
    </rPh>
    <rPh sb="33" eb="34">
      <t>カズ</t>
    </rPh>
    <rPh sb="35" eb="37">
      <t>ゴウケイ</t>
    </rPh>
    <rPh sb="37" eb="38">
      <t>スウ</t>
    </rPh>
    <rPh sb="41" eb="42">
      <t>ニン</t>
    </rPh>
    <rPh sb="42" eb="44">
      <t>イカ</t>
    </rPh>
    <phoneticPr fontId="17"/>
  </si>
  <si>
    <t>第９表　　非課税台数</t>
    <rPh sb="0" eb="1">
      <t>ダイ</t>
    </rPh>
    <rPh sb="2" eb="3">
      <t>ヒョウ</t>
    </rPh>
    <rPh sb="5" eb="8">
      <t>ヒカゼイ</t>
    </rPh>
    <rPh sb="8" eb="10">
      <t>ダイスウ</t>
    </rPh>
    <phoneticPr fontId="2"/>
  </si>
  <si>
    <t>徴税職員</t>
    <rPh sb="0" eb="2">
      <t>チョウゼイ</t>
    </rPh>
    <rPh sb="2" eb="4">
      <t>ショクイン</t>
    </rPh>
    <phoneticPr fontId="2"/>
  </si>
  <si>
    <t>第１０表　　課税免除台数</t>
    <rPh sb="0" eb="1">
      <t>ダイ</t>
    </rPh>
    <rPh sb="3" eb="4">
      <t>ヒョウ</t>
    </rPh>
    <rPh sb="6" eb="8">
      <t>カゼイ</t>
    </rPh>
    <rPh sb="8" eb="10">
      <t>メンジョ</t>
    </rPh>
    <rPh sb="10" eb="12">
      <t>ダイスウ</t>
    </rPh>
    <phoneticPr fontId="2"/>
  </si>
  <si>
    <t>第１１表　　課税台数</t>
    <rPh sb="0" eb="1">
      <t>ダイ</t>
    </rPh>
    <rPh sb="3" eb="4">
      <t>ヒョウ</t>
    </rPh>
    <rPh sb="6" eb="8">
      <t>カゼイ</t>
    </rPh>
    <rPh sb="8" eb="10">
      <t>ダイスウ</t>
    </rPh>
    <phoneticPr fontId="2"/>
  </si>
  <si>
    <t>第５表　　特別徴収義務者数、特別徴収税額（年金特徴に係る分）</t>
    <rPh sb="0" eb="1">
      <t>ダイ</t>
    </rPh>
    <rPh sb="2" eb="3">
      <t>ヒョウ</t>
    </rPh>
    <rPh sb="5" eb="7">
      <t>トクベツ</t>
    </rPh>
    <rPh sb="7" eb="9">
      <t>チョウシュウ</t>
    </rPh>
    <rPh sb="9" eb="12">
      <t>ギムシャ</t>
    </rPh>
    <rPh sb="12" eb="13">
      <t>スウ</t>
    </rPh>
    <rPh sb="14" eb="16">
      <t>トクベツ</t>
    </rPh>
    <rPh sb="16" eb="18">
      <t>チョウシュウ</t>
    </rPh>
    <rPh sb="18" eb="20">
      <t>ゼイガク</t>
    </rPh>
    <rPh sb="21" eb="23">
      <t>ネンキン</t>
    </rPh>
    <rPh sb="23" eb="25">
      <t>トクチョウ</t>
    </rPh>
    <rPh sb="26" eb="27">
      <t>カカ</t>
    </rPh>
    <rPh sb="28" eb="29">
      <t>ブン</t>
    </rPh>
    <phoneticPr fontId="2"/>
  </si>
  <si>
    <t>上場株式等
に係る
配当所得金額</t>
    <rPh sb="0" eb="2">
      <t>ジョウジョウ</t>
    </rPh>
    <rPh sb="2" eb="4">
      <t>カブシキ</t>
    </rPh>
    <rPh sb="4" eb="5">
      <t>トウ</t>
    </rPh>
    <rPh sb="7" eb="8">
      <t>カカ</t>
    </rPh>
    <rPh sb="10" eb="12">
      <t>ハイトウ</t>
    </rPh>
    <rPh sb="12" eb="14">
      <t>ショトク</t>
    </rPh>
    <rPh sb="14" eb="16">
      <t>キンガク</t>
    </rPh>
    <phoneticPr fontId="17"/>
  </si>
  <si>
    <t>個　人　の
道府県民税</t>
    <rPh sb="0" eb="1">
      <t>コ</t>
    </rPh>
    <rPh sb="2" eb="3">
      <t>ジン</t>
    </rPh>
    <rPh sb="6" eb="9">
      <t>ドウフケン</t>
    </rPh>
    <rPh sb="9" eb="10">
      <t>ミン</t>
    </rPh>
    <rPh sb="10" eb="11">
      <t>ゼイ</t>
    </rPh>
    <phoneticPr fontId="2"/>
  </si>
  <si>
    <t>番号</t>
    <rPh sb="0" eb="2">
      <t>バンゴウ</t>
    </rPh>
    <phoneticPr fontId="2"/>
  </si>
  <si>
    <r>
      <t>合　計</t>
    </r>
    <r>
      <rPr>
        <sz val="9"/>
        <color indexed="8"/>
        <rFont val="ＭＳ Ｐ明朝"/>
        <family val="1"/>
        <charset val="128"/>
      </rPr>
      <t>(G)+(K)+(P)+(Q)</t>
    </r>
    <rPh sb="0" eb="1">
      <t>ゴウ</t>
    </rPh>
    <rPh sb="2" eb="3">
      <t>ケイ</t>
    </rPh>
    <phoneticPr fontId="2"/>
  </si>
  <si>
    <t>小　　計</t>
    <rPh sb="0" eb="1">
      <t>ショウ</t>
    </rPh>
    <rPh sb="3" eb="4">
      <t>ケイ</t>
    </rPh>
    <phoneticPr fontId="2"/>
  </si>
  <si>
    <t>(A)～(H)の法人等以外の法人等をいうもの</t>
    <rPh sb="8" eb="10">
      <t>ホウジン</t>
    </rPh>
    <rPh sb="10" eb="11">
      <t>トウ</t>
    </rPh>
    <rPh sb="11" eb="13">
      <t>イガイ</t>
    </rPh>
    <rPh sb="14" eb="16">
      <t>ホウジン</t>
    </rPh>
    <rPh sb="16" eb="17">
      <t>トウ</t>
    </rPh>
    <phoneticPr fontId="2"/>
  </si>
  <si>
    <r>
      <t xml:space="preserve">計
 </t>
    </r>
    <r>
      <rPr>
        <sz val="8"/>
        <color indexed="8"/>
        <rFont val="ＭＳ Ｐ明朝"/>
        <family val="1"/>
        <charset val="128"/>
      </rPr>
      <t>(L)+(M)+(N)+(O)</t>
    </r>
    <rPh sb="0" eb="1">
      <t>ケイ</t>
    </rPh>
    <phoneticPr fontId="2"/>
  </si>
  <si>
    <t>※　</t>
  </si>
  <si>
    <t>※　生産量の単位については、石油が「kl」、可燃性天然ガスが「千m³」、その他の区分が「t」である。</t>
    <rPh sb="2" eb="5">
      <t>セイサンリョウ</t>
    </rPh>
    <rPh sb="6" eb="8">
      <t>タンイ</t>
    </rPh>
    <rPh sb="14" eb="16">
      <t>セキユ</t>
    </rPh>
    <rPh sb="22" eb="25">
      <t>カネンセイ</t>
    </rPh>
    <rPh sb="25" eb="27">
      <t>テンネン</t>
    </rPh>
    <rPh sb="31" eb="32">
      <t>セン</t>
    </rPh>
    <rPh sb="38" eb="39">
      <t>タ</t>
    </rPh>
    <rPh sb="40" eb="42">
      <t>クブン</t>
    </rPh>
    <phoneticPr fontId="2"/>
  </si>
  <si>
    <t>小　計</t>
    <rPh sb="0" eb="1">
      <t>ショウ</t>
    </rPh>
    <rPh sb="2" eb="3">
      <t>ケイ</t>
    </rPh>
    <phoneticPr fontId="2"/>
  </si>
  <si>
    <r>
      <t>三　輪　車</t>
    </r>
    <r>
      <rPr>
        <sz val="6"/>
        <color theme="1"/>
        <rFont val="ＭＳ Ｐ明朝"/>
        <family val="1"/>
        <charset val="128"/>
      </rPr>
      <t>（新税率適用分）</t>
    </r>
    <rPh sb="0" eb="1">
      <t>サン</t>
    </rPh>
    <rPh sb="2" eb="3">
      <t>ワ</t>
    </rPh>
    <rPh sb="4" eb="5">
      <t>クルマ</t>
    </rPh>
    <rPh sb="6" eb="9">
      <t>シンゼイリツ</t>
    </rPh>
    <rPh sb="9" eb="11">
      <t>テキヨウ</t>
    </rPh>
    <rPh sb="11" eb="12">
      <t>ブン</t>
    </rPh>
    <phoneticPr fontId="2"/>
  </si>
  <si>
    <r>
      <t>四輪車</t>
    </r>
    <r>
      <rPr>
        <sz val="6"/>
        <color theme="1"/>
        <rFont val="ＭＳ Ｐ明朝"/>
        <family val="1"/>
        <charset val="128"/>
      </rPr>
      <t>（新税率適用分）</t>
    </r>
    <rPh sb="0" eb="1">
      <t>ヨン</t>
    </rPh>
    <rPh sb="1" eb="2">
      <t>ワ</t>
    </rPh>
    <rPh sb="2" eb="3">
      <t>クルマ</t>
    </rPh>
    <rPh sb="4" eb="7">
      <t>シンゼイリツ</t>
    </rPh>
    <rPh sb="7" eb="9">
      <t>テキヨウ</t>
    </rPh>
    <rPh sb="9" eb="10">
      <t>ブン</t>
    </rPh>
    <phoneticPr fontId="2"/>
  </si>
  <si>
    <t>軽自動車及び小型特殊自動車（つづき）</t>
  </si>
  <si>
    <t>↑全角で入力</t>
    <rPh sb="1" eb="3">
      <t>ゼンカク</t>
    </rPh>
    <rPh sb="4" eb="6">
      <t>ニュウリョク</t>
    </rPh>
    <phoneticPr fontId="2"/>
  </si>
  <si>
    <t>県　　計</t>
  </si>
  <si>
    <r>
      <t>三　輪　車</t>
    </r>
    <r>
      <rPr>
        <sz val="6"/>
        <color theme="1"/>
        <rFont val="ＭＳ Ｐ明朝"/>
        <family val="1"/>
        <charset val="128"/>
      </rPr>
      <t>（50％軽課適用分）</t>
    </r>
    <rPh sb="0" eb="1">
      <t>サン</t>
    </rPh>
    <rPh sb="2" eb="3">
      <t>ワ</t>
    </rPh>
    <rPh sb="4" eb="5">
      <t>クルマ</t>
    </rPh>
    <rPh sb="9" eb="11">
      <t>ケイカ</t>
    </rPh>
    <rPh sb="11" eb="13">
      <t>テキヨウ</t>
    </rPh>
    <rPh sb="13" eb="14">
      <t>ブン</t>
    </rPh>
    <phoneticPr fontId="2"/>
  </si>
  <si>
    <r>
      <t>四輪車</t>
    </r>
    <r>
      <rPr>
        <sz val="6"/>
        <color theme="1"/>
        <rFont val="ＭＳ Ｐ明朝"/>
        <family val="1"/>
        <charset val="128"/>
      </rPr>
      <t>（50％軽課適用分）</t>
    </r>
    <rPh sb="0" eb="1">
      <t>ヨン</t>
    </rPh>
    <rPh sb="1" eb="2">
      <t>ワ</t>
    </rPh>
    <rPh sb="2" eb="3">
      <t>クルマ</t>
    </rPh>
    <rPh sb="7" eb="9">
      <t>ケイカ</t>
    </rPh>
    <rPh sb="9" eb="11">
      <t>テキヨウ</t>
    </rPh>
    <rPh sb="11" eb="12">
      <t>ブン</t>
    </rPh>
    <phoneticPr fontId="2"/>
  </si>
  <si>
    <t>三　輪　車　計</t>
    <rPh sb="0" eb="1">
      <t>サン</t>
    </rPh>
    <rPh sb="2" eb="3">
      <t>ワ</t>
    </rPh>
    <rPh sb="4" eb="5">
      <t>クルマ</t>
    </rPh>
    <rPh sb="6" eb="7">
      <t>ケイ</t>
    </rPh>
    <phoneticPr fontId="2"/>
  </si>
  <si>
    <t>四　輪　車　計</t>
    <rPh sb="0" eb="1">
      <t>ヨン</t>
    </rPh>
    <rPh sb="2" eb="3">
      <t>ワ</t>
    </rPh>
    <rPh sb="4" eb="5">
      <t>クルマ</t>
    </rPh>
    <rPh sb="6" eb="7">
      <t>ケイ</t>
    </rPh>
    <phoneticPr fontId="2"/>
  </si>
  <si>
    <t>一　　　　　般</t>
  </si>
  <si>
    <r>
      <t xml:space="preserve">三輪車
</t>
    </r>
    <r>
      <rPr>
        <sz val="8"/>
        <color theme="1"/>
        <rFont val="ＭＳ Ｐ明朝"/>
        <family val="1"/>
        <charset val="128"/>
      </rPr>
      <t>（重課適用分）</t>
    </r>
    <rPh sb="0" eb="3">
      <t>サンリンシャ</t>
    </rPh>
    <rPh sb="5" eb="7">
      <t>ジュウカ</t>
    </rPh>
    <rPh sb="7" eb="9">
      <t>テキヨウ</t>
    </rPh>
    <rPh sb="9" eb="10">
      <t>ブン</t>
    </rPh>
    <phoneticPr fontId="17"/>
  </si>
  <si>
    <r>
      <t xml:space="preserve">三輪車
</t>
    </r>
    <r>
      <rPr>
        <sz val="8"/>
        <color theme="1"/>
        <rFont val="ＭＳ Ｐ明朝"/>
        <family val="1"/>
        <charset val="128"/>
      </rPr>
      <t>（75％軽課適用分）</t>
    </r>
    <rPh sb="0" eb="3">
      <t>サンリンシャ</t>
    </rPh>
    <rPh sb="8" eb="10">
      <t>ケイカ</t>
    </rPh>
    <rPh sb="10" eb="12">
      <t>テキヨウ</t>
    </rPh>
    <rPh sb="12" eb="13">
      <t>ブン</t>
    </rPh>
    <phoneticPr fontId="17"/>
  </si>
  <si>
    <r>
      <t xml:space="preserve">三輪車
</t>
    </r>
    <r>
      <rPr>
        <sz val="8"/>
        <color theme="1"/>
        <rFont val="ＭＳ Ｐ明朝"/>
        <family val="1"/>
        <charset val="128"/>
      </rPr>
      <t>（50％軽課適用分）</t>
    </r>
    <rPh sb="0" eb="3">
      <t>サンリンシャ</t>
    </rPh>
    <rPh sb="8" eb="10">
      <t>ケイカ</t>
    </rPh>
    <rPh sb="10" eb="12">
      <t>テキヨウ</t>
    </rPh>
    <rPh sb="12" eb="13">
      <t>ブン</t>
    </rPh>
    <phoneticPr fontId="17"/>
  </si>
  <si>
    <t>三輪車計</t>
    <rPh sb="0" eb="3">
      <t>サンリンシャ</t>
    </rPh>
    <rPh sb="3" eb="4">
      <t>ケイ</t>
    </rPh>
    <phoneticPr fontId="17"/>
  </si>
  <si>
    <t>原動機付自転車</t>
    <rPh sb="0" eb="1">
      <t>ハラ</t>
    </rPh>
    <rPh sb="1" eb="2">
      <t>ドウ</t>
    </rPh>
    <rPh sb="2" eb="3">
      <t>キ</t>
    </rPh>
    <rPh sb="3" eb="4">
      <t>ヅケ</t>
    </rPh>
    <rPh sb="4" eb="5">
      <t>ジ</t>
    </rPh>
    <rPh sb="5" eb="6">
      <t>テン</t>
    </rPh>
    <rPh sb="6" eb="7">
      <t>クルマ</t>
    </rPh>
    <phoneticPr fontId="2"/>
  </si>
  <si>
    <t>乗用</t>
    <rPh sb="0" eb="1">
      <t>ジョウ</t>
    </rPh>
    <rPh sb="1" eb="2">
      <t>ヨウ</t>
    </rPh>
    <phoneticPr fontId="2"/>
  </si>
  <si>
    <t>四輪車（新税率適用分）</t>
    <rPh sb="0" eb="1">
      <t>ヨン</t>
    </rPh>
    <rPh sb="1" eb="2">
      <t>ワ</t>
    </rPh>
    <rPh sb="2" eb="3">
      <t>クルマ</t>
    </rPh>
    <rPh sb="4" eb="7">
      <t>シンゼイリツ</t>
    </rPh>
    <rPh sb="7" eb="9">
      <t>テキヨウ</t>
    </rPh>
    <rPh sb="9" eb="10">
      <t>ブン</t>
    </rPh>
    <phoneticPr fontId="2"/>
  </si>
  <si>
    <t>四輪車（50％軽課適用分）</t>
    <rPh sb="0" eb="1">
      <t>ヨン</t>
    </rPh>
    <rPh sb="1" eb="2">
      <t>ワ</t>
    </rPh>
    <rPh sb="2" eb="3">
      <t>クルマ</t>
    </rPh>
    <rPh sb="7" eb="9">
      <t>ケイカ</t>
    </rPh>
    <rPh sb="9" eb="11">
      <t>テキヨウ</t>
    </rPh>
    <rPh sb="11" eb="12">
      <t>ブン</t>
    </rPh>
    <phoneticPr fontId="2"/>
  </si>
  <si>
    <t>その他（小型特殊自動車）</t>
    <rPh sb="2" eb="3">
      <t>タ</t>
    </rPh>
    <rPh sb="4" eb="6">
      <t>コガタ</t>
    </rPh>
    <rPh sb="6" eb="8">
      <t>トクシュ</t>
    </rPh>
    <rPh sb="8" eb="11">
      <t>ジドウシャ</t>
    </rPh>
    <phoneticPr fontId="2"/>
  </si>
  <si>
    <t>軽自動車及び小型特殊 自動車（つづき）</t>
    <rPh sb="0" eb="4">
      <t>ケイジドウシャ</t>
    </rPh>
    <rPh sb="4" eb="5">
      <t>オヨ</t>
    </rPh>
    <rPh sb="6" eb="8">
      <t>コガタ</t>
    </rPh>
    <rPh sb="8" eb="10">
      <t>トクシュ</t>
    </rPh>
    <rPh sb="11" eb="14">
      <t>ジドウシャ</t>
    </rPh>
    <phoneticPr fontId="2"/>
  </si>
  <si>
    <t>四輪車（25％軽　　課適用分）</t>
    <rPh sb="0" eb="1">
      <t>ヨン</t>
    </rPh>
    <rPh sb="1" eb="2">
      <t>ワ</t>
    </rPh>
    <rPh sb="2" eb="3">
      <t>クルマ</t>
    </rPh>
    <rPh sb="7" eb="8">
      <t>ケイ</t>
    </rPh>
    <rPh sb="10" eb="11">
      <t>カ</t>
    </rPh>
    <rPh sb="11" eb="13">
      <t>テキヨウ</t>
    </rPh>
    <rPh sb="13" eb="14">
      <t>ブン</t>
    </rPh>
    <phoneticPr fontId="2"/>
  </si>
  <si>
    <t>貨　 物用</t>
    <rPh sb="0" eb="1">
      <t>カ</t>
    </rPh>
    <rPh sb="3" eb="4">
      <t>モノ</t>
    </rPh>
    <rPh sb="4" eb="5">
      <t>ヨウ</t>
    </rPh>
    <phoneticPr fontId="2"/>
  </si>
  <si>
    <t>介護納付金課税総額の構成割合</t>
    <rPh sb="0" eb="1">
      <t>カイ</t>
    </rPh>
    <rPh sb="1" eb="2">
      <t>マモル</t>
    </rPh>
    <rPh sb="2" eb="3">
      <t>オサム</t>
    </rPh>
    <rPh sb="3" eb="4">
      <t>ツキ</t>
    </rPh>
    <rPh sb="4" eb="5">
      <t>キン</t>
    </rPh>
    <rPh sb="5" eb="6">
      <t>カ</t>
    </rPh>
    <rPh sb="6" eb="7">
      <t>ゼイ</t>
    </rPh>
    <rPh sb="7" eb="8">
      <t>ソウ</t>
    </rPh>
    <rPh sb="8" eb="9">
      <t>ガク</t>
    </rPh>
    <rPh sb="10" eb="11">
      <t>カマエ</t>
    </rPh>
    <rPh sb="11" eb="12">
      <t>シゲル</t>
    </rPh>
    <rPh sb="12" eb="13">
      <t>ワリ</t>
    </rPh>
    <rPh sb="13" eb="14">
      <t>ゴウ</t>
    </rPh>
    <phoneticPr fontId="2"/>
  </si>
  <si>
    <t>千円 (T)</t>
    <rPh sb="0" eb="2">
      <t>センエン</t>
    </rPh>
    <phoneticPr fontId="2"/>
  </si>
  <si>
    <t>(R)-(U)</t>
  </si>
  <si>
    <t>納税義務者数等を基準にした金額</t>
    <rPh sb="0" eb="2">
      <t>ノウゼイ</t>
    </rPh>
    <rPh sb="2" eb="5">
      <t>ギムシャ</t>
    </rPh>
    <rPh sb="5" eb="6">
      <t>カズ</t>
    </rPh>
    <rPh sb="6" eb="7">
      <t>トウ</t>
    </rPh>
    <rPh sb="8" eb="10">
      <t>キジュン</t>
    </rPh>
    <rPh sb="13" eb="15">
      <t>キンガク</t>
    </rPh>
    <phoneticPr fontId="2"/>
  </si>
  <si>
    <t>所得割額</t>
    <rPh sb="0" eb="1">
      <t>トコロ</t>
    </rPh>
    <rPh sb="1" eb="2">
      <t>トク</t>
    </rPh>
    <rPh sb="2" eb="3">
      <t>ワリ</t>
    </rPh>
    <rPh sb="3" eb="4">
      <t>ガク</t>
    </rPh>
    <phoneticPr fontId="2"/>
  </si>
  <si>
    <t>課税標準額</t>
    <rPh sb="0" eb="1">
      <t>カ</t>
    </rPh>
    <rPh sb="1" eb="2">
      <t>ゼイ</t>
    </rPh>
    <rPh sb="2" eb="3">
      <t>ヒョウ</t>
    </rPh>
    <rPh sb="3" eb="4">
      <t>ジュン</t>
    </rPh>
    <rPh sb="4" eb="5">
      <t>ガク</t>
    </rPh>
    <phoneticPr fontId="2"/>
  </si>
  <si>
    <t>調定済額</t>
    <rPh sb="0" eb="2">
      <t>チョウテイ</t>
    </rPh>
    <rPh sb="2" eb="3">
      <t>ズミ</t>
    </rPh>
    <rPh sb="3" eb="4">
      <t>ガク</t>
    </rPh>
    <phoneticPr fontId="2"/>
  </si>
  <si>
    <t>収入済額</t>
    <rPh sb="0" eb="3">
      <t>シュウニュウズミ</t>
    </rPh>
    <rPh sb="3" eb="4">
      <t>ガク</t>
    </rPh>
    <phoneticPr fontId="2"/>
  </si>
  <si>
    <t>所得税の納税義務</t>
    <rPh sb="0" eb="3">
      <t>ショトクゼイ</t>
    </rPh>
    <rPh sb="4" eb="6">
      <t>ノウゼイ</t>
    </rPh>
    <rPh sb="6" eb="8">
      <t>ギム</t>
    </rPh>
    <phoneticPr fontId="2"/>
  </si>
  <si>
    <t>賦課期日現在台数</t>
    <rPh sb="0" eb="4">
      <t>フカキジツ</t>
    </rPh>
    <rPh sb="4" eb="6">
      <t>ゲンザイ</t>
    </rPh>
    <rPh sb="6" eb="8">
      <t>ダイスウ</t>
    </rPh>
    <phoneticPr fontId="2"/>
  </si>
  <si>
    <r>
      <t xml:space="preserve">二輪車
</t>
    </r>
    <r>
      <rPr>
        <sz val="8"/>
        <color indexed="8"/>
        <rFont val="ＭＳ Ｐ明朝"/>
        <family val="1"/>
        <charset val="128"/>
      </rPr>
      <t>（側車付
のものを
含む）</t>
    </r>
    <rPh sb="0" eb="3">
      <t>ニリンシャ</t>
    </rPh>
    <rPh sb="5" eb="7">
      <t>ソクシャ</t>
    </rPh>
    <rPh sb="7" eb="8">
      <t>ツ</t>
    </rPh>
    <rPh sb="14" eb="15">
      <t>フク</t>
    </rPh>
    <phoneticPr fontId="17"/>
  </si>
  <si>
    <t>四輪車</t>
    <rPh sb="0" eb="1">
      <t>ヨン</t>
    </rPh>
    <rPh sb="1" eb="2">
      <t>ワ</t>
    </rPh>
    <rPh sb="2" eb="3">
      <t>クルマ</t>
    </rPh>
    <phoneticPr fontId="2"/>
  </si>
  <si>
    <t>生産量</t>
    <rPh sb="0" eb="1">
      <t>ショウ</t>
    </rPh>
    <rPh sb="1" eb="2">
      <t>サン</t>
    </rPh>
    <rPh sb="2" eb="3">
      <t>リョウ</t>
    </rPh>
    <phoneticPr fontId="17"/>
  </si>
  <si>
    <t>月産200万円
以下</t>
    <rPh sb="0" eb="2">
      <t>ゲッサン</t>
    </rPh>
    <rPh sb="5" eb="7">
      <t>マンエン</t>
    </rPh>
    <rPh sb="8" eb="10">
      <t>イカ</t>
    </rPh>
    <phoneticPr fontId="17"/>
  </si>
  <si>
    <t>区分</t>
    <rPh sb="0" eb="1">
      <t>ク</t>
    </rPh>
    <rPh sb="1" eb="2">
      <t>ブン</t>
    </rPh>
    <phoneticPr fontId="2"/>
  </si>
  <si>
    <t>応能割</t>
    <rPh sb="0" eb="1">
      <t>オウ</t>
    </rPh>
    <rPh sb="1" eb="2">
      <t>ノウ</t>
    </rPh>
    <rPh sb="2" eb="3">
      <t>ワリ</t>
    </rPh>
    <phoneticPr fontId="2"/>
  </si>
  <si>
    <t>石油</t>
    <rPh sb="0" eb="2">
      <t>セキユ</t>
    </rPh>
    <phoneticPr fontId="2"/>
  </si>
  <si>
    <t>秋田市</t>
    <rPh sb="0" eb="1">
      <t>アキ</t>
    </rPh>
    <rPh sb="1" eb="2">
      <t>タ</t>
    </rPh>
    <rPh sb="2" eb="3">
      <t>シ</t>
    </rPh>
    <phoneticPr fontId="2"/>
  </si>
  <si>
    <t>男鹿市</t>
    <rPh sb="0" eb="1">
      <t>オトコ</t>
    </rPh>
    <rPh sb="1" eb="2">
      <t>シカ</t>
    </rPh>
    <rPh sb="2" eb="3">
      <t>シ</t>
    </rPh>
    <phoneticPr fontId="2"/>
  </si>
  <si>
    <t>被保険者数</t>
    <rPh sb="0" eb="1">
      <t>ヒ</t>
    </rPh>
    <rPh sb="1" eb="2">
      <t>ホ</t>
    </rPh>
    <rPh sb="2" eb="3">
      <t>ケン</t>
    </rPh>
    <rPh sb="3" eb="4">
      <t>シャ</t>
    </rPh>
    <rPh sb="4" eb="5">
      <t>スウ</t>
    </rPh>
    <phoneticPr fontId="2"/>
  </si>
  <si>
    <t>合計</t>
    <rPh sb="0" eb="1">
      <t>ゴウ</t>
    </rPh>
    <rPh sb="1" eb="2">
      <t>ケイ</t>
    </rPh>
    <phoneticPr fontId="2"/>
  </si>
  <si>
    <t>課税の実績額</t>
    <rPh sb="0" eb="1">
      <t>カ</t>
    </rPh>
    <rPh sb="1" eb="2">
      <t>ゼイ</t>
    </rPh>
    <rPh sb="3" eb="4">
      <t>ジツ</t>
    </rPh>
    <rPh sb="4" eb="5">
      <t>ツムギ</t>
    </rPh>
    <rPh sb="5" eb="6">
      <t>ガク</t>
    </rPh>
    <phoneticPr fontId="2"/>
  </si>
  <si>
    <t>第２１表</t>
    <rPh sb="0" eb="1">
      <t>ダイ</t>
    </rPh>
    <rPh sb="3" eb="4">
      <t>ヒョウ</t>
    </rPh>
    <phoneticPr fontId="2"/>
  </si>
  <si>
    <t>減額対象となった世帯数等</t>
    <rPh sb="0" eb="1">
      <t>ゲン</t>
    </rPh>
    <rPh sb="1" eb="2">
      <t>ガク</t>
    </rPh>
    <rPh sb="2" eb="3">
      <t>ツイ</t>
    </rPh>
    <rPh sb="3" eb="4">
      <t>ゾウ</t>
    </rPh>
    <rPh sb="8" eb="9">
      <t>ヨ</t>
    </rPh>
    <rPh sb="9" eb="10">
      <t>オビ</t>
    </rPh>
    <rPh sb="10" eb="11">
      <t>カズ</t>
    </rPh>
    <rPh sb="11" eb="12">
      <t>トウ</t>
    </rPh>
    <phoneticPr fontId="2"/>
  </si>
  <si>
    <t>応益割</t>
    <rPh sb="0" eb="1">
      <t>オウ</t>
    </rPh>
    <rPh sb="1" eb="2">
      <t>エキ</t>
    </rPh>
    <rPh sb="2" eb="3">
      <t>ワリ</t>
    </rPh>
    <phoneticPr fontId="2"/>
  </si>
  <si>
    <t>税率</t>
    <rPh sb="0" eb="1">
      <t>ゼイ</t>
    </rPh>
    <rPh sb="1" eb="2">
      <t>リツ</t>
    </rPh>
    <phoneticPr fontId="2"/>
  </si>
  <si>
    <t>後期高齢者支援金等課税総額の構成割合</t>
    <rPh sb="0" eb="1">
      <t>アト</t>
    </rPh>
    <rPh sb="1" eb="2">
      <t>キ</t>
    </rPh>
    <rPh sb="2" eb="3">
      <t>タカ</t>
    </rPh>
    <rPh sb="3" eb="4">
      <t>ヨワイ</t>
    </rPh>
    <rPh sb="4" eb="5">
      <t>シャ</t>
    </rPh>
    <rPh sb="5" eb="6">
      <t>ササ</t>
    </rPh>
    <rPh sb="6" eb="7">
      <t>エン</t>
    </rPh>
    <rPh sb="7" eb="8">
      <t>カネ</t>
    </rPh>
    <rPh sb="8" eb="9">
      <t>トウ</t>
    </rPh>
    <rPh sb="9" eb="10">
      <t>カ</t>
    </rPh>
    <rPh sb="10" eb="11">
      <t>ゼイ</t>
    </rPh>
    <rPh sb="11" eb="12">
      <t>フサ</t>
    </rPh>
    <rPh sb="12" eb="13">
      <t>ガク</t>
    </rPh>
    <rPh sb="14" eb="15">
      <t>カマエ</t>
    </rPh>
    <rPh sb="15" eb="16">
      <t>シゲル</t>
    </rPh>
    <rPh sb="16" eb="17">
      <t>ワリ</t>
    </rPh>
    <rPh sb="17" eb="18">
      <t>ゴウ</t>
    </rPh>
    <phoneticPr fontId="2"/>
  </si>
  <si>
    <t>税収入額</t>
    <rPh sb="0" eb="1">
      <t>ゼイ</t>
    </rPh>
    <rPh sb="1" eb="2">
      <t>オサム</t>
    </rPh>
    <rPh sb="2" eb="3">
      <t>イリ</t>
    </rPh>
    <rPh sb="3" eb="4">
      <t>ガク</t>
    </rPh>
    <phoneticPr fontId="2"/>
  </si>
  <si>
    <t>徴税費</t>
    <rPh sb="0" eb="1">
      <t>シルシ</t>
    </rPh>
    <rPh sb="1" eb="2">
      <t>ゼイ</t>
    </rPh>
    <rPh sb="2" eb="3">
      <t>ヒ</t>
    </rPh>
    <phoneticPr fontId="2"/>
  </si>
  <si>
    <r>
      <t xml:space="preserve">小計
</t>
    </r>
    <r>
      <rPr>
        <sz val="8"/>
        <color indexed="8"/>
        <rFont val="ＭＳ Ｐ明朝"/>
        <family val="1"/>
        <charset val="128"/>
      </rPr>
      <t>(ｲ)+(ﾛ)+(ﾊ)</t>
    </r>
    <rPh sb="0" eb="1">
      <t>ショウ</t>
    </rPh>
    <rPh sb="1" eb="2">
      <t>ケイ</t>
    </rPh>
    <phoneticPr fontId="2"/>
  </si>
  <si>
    <t>報奨金及びこれに類する経費</t>
    <rPh sb="0" eb="1">
      <t>ホウ</t>
    </rPh>
    <rPh sb="1" eb="2">
      <t>ススム</t>
    </rPh>
    <rPh sb="2" eb="3">
      <t>カネ</t>
    </rPh>
    <rPh sb="3" eb="4">
      <t>オヨ</t>
    </rPh>
    <rPh sb="8" eb="9">
      <t>ルイ</t>
    </rPh>
    <rPh sb="11" eb="12">
      <t>キョウ</t>
    </rPh>
    <rPh sb="12" eb="13">
      <t>ヒ</t>
    </rPh>
    <phoneticPr fontId="2"/>
  </si>
  <si>
    <t>納期前納付の報奨金</t>
    <rPh sb="0" eb="1">
      <t>オサム</t>
    </rPh>
    <rPh sb="1" eb="2">
      <t>キ</t>
    </rPh>
    <rPh sb="2" eb="3">
      <t>マエ</t>
    </rPh>
    <rPh sb="3" eb="4">
      <t>オサム</t>
    </rPh>
    <rPh sb="4" eb="5">
      <t>ヅケ</t>
    </rPh>
    <rPh sb="6" eb="7">
      <t>ホウ</t>
    </rPh>
    <rPh sb="7" eb="8">
      <t>ススム</t>
    </rPh>
    <rPh sb="8" eb="9">
      <t>カネ</t>
    </rPh>
    <phoneticPr fontId="2"/>
  </si>
  <si>
    <t>合計
(S)+(T)</t>
    <rPh sb="0" eb="1">
      <t>ゴウ</t>
    </rPh>
    <rPh sb="1" eb="2">
      <t>ケイ</t>
    </rPh>
    <phoneticPr fontId="2"/>
  </si>
  <si>
    <t>都道府県民税徴収取扱費</t>
    <rPh sb="0" eb="1">
      <t>ミヤコ</t>
    </rPh>
    <rPh sb="1" eb="2">
      <t>ミチ</t>
    </rPh>
    <rPh sb="2" eb="3">
      <t>フ</t>
    </rPh>
    <rPh sb="3" eb="4">
      <t>ケン</t>
    </rPh>
    <rPh sb="4" eb="5">
      <t>ミン</t>
    </rPh>
    <rPh sb="5" eb="6">
      <t>ゼイ</t>
    </rPh>
    <rPh sb="6" eb="7">
      <t>シルシ</t>
    </rPh>
    <rPh sb="7" eb="8">
      <t>オサム</t>
    </rPh>
    <rPh sb="8" eb="9">
      <t>トリ</t>
    </rPh>
    <rPh sb="9" eb="10">
      <t>アツカイ</t>
    </rPh>
    <rPh sb="10" eb="11">
      <t>ヒ</t>
    </rPh>
    <phoneticPr fontId="2"/>
  </si>
  <si>
    <t>徴税職員数</t>
    <rPh sb="0" eb="1">
      <t>シルシ</t>
    </rPh>
    <rPh sb="1" eb="2">
      <t>ゼイ</t>
    </rPh>
    <rPh sb="2" eb="3">
      <t>ショク</t>
    </rPh>
    <rPh sb="3" eb="4">
      <t>イン</t>
    </rPh>
    <rPh sb="4" eb="5">
      <t>スウ</t>
    </rPh>
    <phoneticPr fontId="2"/>
  </si>
  <si>
    <t>第２表</t>
    <rPh sb="0" eb="1">
      <t>ダイ</t>
    </rPh>
    <rPh sb="2" eb="3">
      <t>ヒョウ</t>
    </rPh>
    <phoneticPr fontId="2"/>
  </si>
  <si>
    <t>第５表</t>
    <rPh sb="0" eb="1">
      <t>ダイ</t>
    </rPh>
    <rPh sb="2" eb="3">
      <t>ヒョウ</t>
    </rPh>
    <phoneticPr fontId="2"/>
  </si>
  <si>
    <t>特別徴収義務者数、特別徴収税額（年金特徴に係る分）</t>
    <rPh sb="16" eb="18">
      <t>ネンキン</t>
    </rPh>
    <rPh sb="18" eb="20">
      <t>トクチョウ</t>
    </rPh>
    <rPh sb="21" eb="22">
      <t>カカ</t>
    </rPh>
    <rPh sb="23" eb="24">
      <t>ブン</t>
    </rPh>
    <phoneticPr fontId="2"/>
  </si>
  <si>
    <t>税額控除額（つづき）</t>
    <rPh sb="0" eb="2">
      <t>ゼイガク</t>
    </rPh>
    <rPh sb="2" eb="5">
      <t>コウジョガク</t>
    </rPh>
    <phoneticPr fontId="2"/>
  </si>
  <si>
    <t>税収入（見込）額に
対する徴税費の割合</t>
    <rPh sb="0" eb="3">
      <t>ゼイシュウニュウ</t>
    </rPh>
    <rPh sb="4" eb="6">
      <t>ミコ</t>
    </rPh>
    <rPh sb="7" eb="8">
      <t>ガク</t>
    </rPh>
    <rPh sb="10" eb="11">
      <t>タイ</t>
    </rPh>
    <rPh sb="13" eb="16">
      <t>チョウゼイヒ</t>
    </rPh>
    <rPh sb="17" eb="19">
      <t>ワリアイ</t>
    </rPh>
    <phoneticPr fontId="2"/>
  </si>
  <si>
    <t>第６表</t>
    <rPh sb="0" eb="1">
      <t>ダイ</t>
    </rPh>
    <rPh sb="2" eb="3">
      <t>ヒョウ</t>
    </rPh>
    <phoneticPr fontId="2"/>
  </si>
  <si>
    <t>第７表</t>
    <rPh sb="0" eb="1">
      <t>ダイ</t>
    </rPh>
    <rPh sb="2" eb="3">
      <t>ヒョウ</t>
    </rPh>
    <phoneticPr fontId="2"/>
  </si>
  <si>
    <t>１　法第703条の4第15項の総所得金額等（市町村民税の旧ただし書方式）
２　地方税法等の一部を改正する法律（平成23年法律第30号）による改正前の法第703条の4第17項の総所得金額等（市町村民税の旧本文方式）
３　市町村民税の所得割額
４　その他</t>
    <rPh sb="2" eb="3">
      <t>ホウ</t>
    </rPh>
    <rPh sb="3" eb="4">
      <t>ダイ</t>
    </rPh>
    <rPh sb="7" eb="8">
      <t>ジョウ</t>
    </rPh>
    <rPh sb="10" eb="11">
      <t>ダイ</t>
    </rPh>
    <rPh sb="13" eb="14">
      <t>コウ</t>
    </rPh>
    <rPh sb="15" eb="18">
      <t>ソウショトク</t>
    </rPh>
    <rPh sb="18" eb="20">
      <t>キンガク</t>
    </rPh>
    <rPh sb="20" eb="21">
      <t>トウ</t>
    </rPh>
    <rPh sb="22" eb="27">
      <t>シチョウソンミンゼイ</t>
    </rPh>
    <rPh sb="28" eb="29">
      <t>キュウ</t>
    </rPh>
    <rPh sb="32" eb="33">
      <t>カ</t>
    </rPh>
    <rPh sb="33" eb="35">
      <t>ホウシキ</t>
    </rPh>
    <rPh sb="74" eb="75">
      <t>ホウ</t>
    </rPh>
    <rPh sb="75" eb="76">
      <t>ダイ</t>
    </rPh>
    <rPh sb="79" eb="80">
      <t>ジョウ</t>
    </rPh>
    <rPh sb="82" eb="83">
      <t>ダイ</t>
    </rPh>
    <rPh sb="85" eb="86">
      <t>コウ</t>
    </rPh>
    <rPh sb="87" eb="90">
      <t>ソウショトク</t>
    </rPh>
    <rPh sb="90" eb="92">
      <t>キンガク</t>
    </rPh>
    <rPh sb="92" eb="93">
      <t>トウ</t>
    </rPh>
    <rPh sb="94" eb="97">
      <t>シチョウソン</t>
    </rPh>
    <rPh sb="97" eb="98">
      <t>ミン</t>
    </rPh>
    <rPh sb="98" eb="99">
      <t>ゼイ</t>
    </rPh>
    <rPh sb="100" eb="101">
      <t>キュウ</t>
    </rPh>
    <rPh sb="101" eb="103">
      <t>ホンブン</t>
    </rPh>
    <rPh sb="103" eb="105">
      <t>ホウシキ</t>
    </rPh>
    <rPh sb="109" eb="114">
      <t>シチョウソンミンゼイ</t>
    </rPh>
    <rPh sb="115" eb="119">
      <t>ショトクワリガク</t>
    </rPh>
    <rPh sb="124" eb="125">
      <t>タ</t>
    </rPh>
    <phoneticPr fontId="2"/>
  </si>
  <si>
    <t>第１６表</t>
    <rPh sb="0" eb="1">
      <t>ダイ</t>
    </rPh>
    <rPh sb="3" eb="4">
      <t>ヒョウ</t>
    </rPh>
    <phoneticPr fontId="2"/>
  </si>
  <si>
    <t>第９表</t>
    <rPh sb="0" eb="1">
      <t>ダイ</t>
    </rPh>
    <rPh sb="2" eb="3">
      <t>ヒョウ</t>
    </rPh>
    <phoneticPr fontId="2"/>
  </si>
  <si>
    <t>第１１表</t>
    <rPh sb="0" eb="1">
      <t>ダイ</t>
    </rPh>
    <rPh sb="3" eb="4">
      <t>ヒョウ</t>
    </rPh>
    <phoneticPr fontId="2"/>
  </si>
  <si>
    <t>第１３表</t>
    <rPh sb="0" eb="1">
      <t>ダイ</t>
    </rPh>
    <rPh sb="3" eb="4">
      <t>ヒョウ</t>
    </rPh>
    <phoneticPr fontId="2"/>
  </si>
  <si>
    <t>第１９表</t>
    <rPh sb="0" eb="1">
      <t>ダイ</t>
    </rPh>
    <rPh sb="3" eb="4">
      <t>ヒョウ</t>
    </rPh>
    <phoneticPr fontId="2"/>
  </si>
  <si>
    <t>第２０表</t>
    <rPh sb="0" eb="1">
      <t>ダイ</t>
    </rPh>
    <rPh sb="3" eb="4">
      <t>ヒョウ</t>
    </rPh>
    <phoneticPr fontId="2"/>
  </si>
  <si>
    <t>第２３表</t>
    <rPh sb="0" eb="1">
      <t>ダイ</t>
    </rPh>
    <rPh sb="3" eb="4">
      <t>ヒョウ</t>
    </rPh>
    <phoneticPr fontId="2"/>
  </si>
  <si>
    <t>第２４表</t>
    <rPh sb="0" eb="1">
      <t>ダイ</t>
    </rPh>
    <rPh sb="3" eb="4">
      <t>ヒョウ</t>
    </rPh>
    <phoneticPr fontId="2"/>
  </si>
  <si>
    <t>計
(A)-(B)</t>
    <rPh sb="0" eb="1">
      <t>ケイ</t>
    </rPh>
    <phoneticPr fontId="2"/>
  </si>
  <si>
    <t>一般株式等
に係る譲渡
所得金額</t>
    <rPh sb="0" eb="2">
      <t>イッパン</t>
    </rPh>
    <rPh sb="2" eb="4">
      <t>カブシキ</t>
    </rPh>
    <rPh sb="4" eb="5">
      <t>トウ</t>
    </rPh>
    <rPh sb="7" eb="8">
      <t>カカ</t>
    </rPh>
    <rPh sb="9" eb="11">
      <t>ジョウト</t>
    </rPh>
    <rPh sb="12" eb="14">
      <t>ショトク</t>
    </rPh>
    <rPh sb="14" eb="16">
      <t>キンガク</t>
    </rPh>
    <phoneticPr fontId="17"/>
  </si>
  <si>
    <t>軽自動車税（種別割）</t>
    <rPh sb="0" eb="4">
      <t>ケイジドウシャ</t>
    </rPh>
    <rPh sb="4" eb="5">
      <t>ゼイ</t>
    </rPh>
    <rPh sb="6" eb="8">
      <t>シュベツ</t>
    </rPh>
    <rPh sb="8" eb="9">
      <t>ワ</t>
    </rPh>
    <phoneticPr fontId="2"/>
  </si>
  <si>
    <t>１　法第703条の4第6項の総所得金額等（市町村民税の旧ただし書方式）
２　地方税法等の一部を改正する法律（平成23年法律第30号）による改正前の法第703条の4第8項の総所得金額等（市町村民税の旧本文方式）
３　市町村民税の所得割額
４　その他</t>
    <rPh sb="2" eb="3">
      <t>ホウ</t>
    </rPh>
    <rPh sb="3" eb="4">
      <t>ダイ</t>
    </rPh>
    <rPh sb="7" eb="8">
      <t>ジョウ</t>
    </rPh>
    <rPh sb="10" eb="11">
      <t>ダイ</t>
    </rPh>
    <rPh sb="12" eb="13">
      <t>コウ</t>
    </rPh>
    <rPh sb="14" eb="17">
      <t>ソウショトク</t>
    </rPh>
    <rPh sb="17" eb="19">
      <t>キンガク</t>
    </rPh>
    <rPh sb="19" eb="20">
      <t>トウ</t>
    </rPh>
    <rPh sb="21" eb="26">
      <t>シチョウソンミンゼイ</t>
    </rPh>
    <rPh sb="27" eb="28">
      <t>キュウ</t>
    </rPh>
    <rPh sb="31" eb="32">
      <t>カ</t>
    </rPh>
    <rPh sb="32" eb="34">
      <t>ホウシキ</t>
    </rPh>
    <rPh sb="38" eb="41">
      <t>チホウゼイ</t>
    </rPh>
    <rPh sb="41" eb="43">
      <t>ホウトウ</t>
    </rPh>
    <rPh sb="44" eb="46">
      <t>イチブ</t>
    </rPh>
    <rPh sb="47" eb="49">
      <t>カイセイ</t>
    </rPh>
    <rPh sb="51" eb="53">
      <t>ホウリツ</t>
    </rPh>
    <rPh sb="54" eb="56">
      <t>ヘイセイ</t>
    </rPh>
    <rPh sb="58" eb="59">
      <t>ネン</t>
    </rPh>
    <rPh sb="59" eb="61">
      <t>ホウリツ</t>
    </rPh>
    <rPh sb="61" eb="62">
      <t>ダイ</t>
    </rPh>
    <rPh sb="64" eb="65">
      <t>ゴウ</t>
    </rPh>
    <rPh sb="69" eb="72">
      <t>カイセイマエ</t>
    </rPh>
    <rPh sb="73" eb="74">
      <t>ホウ</t>
    </rPh>
    <rPh sb="74" eb="75">
      <t>ダイ</t>
    </rPh>
    <rPh sb="78" eb="79">
      <t>ジョウ</t>
    </rPh>
    <rPh sb="81" eb="82">
      <t>ダイ</t>
    </rPh>
    <rPh sb="83" eb="84">
      <t>コウ</t>
    </rPh>
    <rPh sb="85" eb="88">
      <t>ソウショトク</t>
    </rPh>
    <rPh sb="88" eb="90">
      <t>キンガク</t>
    </rPh>
    <rPh sb="90" eb="91">
      <t>トウ</t>
    </rPh>
    <rPh sb="92" eb="95">
      <t>シチョウソン</t>
    </rPh>
    <rPh sb="95" eb="96">
      <t>ミン</t>
    </rPh>
    <rPh sb="96" eb="97">
      <t>ゼイ</t>
    </rPh>
    <rPh sb="98" eb="99">
      <t>キュウ</t>
    </rPh>
    <rPh sb="99" eb="101">
      <t>ホンブン</t>
    </rPh>
    <rPh sb="101" eb="103">
      <t>ホウシキ</t>
    </rPh>
    <rPh sb="107" eb="112">
      <t>シチョウソンミンゼイ</t>
    </rPh>
    <rPh sb="113" eb="117">
      <t>ショトクワリガク</t>
    </rPh>
    <rPh sb="122" eb="123">
      <t>タ</t>
    </rPh>
    <phoneticPr fontId="2"/>
  </si>
  <si>
    <t>令和</t>
    <rPh sb="0" eb="2">
      <t>レイワ</t>
    </rPh>
    <phoneticPr fontId="2"/>
  </si>
  <si>
    <t>-</t>
    <phoneticPr fontId="2"/>
  </si>
  <si>
    <t>第１２表</t>
    <phoneticPr fontId="2"/>
  </si>
  <si>
    <t>第１３表</t>
    <phoneticPr fontId="2"/>
  </si>
  <si>
    <t>第１４表</t>
    <phoneticPr fontId="2"/>
  </si>
  <si>
    <t>第１５表</t>
    <phoneticPr fontId="2"/>
  </si>
  <si>
    <t>第１６表</t>
    <phoneticPr fontId="2"/>
  </si>
  <si>
    <t>第１７表</t>
    <phoneticPr fontId="2"/>
  </si>
  <si>
    <t>第１８表</t>
    <phoneticPr fontId="2"/>
  </si>
  <si>
    <t>第１９表</t>
    <phoneticPr fontId="2"/>
  </si>
  <si>
    <t>第２０表</t>
    <phoneticPr fontId="2"/>
  </si>
  <si>
    <t>第２１表</t>
    <phoneticPr fontId="2"/>
  </si>
  <si>
    <t>第２２表</t>
    <phoneticPr fontId="2"/>
  </si>
  <si>
    <t>第２３表</t>
    <phoneticPr fontId="2"/>
  </si>
  <si>
    <t>第２４表</t>
    <phoneticPr fontId="2"/>
  </si>
  <si>
    <t>1000万円超
2000万円
以下</t>
    <rPh sb="4" eb="6">
      <t>マンエン</t>
    </rPh>
    <rPh sb="6" eb="7">
      <t>コ</t>
    </rPh>
    <rPh sb="12" eb="13">
      <t>マン</t>
    </rPh>
    <rPh sb="13" eb="14">
      <t>エン</t>
    </rPh>
    <rPh sb="15" eb="17">
      <t>イカ</t>
    </rPh>
    <phoneticPr fontId="17"/>
  </si>
  <si>
    <t>5000万円超
1億円
以下</t>
    <rPh sb="4" eb="6">
      <t>マンエン</t>
    </rPh>
    <rPh sb="6" eb="7">
      <t>コ</t>
    </rPh>
    <rPh sb="9" eb="10">
      <t>オク</t>
    </rPh>
    <rPh sb="10" eb="11">
      <t>エン</t>
    </rPh>
    <rPh sb="12" eb="14">
      <t>イカ</t>
    </rPh>
    <phoneticPr fontId="17"/>
  </si>
  <si>
    <t>需用費</t>
    <rPh sb="0" eb="1">
      <t>モトメ</t>
    </rPh>
    <rPh sb="1" eb="2">
      <t>ヨウ</t>
    </rPh>
    <rPh sb="2" eb="3">
      <t>ヒ</t>
    </rPh>
    <phoneticPr fontId="2"/>
  </si>
  <si>
    <t>秋田県総務部税務課　市町村税政チーム</t>
    <rPh sb="0" eb="3">
      <t>アキタケン</t>
    </rPh>
    <rPh sb="3" eb="5">
      <t>ソウム</t>
    </rPh>
    <rPh sb="5" eb="6">
      <t>ブ</t>
    </rPh>
    <rPh sb="6" eb="9">
      <t>ゼイムカ</t>
    </rPh>
    <rPh sb="10" eb="13">
      <t>シチョウソン</t>
    </rPh>
    <rPh sb="14" eb="15">
      <t>セイ</t>
    </rPh>
    <phoneticPr fontId="2"/>
  </si>
  <si>
    <t>第703条の５第１項により減額する割合</t>
    <rPh sb="0" eb="1">
      <t>ダイ</t>
    </rPh>
    <rPh sb="4" eb="5">
      <t>ジョウ</t>
    </rPh>
    <rPh sb="7" eb="8">
      <t>ダイ</t>
    </rPh>
    <rPh sb="9" eb="10">
      <t>コウ</t>
    </rPh>
    <rPh sb="13" eb="14">
      <t>ゲン</t>
    </rPh>
    <rPh sb="14" eb="15">
      <t>ガク</t>
    </rPh>
    <rPh sb="17" eb="18">
      <t>ワリ</t>
    </rPh>
    <rPh sb="18" eb="19">
      <t>ゴウ</t>
    </rPh>
    <phoneticPr fontId="2"/>
  </si>
  <si>
    <t>第703条の５第１項により減額した世帯数等</t>
    <rPh sb="13" eb="14">
      <t>ゲン</t>
    </rPh>
    <rPh sb="14" eb="15">
      <t>ガク</t>
    </rPh>
    <rPh sb="17" eb="18">
      <t>ヨ</t>
    </rPh>
    <rPh sb="18" eb="19">
      <t>オビ</t>
    </rPh>
    <rPh sb="19" eb="20">
      <t>カズ</t>
    </rPh>
    <rPh sb="20" eb="21">
      <t>トウ</t>
    </rPh>
    <phoneticPr fontId="2"/>
  </si>
  <si>
    <t>未就学児数</t>
    <rPh sb="0" eb="4">
      <t>ミシュウガクジ</t>
    </rPh>
    <rPh sb="4" eb="5">
      <t>スウ</t>
    </rPh>
    <phoneticPr fontId="2"/>
  </si>
  <si>
    <t>第703条の５第２項により減額した世帯数等</t>
    <phoneticPr fontId="2"/>
  </si>
  <si>
    <t>第703条の５第１項により減額した世帯数等（つづき）</t>
    <phoneticPr fontId="2"/>
  </si>
  <si>
    <t>減　　　　　額　　　　　対　　　　　象　　　　　と　　　　　な　　　　　っ　　　　　た　　　　　世　　　　　帯　　　　　数　　　　　等　　　　　（　　　　　つ　　　　　づ　　　　　き　　　　　）</t>
    <phoneticPr fontId="2"/>
  </si>
  <si>
    <t>減額対象となった世帯数等（つづき）</t>
    <phoneticPr fontId="2"/>
  </si>
  <si>
    <t>第703条の５第１項により減額した均等割額</t>
    <rPh sb="13" eb="14">
      <t>ゲン</t>
    </rPh>
    <rPh sb="14" eb="15">
      <t>ガク</t>
    </rPh>
    <rPh sb="17" eb="18">
      <t>タモツ</t>
    </rPh>
    <rPh sb="18" eb="19">
      <t>トウ</t>
    </rPh>
    <rPh sb="19" eb="20">
      <t>ワリ</t>
    </rPh>
    <rPh sb="20" eb="21">
      <t>ガク</t>
    </rPh>
    <phoneticPr fontId="2"/>
  </si>
  <si>
    <t>第703条の５第１項により減額した平等割額</t>
    <rPh sb="13" eb="14">
      <t>ゲン</t>
    </rPh>
    <rPh sb="14" eb="15">
      <t>ガク</t>
    </rPh>
    <rPh sb="17" eb="18">
      <t>ヒラ</t>
    </rPh>
    <rPh sb="18" eb="19">
      <t>トウ</t>
    </rPh>
    <rPh sb="19" eb="20">
      <t>ワリ</t>
    </rPh>
    <rPh sb="20" eb="21">
      <t>ガク</t>
    </rPh>
    <phoneticPr fontId="2"/>
  </si>
  <si>
    <t>第703条の５第２項により減額した均等割額</t>
    <rPh sb="13" eb="14">
      <t>ゲン</t>
    </rPh>
    <rPh sb="14" eb="15">
      <t>ガク</t>
    </rPh>
    <rPh sb="17" eb="18">
      <t>タモツ</t>
    </rPh>
    <rPh sb="18" eb="19">
      <t>トウ</t>
    </rPh>
    <rPh sb="19" eb="20">
      <t>ワリ</t>
    </rPh>
    <rPh sb="20" eb="21">
      <t>ガク</t>
    </rPh>
    <phoneticPr fontId="2"/>
  </si>
  <si>
    <t>課税状況調調査票列</t>
    <rPh sb="0" eb="2">
      <t>カゼイ</t>
    </rPh>
    <rPh sb="2" eb="4">
      <t>ジョウキョウ</t>
    </rPh>
    <rPh sb="4" eb="5">
      <t>シラ</t>
    </rPh>
    <rPh sb="5" eb="7">
      <t>チョウサ</t>
    </rPh>
    <rPh sb="7" eb="8">
      <t>ヒョウ</t>
    </rPh>
    <rPh sb="8" eb="9">
      <t>レツ</t>
    </rPh>
    <phoneticPr fontId="2"/>
  </si>
  <si>
    <t>計
(H)+(I)</t>
    <rPh sb="0" eb="1">
      <t>ケイ</t>
    </rPh>
    <phoneticPr fontId="2"/>
  </si>
  <si>
    <t>会計年度
任用職員等</t>
    <rPh sb="0" eb="2">
      <t>カイケイ</t>
    </rPh>
    <rPh sb="2" eb="4">
      <t>ネンド</t>
    </rPh>
    <rPh sb="5" eb="7">
      <t>ニンヨウ</t>
    </rPh>
    <rPh sb="7" eb="9">
      <t>ショクイン</t>
    </rPh>
    <rPh sb="9" eb="10">
      <t>トウ</t>
    </rPh>
    <phoneticPr fontId="2"/>
  </si>
  <si>
    <t>特定小型</t>
    <rPh sb="0" eb="2">
      <t>トクテイ</t>
    </rPh>
    <rPh sb="2" eb="4">
      <t>コガタ</t>
    </rPh>
    <phoneticPr fontId="2"/>
  </si>
  <si>
    <r>
      <t xml:space="preserve">50cc以下
</t>
    </r>
    <r>
      <rPr>
        <sz val="8"/>
        <color theme="1"/>
        <rFont val="ＭＳ Ｐ明朝"/>
        <family val="1"/>
        <charset val="128"/>
      </rPr>
      <t>（特定小型
を除く）</t>
    </r>
    <rPh sb="4" eb="6">
      <t>イカ</t>
    </rPh>
    <rPh sb="8" eb="10">
      <t>トクテイ</t>
    </rPh>
    <rPh sb="10" eb="12">
      <t>コガタ</t>
    </rPh>
    <rPh sb="14" eb="15">
      <t>ノゾ</t>
    </rPh>
    <phoneticPr fontId="17"/>
  </si>
  <si>
    <t>第703条の５第３項により減額した均等割額</t>
    <rPh sb="13" eb="14">
      <t>ゲン</t>
    </rPh>
    <rPh sb="14" eb="15">
      <t>ガク</t>
    </rPh>
    <rPh sb="17" eb="19">
      <t>キントウ</t>
    </rPh>
    <rPh sb="19" eb="20">
      <t>ワリ</t>
    </rPh>
    <rPh sb="20" eb="21">
      <t>ガク</t>
    </rPh>
    <phoneticPr fontId="2"/>
  </si>
  <si>
    <t>第703条の５第３項により減額した所得割額</t>
    <rPh sb="13" eb="14">
      <t>ゲン</t>
    </rPh>
    <rPh sb="14" eb="15">
      <t>ガク</t>
    </rPh>
    <rPh sb="17" eb="19">
      <t>ショトク</t>
    </rPh>
    <rPh sb="19" eb="20">
      <t>ワリ</t>
    </rPh>
    <rPh sb="20" eb="21">
      <t>ガク</t>
    </rPh>
    <phoneticPr fontId="2"/>
  </si>
  <si>
    <t>第703条の５第２項により減額した均等割額（つづき）</t>
    <phoneticPr fontId="2"/>
  </si>
  <si>
    <t>第703条の５第３項により減額した世帯数等</t>
    <phoneticPr fontId="2"/>
  </si>
  <si>
    <t>第703条の５第３項により減額した世帯数等</t>
    <phoneticPr fontId="23"/>
  </si>
  <si>
    <t>減額対象となった世帯数等（つづき）</t>
    <phoneticPr fontId="23"/>
  </si>
  <si>
    <t>所得区分３</t>
    <phoneticPr fontId="23"/>
  </si>
  <si>
    <t>その他</t>
    <rPh sb="2" eb="3">
      <t>タ</t>
    </rPh>
    <phoneticPr fontId="23"/>
  </si>
  <si>
    <t>第703条の５第１項により減額した
均等割額</t>
    <rPh sb="13" eb="14">
      <t>ゲン</t>
    </rPh>
    <rPh sb="14" eb="15">
      <t>ガク</t>
    </rPh>
    <rPh sb="18" eb="19">
      <t>タモツ</t>
    </rPh>
    <rPh sb="19" eb="20">
      <t>トウ</t>
    </rPh>
    <rPh sb="20" eb="21">
      <t>ワリ</t>
    </rPh>
    <rPh sb="21" eb="22">
      <t>ガク</t>
    </rPh>
    <phoneticPr fontId="2"/>
  </si>
  <si>
    <t>第703条の５第１項により減額した
均等割額（つづき）</t>
    <rPh sb="13" eb="14">
      <t>ゲン</t>
    </rPh>
    <rPh sb="14" eb="15">
      <t>ガク</t>
    </rPh>
    <rPh sb="18" eb="19">
      <t>タモツ</t>
    </rPh>
    <rPh sb="19" eb="20">
      <t>トウ</t>
    </rPh>
    <rPh sb="20" eb="21">
      <t>ワリ</t>
    </rPh>
    <rPh sb="21" eb="22">
      <t>ガク</t>
    </rPh>
    <phoneticPr fontId="2"/>
  </si>
  <si>
    <t>2000万円超
5000万円
以下</t>
    <rPh sb="4" eb="6">
      <t>マンエン</t>
    </rPh>
    <rPh sb="6" eb="7">
      <t>コ</t>
    </rPh>
    <rPh sb="12" eb="13">
      <t>マン</t>
    </rPh>
    <rPh sb="13" eb="14">
      <t>エン</t>
    </rPh>
    <rPh sb="15" eb="17">
      <t>イカ</t>
    </rPh>
    <phoneticPr fontId="17"/>
  </si>
  <si>
    <t>1億円を超える金額</t>
    <rPh sb="1" eb="2">
      <t>オク</t>
    </rPh>
    <rPh sb="2" eb="3">
      <t>エン</t>
    </rPh>
    <rPh sb="4" eb="5">
      <t>コ</t>
    </rPh>
    <rPh sb="7" eb="9">
      <t>キンガク</t>
    </rPh>
    <phoneticPr fontId="17"/>
  </si>
  <si>
    <t>定額による
特別控除額</t>
    <rPh sb="0" eb="2">
      <t>テイガク</t>
    </rPh>
    <rPh sb="6" eb="8">
      <t>トクベツ</t>
    </rPh>
    <rPh sb="8" eb="10">
      <t>コウジョ</t>
    </rPh>
    <rPh sb="10" eb="11">
      <t>ガク</t>
    </rPh>
    <phoneticPr fontId="17"/>
  </si>
  <si>
    <t>50cc以下（特定小型を除く）</t>
    <rPh sb="4" eb="6">
      <t>イカ</t>
    </rPh>
    <rPh sb="7" eb="9">
      <t>トクテイ</t>
    </rPh>
    <rPh sb="9" eb="11">
      <t>コガタ</t>
    </rPh>
    <rPh sb="12" eb="13">
      <t>ノゾ</t>
    </rPh>
    <phoneticPr fontId="2"/>
  </si>
  <si>
    <t>減免対象
床面積相当分</t>
    <rPh sb="0" eb="2">
      <t>ゲンメン</t>
    </rPh>
    <rPh sb="2" eb="4">
      <t>タイショウ</t>
    </rPh>
    <rPh sb="5" eb="8">
      <t>ユカメンセキソウトウブン</t>
    </rPh>
    <phoneticPr fontId="2"/>
  </si>
  <si>
    <t>７</t>
    <phoneticPr fontId="2"/>
  </si>
  <si>
    <t>125cc以下（新基準原付）</t>
    <rPh sb="5" eb="7">
      <t>イカ</t>
    </rPh>
    <rPh sb="8" eb="11">
      <t>シンキジュン</t>
    </rPh>
    <rPh sb="11" eb="13">
      <t>ゲンツキ</t>
    </rPh>
    <phoneticPr fontId="2"/>
  </si>
  <si>
    <t>新基準原付</t>
    <rPh sb="0" eb="3">
      <t>シンキジュン</t>
    </rPh>
    <rPh sb="3" eb="5">
      <t>ゲンツキ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</si>
</sst>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0_ ;[Red]\-#,##0.00\ "/>
    <numFmt numFmtId="177" formatCode="#,##0.00_);[Red]\(#,##0.00\)"/>
    <numFmt numFmtId="178" formatCode="#,##0_ ;[Red]\-#,##0\ "/>
    <numFmt numFmtId="179" formatCode="#,##0_);[Red]\(#,##0\)"/>
    <numFmt numFmtId="180" formatCode="0_ "/>
    <numFmt numFmtId="181" formatCode="_ * #,##0.0_ ;_ * \-#,##0.0_ ;_ * &quot;-&quot;??_ ;_ @_ "/>
    <numFmt numFmtId="182" formatCode="_ * #,##0_ ;_ * \-#,##0_ ;_ * &quot;-&quot;??_ ;_ @_ "/>
  </numFmts>
  <fonts count="27" x14ac:knownFonts="1">
    <font>
      <sz val="11"/>
      <name val="ＭＳ Ｐゴシック"/>
      <family val="3"/>
    </font>
    <font>
      <sz val="11"/>
      <name val="ＭＳ ゴシック"/>
      <family val="3"/>
    </font>
    <font>
      <sz val="6"/>
      <name val="ＭＳ Ｐゴシック"/>
      <family val="3"/>
    </font>
    <font>
      <sz val="9"/>
      <color theme="1"/>
      <name val="ＭＳ Ｐ明朝"/>
      <family val="1"/>
    </font>
    <font>
      <sz val="12"/>
      <color theme="1"/>
      <name val="ＭＳ Ｐ明朝"/>
      <family val="1"/>
    </font>
    <font>
      <b/>
      <sz val="20"/>
      <color theme="1"/>
      <name val="ＭＳ Ｐ明朝"/>
      <family val="1"/>
    </font>
    <font>
      <b/>
      <sz val="12"/>
      <color theme="1"/>
      <name val="ＭＳ Ｐ明朝"/>
      <family val="1"/>
    </font>
    <font>
      <b/>
      <sz val="10"/>
      <color theme="1"/>
      <name val="ＭＳ Ｐ明朝"/>
      <family val="1"/>
    </font>
    <font>
      <sz val="10"/>
      <color theme="1"/>
      <name val="ＭＳ Ｐ明朝"/>
      <family val="1"/>
    </font>
    <font>
      <sz val="8"/>
      <color theme="1"/>
      <name val="ＭＳ Ｐ明朝"/>
      <family val="1"/>
    </font>
    <font>
      <sz val="11"/>
      <name val="ＭＳ Ｐゴシック"/>
      <family val="3"/>
    </font>
    <font>
      <sz val="10"/>
      <name val="ＭＳ Ｐ明朝"/>
      <family val="1"/>
    </font>
    <font>
      <sz val="6"/>
      <color theme="1"/>
      <name val="ＭＳ Ｐ明朝"/>
      <family val="1"/>
    </font>
    <font>
      <sz val="10"/>
      <color theme="1"/>
      <name val="ＭＳ 明朝"/>
      <family val="1"/>
    </font>
    <font>
      <sz val="11"/>
      <color theme="1"/>
      <name val="ＭＳ Ｐ明朝"/>
      <family val="1"/>
    </font>
    <font>
      <sz val="10"/>
      <color rgb="FF000000"/>
      <name val="ＭＳ Ｐ明朝"/>
      <family val="1"/>
    </font>
    <font>
      <sz val="7"/>
      <color theme="1"/>
      <name val="ＭＳ Ｐ明朝"/>
      <family val="1"/>
    </font>
    <font>
      <sz val="6"/>
      <name val="ＭＳ ゴシック"/>
      <family val="3"/>
    </font>
    <font>
      <sz val="6"/>
      <color theme="1"/>
      <name val="ＭＳ Ｐ明朝"/>
      <family val="1"/>
      <charset val="128"/>
    </font>
    <font>
      <sz val="6"/>
      <color indexed="8"/>
      <name val="ＭＳ Ｐ明朝"/>
      <family val="1"/>
      <charset val="128"/>
    </font>
    <font>
      <sz val="8"/>
      <color theme="1"/>
      <name val="ＭＳ Ｐ明朝"/>
      <family val="1"/>
      <charset val="128"/>
    </font>
    <font>
      <sz val="9"/>
      <color indexed="8"/>
      <name val="ＭＳ Ｐ明朝"/>
      <family val="1"/>
      <charset val="128"/>
    </font>
    <font>
      <sz val="8"/>
      <color indexed="8"/>
      <name val="ＭＳ Ｐ明朝"/>
      <family val="1"/>
      <charset val="128"/>
    </font>
    <font>
      <sz val="6"/>
      <name val="ＭＳ Ｐゴシック"/>
      <family val="3"/>
      <charset val="128"/>
    </font>
    <font>
      <sz val="10"/>
      <color theme="1"/>
      <name val="ＭＳ Ｐ明朝"/>
      <family val="1"/>
      <charset val="128"/>
    </font>
    <font>
      <sz val="7"/>
      <color theme="1"/>
      <name val="ＭＳ Ｐ明朝"/>
      <family val="1"/>
      <charset val="128"/>
    </font>
    <font>
      <sz val="9"/>
      <color theme="1"/>
      <name val="ＭＳ Ｐ明朝"/>
      <family val="1"/>
      <charset val="128"/>
    </font>
  </fonts>
  <fills count="2">
    <fill>
      <patternFill patternType="none"/>
    </fill>
    <fill>
      <patternFill patternType="gray125"/>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1" fillId="0" borderId="0">
      <alignment horizontal="center" vertical="center"/>
    </xf>
    <xf numFmtId="38" fontId="10" fillId="0" borderId="0" applyFont="0" applyFill="0" applyBorder="0" applyAlignment="0" applyProtection="0">
      <alignment vertical="center"/>
    </xf>
  </cellStyleXfs>
  <cellXfs count="69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pplyAlignment="1">
      <alignment vertical="center" shrinkToFit="1"/>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49" fontId="7" fillId="0" borderId="8" xfId="0" applyNumberFormat="1"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vertical="center"/>
    </xf>
    <xf numFmtId="0" fontId="8" fillId="0" borderId="12" xfId="1" applyFont="1" applyBorder="1" applyAlignment="1">
      <alignment horizontal="right" vertical="center"/>
    </xf>
    <xf numFmtId="0" fontId="8" fillId="0" borderId="10" xfId="1" applyFont="1" applyBorder="1" applyAlignment="1">
      <alignment horizontal="right" vertical="center"/>
    </xf>
    <xf numFmtId="0" fontId="8" fillId="0" borderId="13" xfId="1" applyFont="1" applyBorder="1" applyAlignment="1">
      <alignment horizontal="right" vertical="center"/>
    </xf>
    <xf numFmtId="0" fontId="8" fillId="0" borderId="14" xfId="1" applyFont="1" applyBorder="1" applyAlignment="1">
      <alignment horizontal="centerContinuous" vertical="center"/>
    </xf>
    <xf numFmtId="0" fontId="8" fillId="0" borderId="15" xfId="1" applyFont="1" applyBorder="1" applyAlignment="1">
      <alignment horizontal="right"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vertical="center"/>
    </xf>
    <xf numFmtId="0" fontId="8" fillId="0" borderId="16" xfId="1" applyFont="1" applyBorder="1" applyAlignment="1">
      <alignment vertical="center"/>
    </xf>
    <xf numFmtId="0" fontId="8" fillId="0" borderId="19" xfId="1" applyFont="1" applyBorder="1" applyAlignment="1">
      <alignment vertical="center"/>
    </xf>
    <xf numFmtId="0" fontId="3" fillId="0" borderId="16" xfId="1" applyFont="1" applyBorder="1" applyAlignment="1">
      <alignment vertical="center"/>
    </xf>
    <xf numFmtId="0" fontId="8" fillId="0" borderId="20" xfId="1" applyFont="1" applyBorder="1" applyAlignment="1">
      <alignment vertical="center"/>
    </xf>
    <xf numFmtId="0" fontId="8" fillId="0" borderId="21" xfId="1" applyFont="1" applyBorder="1" applyAlignment="1">
      <alignment horizontal="centerContinuous" vertical="center"/>
    </xf>
    <xf numFmtId="0" fontId="9" fillId="0" borderId="24" xfId="1" applyFont="1" applyBorder="1" applyAlignment="1">
      <alignment horizontal="right" vertical="center" wrapText="1"/>
    </xf>
    <xf numFmtId="179" fontId="8" fillId="0" borderId="25" xfId="1" applyNumberFormat="1" applyFont="1" applyFill="1" applyBorder="1" applyAlignment="1">
      <alignment horizontal="right" vertical="center"/>
    </xf>
    <xf numFmtId="179" fontId="8" fillId="0" borderId="0" xfId="1" applyNumberFormat="1" applyFont="1" applyFill="1" applyBorder="1" applyAlignment="1">
      <alignment horizontal="right" vertical="center"/>
    </xf>
    <xf numFmtId="179" fontId="8" fillId="0" borderId="26" xfId="1" applyNumberFormat="1" applyFont="1" applyFill="1" applyBorder="1" applyAlignment="1">
      <alignment horizontal="right" vertical="center"/>
    </xf>
    <xf numFmtId="179" fontId="8" fillId="0" borderId="27" xfId="1" applyNumberFormat="1" applyFont="1" applyBorder="1" applyAlignment="1">
      <alignment horizontal="right" vertical="center"/>
    </xf>
    <xf numFmtId="0" fontId="8" fillId="0" borderId="1" xfId="1" applyNumberFormat="1" applyFont="1" applyBorder="1" applyAlignment="1">
      <alignment horizontal="center" vertical="center"/>
    </xf>
    <xf numFmtId="0" fontId="9" fillId="0" borderId="3" xfId="1" applyFont="1" applyBorder="1" applyAlignment="1">
      <alignment horizontal="right" vertical="center" wrapText="1"/>
    </xf>
    <xf numFmtId="179" fontId="8" fillId="0" borderId="0" xfId="0" applyNumberFormat="1" applyFont="1">
      <alignment vertical="center"/>
    </xf>
    <xf numFmtId="38" fontId="11" fillId="0" borderId="29" xfId="2" applyFont="1" applyBorder="1" applyAlignment="1">
      <alignment horizontal="right" vertical="center"/>
    </xf>
    <xf numFmtId="38" fontId="11" fillId="0" borderId="0" xfId="2" applyFont="1" applyAlignment="1">
      <alignment horizontal="right" vertical="center"/>
    </xf>
    <xf numFmtId="38" fontId="11" fillId="0" borderId="0" xfId="2" applyFont="1" applyBorder="1" applyAlignment="1">
      <alignment horizontal="right" vertical="center"/>
    </xf>
    <xf numFmtId="38" fontId="11" fillId="0" borderId="26" xfId="2" applyFont="1" applyBorder="1" applyAlignment="1">
      <alignment horizontal="right" vertical="center"/>
    </xf>
    <xf numFmtId="0" fontId="8" fillId="0" borderId="23" xfId="1" applyNumberFormat="1" applyFont="1" applyBorder="1" applyAlignment="1">
      <alignment horizontal="center" vertical="center" wrapText="1"/>
    </xf>
    <xf numFmtId="179" fontId="8" fillId="0" borderId="29" xfId="1" applyNumberFormat="1" applyFont="1" applyFill="1" applyBorder="1" applyAlignment="1">
      <alignment horizontal="right" vertical="center"/>
    </xf>
    <xf numFmtId="38" fontId="8" fillId="0" borderId="0" xfId="2" applyFont="1">
      <alignment vertical="center"/>
    </xf>
    <xf numFmtId="0" fontId="8" fillId="0" borderId="22" xfId="1" applyNumberFormat="1" applyFont="1" applyBorder="1" applyAlignment="1">
      <alignment horizontal="centerContinuous" vertical="center"/>
    </xf>
    <xf numFmtId="0" fontId="8" fillId="0" borderId="28" xfId="1" applyNumberFormat="1" applyFont="1" applyBorder="1" applyAlignment="1">
      <alignment horizontal="centerContinuous"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Fill="1" applyBorder="1" applyAlignment="1">
      <alignment horizontal="centerContinuous" vertical="center"/>
    </xf>
    <xf numFmtId="0" fontId="8" fillId="0" borderId="39" xfId="0" applyFont="1" applyFill="1" applyBorder="1" applyAlignment="1">
      <alignment horizontal="center" vertical="center" wrapText="1"/>
    </xf>
    <xf numFmtId="0" fontId="9" fillId="0" borderId="40" xfId="1" applyFont="1" applyBorder="1" applyAlignment="1">
      <alignment horizontal="right" vertical="center" wrapText="1"/>
    </xf>
    <xf numFmtId="179" fontId="8" fillId="0" borderId="41" xfId="0" applyNumberFormat="1" applyFont="1" applyFill="1" applyBorder="1" applyAlignment="1">
      <alignment vertical="center"/>
    </xf>
    <xf numFmtId="179" fontId="8" fillId="0" borderId="36" xfId="0" applyNumberFormat="1" applyFont="1" applyFill="1" applyBorder="1" applyAlignment="1">
      <alignment vertical="center"/>
    </xf>
    <xf numFmtId="179" fontId="8" fillId="0" borderId="37" xfId="0" applyNumberFormat="1" applyFont="1" applyFill="1" applyBorder="1" applyAlignment="1">
      <alignment vertical="center"/>
    </xf>
    <xf numFmtId="179" fontId="8" fillId="0" borderId="42" xfId="0" applyNumberFormat="1" applyFont="1" applyFill="1" applyBorder="1" applyAlignment="1">
      <alignment vertical="center"/>
    </xf>
    <xf numFmtId="0" fontId="8" fillId="0" borderId="0" xfId="0" applyFont="1" applyBorder="1">
      <alignment vertical="center"/>
    </xf>
    <xf numFmtId="0" fontId="8" fillId="0" borderId="43" xfId="1" applyFont="1" applyBorder="1" applyAlignment="1">
      <alignment horizontal="right" vertical="center"/>
    </xf>
    <xf numFmtId="0" fontId="8" fillId="0" borderId="44" xfId="1" applyNumberFormat="1" applyFont="1" applyBorder="1" applyAlignment="1">
      <alignment horizontal="left" vertical="center"/>
    </xf>
    <xf numFmtId="0" fontId="8" fillId="0" borderId="2" xfId="1" applyFont="1" applyBorder="1" applyAlignment="1">
      <alignment horizontal="left" vertical="center" wrapText="1"/>
    </xf>
    <xf numFmtId="0" fontId="12" fillId="0" borderId="24" xfId="1" applyFont="1" applyBorder="1" applyAlignment="1">
      <alignment horizontal="right" vertical="center" wrapText="1"/>
    </xf>
    <xf numFmtId="179" fontId="8" fillId="0" borderId="45" xfId="1" applyNumberFormat="1" applyFont="1" applyBorder="1" applyAlignment="1">
      <alignment horizontal="right" vertical="center"/>
    </xf>
    <xf numFmtId="179" fontId="8" fillId="0" borderId="23" xfId="1" applyNumberFormat="1" applyFont="1" applyBorder="1" applyAlignment="1">
      <alignment horizontal="right" vertical="center"/>
    </xf>
    <xf numFmtId="179" fontId="8" fillId="0" borderId="46" xfId="1" applyNumberFormat="1" applyFont="1" applyBorder="1" applyAlignment="1">
      <alignment horizontal="right" vertical="center"/>
    </xf>
    <xf numFmtId="179" fontId="8" fillId="0" borderId="47" xfId="1" applyNumberFormat="1" applyFont="1" applyBorder="1" applyAlignment="1">
      <alignment horizontal="right" vertical="center"/>
    </xf>
    <xf numFmtId="179" fontId="8" fillId="0" borderId="24" xfId="1" applyNumberFormat="1" applyFont="1" applyBorder="1" applyAlignment="1">
      <alignment horizontal="right" vertical="center"/>
    </xf>
    <xf numFmtId="179" fontId="8" fillId="0" borderId="48" xfId="1" applyNumberFormat="1" applyFont="1" applyBorder="1" applyAlignment="1">
      <alignment horizontal="right" vertical="center"/>
    </xf>
    <xf numFmtId="0" fontId="8" fillId="0" borderId="30" xfId="1" quotePrefix="1" applyNumberFormat="1" applyFont="1" applyBorder="1" applyAlignment="1">
      <alignment horizontal="center" vertical="center"/>
    </xf>
    <xf numFmtId="0" fontId="12" fillId="0" borderId="3" xfId="1" applyNumberFormat="1" applyFont="1" applyBorder="1" applyAlignment="1">
      <alignment horizontal="right" vertical="center" wrapText="1"/>
    </xf>
    <xf numFmtId="177" fontId="8" fillId="0" borderId="25" xfId="1" applyNumberFormat="1" applyFont="1" applyBorder="1" applyAlignment="1">
      <alignment horizontal="right" vertical="center"/>
    </xf>
    <xf numFmtId="177" fontId="8" fillId="0" borderId="0" xfId="1" applyNumberFormat="1" applyFont="1" applyBorder="1" applyAlignment="1">
      <alignment horizontal="right" vertical="center"/>
    </xf>
    <xf numFmtId="177" fontId="8" fillId="0" borderId="29" xfId="1" applyNumberFormat="1" applyFont="1" applyBorder="1" applyAlignment="1">
      <alignment horizontal="right" vertical="center"/>
    </xf>
    <xf numFmtId="177" fontId="8" fillId="0" borderId="26" xfId="1" applyNumberFormat="1" applyFont="1" applyBorder="1" applyAlignment="1">
      <alignment horizontal="right" vertical="center"/>
    </xf>
    <xf numFmtId="177" fontId="8" fillId="0" borderId="49" xfId="1" applyNumberFormat="1" applyFont="1" applyBorder="1" applyAlignment="1">
      <alignment horizontal="right" vertical="center"/>
    </xf>
    <xf numFmtId="177" fontId="8" fillId="0" borderId="50" xfId="1" applyNumberFormat="1" applyFont="1" applyBorder="1" applyAlignment="1">
      <alignment horizontal="right" vertical="center"/>
    </xf>
    <xf numFmtId="179" fontId="8" fillId="0" borderId="49" xfId="1" applyNumberFormat="1" applyFont="1" applyBorder="1" applyAlignment="1">
      <alignment horizontal="right" vertical="center"/>
    </xf>
    <xf numFmtId="178" fontId="8" fillId="0" borderId="0" xfId="0" applyNumberFormat="1" applyFont="1">
      <alignment vertical="center"/>
    </xf>
    <xf numFmtId="177" fontId="8" fillId="0" borderId="27" xfId="1" applyNumberFormat="1" applyFont="1" applyBorder="1" applyAlignment="1">
      <alignment horizontal="right" vertical="center"/>
    </xf>
    <xf numFmtId="0" fontId="8" fillId="0" borderId="23" xfId="1" applyFont="1" applyBorder="1" applyAlignment="1">
      <alignment horizontal="left" vertical="center" wrapText="1"/>
    </xf>
    <xf numFmtId="0" fontId="8" fillId="0" borderId="1" xfId="1" applyNumberFormat="1" applyFont="1" applyBorder="1" applyAlignment="1">
      <alignment horizontal="left" vertical="center" wrapText="1"/>
    </xf>
    <xf numFmtId="177" fontId="8" fillId="0" borderId="41" xfId="1" applyNumberFormat="1" applyFont="1" applyBorder="1" applyAlignment="1">
      <alignment horizontal="right" vertical="center"/>
    </xf>
    <xf numFmtId="177" fontId="8" fillId="0" borderId="36" xfId="1" applyNumberFormat="1" applyFont="1" applyBorder="1" applyAlignment="1">
      <alignment horizontal="right" vertical="center"/>
    </xf>
    <xf numFmtId="177" fontId="8" fillId="0" borderId="51" xfId="1" applyNumberFormat="1" applyFont="1" applyBorder="1" applyAlignment="1">
      <alignment horizontal="right" vertical="center"/>
    </xf>
    <xf numFmtId="177" fontId="8" fillId="0" borderId="37" xfId="1" applyNumberFormat="1" applyFont="1" applyBorder="1" applyAlignment="1">
      <alignment horizontal="right" vertical="center"/>
    </xf>
    <xf numFmtId="177" fontId="8" fillId="0" borderId="42" xfId="1" applyNumberFormat="1" applyFont="1" applyBorder="1" applyAlignment="1">
      <alignment horizontal="right" vertical="center"/>
    </xf>
    <xf numFmtId="0" fontId="8" fillId="0" borderId="0" xfId="1" applyFont="1" applyBorder="1" applyAlignment="1">
      <alignment horizontal="center" vertical="center"/>
    </xf>
    <xf numFmtId="0" fontId="8" fillId="0" borderId="52" xfId="1" applyFont="1" applyBorder="1" applyAlignment="1">
      <alignment horizontal="center" vertical="center"/>
    </xf>
    <xf numFmtId="0" fontId="8" fillId="0" borderId="52" xfId="1" applyFont="1" applyBorder="1" applyAlignment="1">
      <alignment horizontal="center" vertical="center" wrapText="1"/>
    </xf>
    <xf numFmtId="0" fontId="8" fillId="0" borderId="52" xfId="1" applyFont="1" applyBorder="1" applyAlignment="1">
      <alignment vertical="center"/>
    </xf>
    <xf numFmtId="0" fontId="8" fillId="0" borderId="52" xfId="1" applyFont="1" applyBorder="1" applyAlignment="1">
      <alignment horizontal="right" vertical="center"/>
    </xf>
    <xf numFmtId="0" fontId="8" fillId="0" borderId="53" xfId="1" applyFont="1" applyBorder="1" applyAlignment="1">
      <alignment vertical="center"/>
    </xf>
    <xf numFmtId="0" fontId="8" fillId="0" borderId="54" xfId="1" applyFont="1" applyBorder="1" applyAlignment="1">
      <alignment vertical="center"/>
    </xf>
    <xf numFmtId="0" fontId="8" fillId="0" borderId="52" xfId="1" applyFont="1" applyBorder="1" applyAlignment="1">
      <alignment horizontal="centerContinuous" vertical="center"/>
    </xf>
    <xf numFmtId="0" fontId="8" fillId="0" borderId="0" xfId="0" applyFont="1" applyAlignment="1">
      <alignment horizontal="right" vertical="center"/>
    </xf>
    <xf numFmtId="38" fontId="8" fillId="0" borderId="55" xfId="2" applyFont="1" applyBorder="1">
      <alignment vertical="center"/>
    </xf>
    <xf numFmtId="38" fontId="8" fillId="0" borderId="52" xfId="2" applyFont="1" applyBorder="1" applyAlignment="1">
      <alignment horizontal="center" vertical="center"/>
    </xf>
    <xf numFmtId="38" fontId="8" fillId="0" borderId="40" xfId="2" applyFont="1" applyBorder="1" applyAlignment="1">
      <alignment horizontal="right" vertical="center"/>
    </xf>
    <xf numFmtId="38" fontId="8" fillId="0" borderId="41" xfId="2" applyFont="1" applyBorder="1">
      <alignment vertical="center"/>
    </xf>
    <xf numFmtId="38" fontId="8" fillId="0" borderId="36" xfId="2" applyFont="1" applyBorder="1">
      <alignment vertical="center"/>
    </xf>
    <xf numFmtId="38" fontId="8" fillId="0" borderId="37" xfId="2" applyFont="1" applyBorder="1">
      <alignment vertical="center"/>
    </xf>
    <xf numFmtId="38" fontId="8" fillId="0" borderId="56" xfId="2" applyFont="1" applyBorder="1">
      <alignment vertical="center"/>
    </xf>
    <xf numFmtId="38" fontId="13" fillId="0" borderId="42" xfId="2" applyFont="1" applyFill="1" applyBorder="1" applyAlignment="1">
      <alignment vertical="center"/>
    </xf>
    <xf numFmtId="179" fontId="8" fillId="0" borderId="0" xfId="0" applyNumberFormat="1" applyFont="1" applyBorder="1">
      <alignment vertical="center"/>
    </xf>
    <xf numFmtId="38" fontId="8" fillId="0" borderId="0" xfId="0" applyNumberFormat="1" applyFont="1" applyBorder="1">
      <alignment vertical="center"/>
    </xf>
    <xf numFmtId="0" fontId="8" fillId="0" borderId="10" xfId="1" applyFont="1" applyBorder="1" applyAlignment="1">
      <alignment horizontal="center" vertical="center"/>
    </xf>
    <xf numFmtId="0" fontId="8" fillId="0" borderId="10" xfId="1" applyFont="1" applyBorder="1" applyAlignment="1">
      <alignment vertical="center"/>
    </xf>
    <xf numFmtId="0" fontId="8" fillId="0" borderId="16" xfId="1" applyFont="1" applyBorder="1" applyAlignment="1">
      <alignment horizontal="right" vertical="center"/>
    </xf>
    <xf numFmtId="38" fontId="8" fillId="0" borderId="57" xfId="2" applyFont="1" applyBorder="1" applyAlignment="1">
      <alignment horizontal="left" vertical="center"/>
    </xf>
    <xf numFmtId="38" fontId="8" fillId="0" borderId="2" xfId="2" applyFont="1" applyBorder="1" applyAlignment="1">
      <alignment horizontal="center" vertical="center" wrapText="1"/>
    </xf>
    <xf numFmtId="38" fontId="9" fillId="0" borderId="3" xfId="2" applyFont="1" applyBorder="1" applyAlignment="1">
      <alignment horizontal="right" vertical="center" wrapText="1"/>
    </xf>
    <xf numFmtId="178" fontId="8" fillId="0" borderId="45" xfId="2" applyNumberFormat="1" applyFont="1" applyBorder="1" applyAlignment="1">
      <alignment horizontal="right" vertical="center"/>
    </xf>
    <xf numFmtId="178" fontId="8" fillId="0" borderId="23" xfId="2" applyNumberFormat="1" applyFont="1" applyBorder="1" applyAlignment="1">
      <alignment horizontal="right" vertical="center"/>
    </xf>
    <xf numFmtId="178" fontId="8" fillId="0" borderId="0" xfId="2" applyNumberFormat="1" applyFont="1" applyBorder="1" applyAlignment="1">
      <alignment horizontal="right" vertical="center"/>
    </xf>
    <xf numFmtId="178" fontId="8" fillId="0" borderId="26" xfId="2" applyNumberFormat="1" applyFont="1" applyBorder="1">
      <alignment vertical="center"/>
    </xf>
    <xf numFmtId="178" fontId="8" fillId="0" borderId="0" xfId="2" applyNumberFormat="1" applyFont="1" applyBorder="1">
      <alignment vertical="center"/>
    </xf>
    <xf numFmtId="178" fontId="8" fillId="0" borderId="27" xfId="2" applyNumberFormat="1" applyFont="1" applyBorder="1" applyAlignment="1">
      <alignment vertical="center" shrinkToFit="1"/>
    </xf>
    <xf numFmtId="0" fontId="8" fillId="0" borderId="57" xfId="1" quotePrefix="1" applyNumberFormat="1" applyFont="1" applyBorder="1" applyAlignment="1">
      <alignment horizontal="center" vertical="center"/>
    </xf>
    <xf numFmtId="178" fontId="8" fillId="0" borderId="25" xfId="2" applyNumberFormat="1" applyFont="1" applyBorder="1" applyAlignment="1">
      <alignment horizontal="right" vertical="center"/>
    </xf>
    <xf numFmtId="178" fontId="8" fillId="0" borderId="29" xfId="2" applyNumberFormat="1" applyFont="1" applyBorder="1" applyAlignment="1">
      <alignment horizontal="right" vertical="center"/>
    </xf>
    <xf numFmtId="178" fontId="8" fillId="0" borderId="27" xfId="2" applyNumberFormat="1" applyFont="1" applyBorder="1">
      <alignment vertical="center"/>
    </xf>
    <xf numFmtId="0" fontId="8" fillId="0" borderId="31" xfId="1" applyFont="1" applyBorder="1" applyAlignment="1">
      <alignment horizontal="center" vertical="center"/>
    </xf>
    <xf numFmtId="178" fontId="8" fillId="0" borderId="0" xfId="2" applyNumberFormat="1" applyFont="1" applyFill="1" applyBorder="1" applyAlignment="1">
      <alignment vertical="center"/>
    </xf>
    <xf numFmtId="0" fontId="8" fillId="0" borderId="15" xfId="1" applyNumberFormat="1" applyFont="1" applyBorder="1" applyAlignment="1">
      <alignment horizontal="left" vertical="center"/>
    </xf>
    <xf numFmtId="0" fontId="9" fillId="0" borderId="17" xfId="1" applyFont="1" applyBorder="1" applyAlignment="1">
      <alignment horizontal="right" vertical="center" wrapText="1"/>
    </xf>
    <xf numFmtId="178" fontId="8" fillId="0" borderId="41" xfId="2" applyNumberFormat="1" applyFont="1" applyBorder="1" applyAlignment="1">
      <alignment horizontal="right" vertical="center"/>
    </xf>
    <xf numFmtId="178" fontId="8" fillId="0" borderId="36" xfId="2" applyNumberFormat="1" applyFont="1" applyBorder="1" applyAlignment="1">
      <alignment horizontal="right" vertical="center"/>
    </xf>
    <xf numFmtId="178" fontId="8" fillId="0" borderId="36" xfId="2" applyNumberFormat="1" applyFont="1" applyBorder="1">
      <alignment vertical="center"/>
    </xf>
    <xf numFmtId="178" fontId="8" fillId="0" borderId="37" xfId="2" applyNumberFormat="1" applyFont="1" applyBorder="1">
      <alignment vertical="center"/>
    </xf>
    <xf numFmtId="178" fontId="8" fillId="0" borderId="51" xfId="2" applyNumberFormat="1" applyFont="1" applyBorder="1">
      <alignment vertical="center"/>
    </xf>
    <xf numFmtId="178" fontId="8" fillId="0" borderId="42" xfId="2" applyNumberFormat="1" applyFont="1" applyBorder="1">
      <alignment vertical="center"/>
    </xf>
    <xf numFmtId="178" fontId="8" fillId="0" borderId="48" xfId="2" applyNumberFormat="1" applyFont="1" applyBorder="1">
      <alignment vertical="center"/>
    </xf>
    <xf numFmtId="178" fontId="8" fillId="0" borderId="26" xfId="2" applyNumberFormat="1" applyFont="1" applyBorder="1" applyAlignment="1">
      <alignment horizontal="right" vertical="center"/>
    </xf>
    <xf numFmtId="0" fontId="9" fillId="0" borderId="1" xfId="1" applyFont="1" applyBorder="1" applyAlignment="1">
      <alignment horizontal="left" vertical="center" wrapText="1"/>
    </xf>
    <xf numFmtId="178" fontId="8" fillId="0" borderId="47" xfId="2" applyNumberFormat="1" applyFont="1" applyBorder="1" applyAlignment="1">
      <alignment horizontal="right" vertical="center"/>
    </xf>
    <xf numFmtId="178" fontId="8" fillId="0" borderId="48" xfId="2" applyNumberFormat="1" applyFont="1" applyBorder="1" applyAlignment="1">
      <alignment horizontal="right" vertical="center"/>
    </xf>
    <xf numFmtId="0" fontId="8" fillId="0" borderId="28" xfId="1" quotePrefix="1" applyNumberFormat="1" applyFont="1" applyBorder="1" applyAlignment="1">
      <alignment horizontal="centerContinuous" vertical="center"/>
    </xf>
    <xf numFmtId="178" fontId="8" fillId="0" borderId="27" xfId="2" applyNumberFormat="1" applyFont="1" applyBorder="1" applyAlignment="1">
      <alignment horizontal="right" vertical="center"/>
    </xf>
    <xf numFmtId="0" fontId="8" fillId="0" borderId="30" xfId="0" applyFont="1" applyBorder="1" applyAlignment="1">
      <alignment horizontal="centerContinuous" vertical="center"/>
    </xf>
    <xf numFmtId="178" fontId="8" fillId="0" borderId="25" xfId="2" applyNumberFormat="1" applyFont="1" applyBorder="1">
      <alignment vertical="center"/>
    </xf>
    <xf numFmtId="178" fontId="8" fillId="0" borderId="49" xfId="2" applyNumberFormat="1" applyFont="1" applyBorder="1">
      <alignment vertical="center"/>
    </xf>
    <xf numFmtId="0" fontId="8" fillId="0" borderId="10" xfId="1" applyFont="1" applyBorder="1" applyAlignment="1">
      <alignment horizontal="centerContinuous" vertical="center"/>
    </xf>
    <xf numFmtId="0" fontId="8" fillId="0" borderId="11" xfId="1" applyFont="1" applyBorder="1" applyAlignment="1">
      <alignment horizontal="centerContinuous" vertical="center"/>
    </xf>
    <xf numFmtId="0" fontId="8" fillId="0" borderId="58" xfId="0" applyFont="1" applyBorder="1" applyAlignment="1">
      <alignment horizontal="left" vertical="center"/>
    </xf>
    <xf numFmtId="0" fontId="8" fillId="0" borderId="0" xfId="0" applyFont="1" applyBorder="1" applyAlignment="1">
      <alignment horizontal="center" vertical="center" textRotation="255"/>
    </xf>
    <xf numFmtId="0" fontId="8" fillId="0" borderId="59" xfId="1" applyFont="1" applyBorder="1" applyAlignment="1">
      <alignment horizontal="center" vertical="center"/>
    </xf>
    <xf numFmtId="0" fontId="8" fillId="0" borderId="0" xfId="1" applyFont="1" applyBorder="1" applyAlignment="1">
      <alignment horizontal="center" vertical="center" wrapText="1"/>
    </xf>
    <xf numFmtId="0" fontId="8" fillId="0" borderId="0" xfId="1" applyFont="1" applyBorder="1" applyAlignment="1">
      <alignment horizontal="centerContinuous" vertical="center" wrapText="1"/>
    </xf>
    <xf numFmtId="0" fontId="8" fillId="0" borderId="6" xfId="1" applyFont="1" applyBorder="1" applyAlignment="1">
      <alignment horizontal="left" vertical="center"/>
    </xf>
    <xf numFmtId="0" fontId="8" fillId="0" borderId="49" xfId="1" applyFont="1" applyBorder="1" applyAlignment="1">
      <alignment horizontal="centerContinuous" vertical="center" wrapText="1"/>
    </xf>
    <xf numFmtId="0" fontId="8" fillId="0" borderId="27" xfId="0" applyFont="1" applyBorder="1" applyAlignment="1">
      <alignment horizontal="centerContinuous" vertical="center"/>
    </xf>
    <xf numFmtId="0" fontId="8" fillId="0" borderId="5" xfId="0" applyFont="1" applyBorder="1" applyAlignment="1">
      <alignment horizontal="left" vertical="center"/>
    </xf>
    <xf numFmtId="0" fontId="8" fillId="0" borderId="15" xfId="1" applyFont="1" applyBorder="1" applyAlignment="1">
      <alignment horizontal="center" vertical="center"/>
    </xf>
    <xf numFmtId="0" fontId="8" fillId="0" borderId="49" xfId="0" applyFont="1" applyBorder="1" applyAlignment="1">
      <alignment horizontal="left" vertical="center"/>
    </xf>
    <xf numFmtId="0" fontId="8" fillId="0" borderId="0" xfId="0" applyFont="1" applyBorder="1" applyAlignment="1">
      <alignment horizontal="left" vertical="center"/>
    </xf>
    <xf numFmtId="0" fontId="8" fillId="0" borderId="2" xfId="1" applyFont="1" applyBorder="1" applyAlignment="1">
      <alignment horizontal="center" vertical="center"/>
    </xf>
    <xf numFmtId="0" fontId="8" fillId="0" borderId="60"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61" xfId="1" applyFont="1" applyBorder="1" applyAlignment="1">
      <alignment horizontal="center" vertical="center"/>
    </xf>
    <xf numFmtId="0" fontId="8" fillId="0" borderId="18" xfId="1" applyFont="1" applyBorder="1" applyAlignment="1">
      <alignment horizontal="center" vertical="center" wrapText="1"/>
    </xf>
    <xf numFmtId="178" fontId="8" fillId="0" borderId="29" xfId="0" applyNumberFormat="1" applyFont="1" applyBorder="1">
      <alignment vertical="center"/>
    </xf>
    <xf numFmtId="0" fontId="8" fillId="0" borderId="50" xfId="0" applyFont="1" applyBorder="1" applyAlignment="1">
      <alignment horizontal="right" vertical="center"/>
    </xf>
    <xf numFmtId="0" fontId="8" fillId="0" borderId="30" xfId="0" applyFont="1" applyBorder="1" applyAlignment="1">
      <alignment horizontal="center" vertical="center"/>
    </xf>
    <xf numFmtId="0" fontId="8" fillId="0" borderId="30" xfId="0" applyFont="1" applyBorder="1">
      <alignment vertical="center"/>
    </xf>
    <xf numFmtId="0" fontId="8" fillId="0" borderId="49" xfId="0" applyFont="1" applyBorder="1" applyAlignment="1">
      <alignment horizontal="center" vertical="center"/>
    </xf>
    <xf numFmtId="180" fontId="8" fillId="0" borderId="32" xfId="1" applyNumberFormat="1" applyFont="1" applyBorder="1" applyAlignment="1">
      <alignment horizontal="center" vertical="center"/>
    </xf>
    <xf numFmtId="180" fontId="8" fillId="0" borderId="34" xfId="1" applyNumberFormat="1" applyFont="1" applyBorder="1" applyAlignment="1">
      <alignment horizontal="center" vertical="center"/>
    </xf>
    <xf numFmtId="180" fontId="8" fillId="0" borderId="33" xfId="1" applyNumberFormat="1" applyFont="1" applyBorder="1" applyAlignment="1">
      <alignment horizontal="center" vertical="center"/>
    </xf>
    <xf numFmtId="180" fontId="8" fillId="0" borderId="62" xfId="1" applyNumberFormat="1" applyFont="1" applyBorder="1" applyAlignment="1">
      <alignment horizontal="center" vertical="center"/>
    </xf>
    <xf numFmtId="180" fontId="8" fillId="0" borderId="63" xfId="1" applyNumberFormat="1" applyFont="1" applyBorder="1" applyAlignment="1">
      <alignment horizontal="center" vertical="center"/>
    </xf>
    <xf numFmtId="0" fontId="3" fillId="0" borderId="19" xfId="1" applyFont="1" applyBorder="1" applyAlignment="1">
      <alignment vertical="center"/>
    </xf>
    <xf numFmtId="0" fontId="8" fillId="0" borderId="66" xfId="1" applyFont="1" applyBorder="1" applyAlignment="1">
      <alignment horizontal="center" vertical="center"/>
    </xf>
    <xf numFmtId="0" fontId="8" fillId="0" borderId="33" xfId="1" applyFont="1" applyBorder="1" applyAlignment="1">
      <alignment horizontal="center" vertical="center"/>
    </xf>
    <xf numFmtId="0" fontId="8" fillId="0" borderId="63" xfId="1" applyFont="1" applyBorder="1" applyAlignment="1">
      <alignment horizontal="center" vertical="center"/>
    </xf>
    <xf numFmtId="0" fontId="9" fillId="0" borderId="7" xfId="0" applyFont="1" applyBorder="1" applyAlignment="1">
      <alignment horizontal="center" vertical="center" wrapText="1"/>
    </xf>
    <xf numFmtId="0" fontId="8" fillId="0" borderId="16" xfId="1" applyFont="1" applyBorder="1" applyAlignment="1">
      <alignment horizontal="center" vertical="center" wrapText="1"/>
    </xf>
    <xf numFmtId="178" fontId="8" fillId="0" borderId="26" xfId="2" applyNumberFormat="1" applyFont="1" applyBorder="1" applyAlignment="1">
      <alignment vertical="center"/>
    </xf>
    <xf numFmtId="178" fontId="8" fillId="0" borderId="41" xfId="2" applyNumberFormat="1" applyFont="1" applyBorder="1">
      <alignment vertical="center"/>
    </xf>
    <xf numFmtId="38" fontId="8" fillId="0" borderId="12" xfId="2" applyFont="1" applyBorder="1" applyAlignment="1">
      <alignment horizontal="center" vertical="center"/>
    </xf>
    <xf numFmtId="38" fontId="8" fillId="0" borderId="10" xfId="2" applyFont="1" applyBorder="1" applyAlignment="1">
      <alignment horizontal="left" vertical="center"/>
    </xf>
    <xf numFmtId="38" fontId="8" fillId="0" borderId="11" xfId="2" applyFont="1" applyBorder="1" applyAlignment="1">
      <alignment horizontal="left" vertical="center"/>
    </xf>
    <xf numFmtId="38" fontId="8" fillId="0" borderId="12" xfId="2" applyFont="1" applyBorder="1" applyAlignment="1">
      <alignment horizontal="centerContinuous" vertical="center"/>
    </xf>
    <xf numFmtId="38" fontId="8" fillId="0" borderId="68" xfId="2" applyFont="1" applyBorder="1">
      <alignment vertical="center"/>
    </xf>
    <xf numFmtId="38" fontId="8" fillId="0" borderId="69" xfId="2" applyFont="1" applyBorder="1">
      <alignment vertical="center"/>
    </xf>
    <xf numFmtId="38" fontId="8" fillId="0" borderId="0" xfId="2" applyFont="1" applyBorder="1" applyAlignment="1">
      <alignment horizontal="centerContinuous" vertical="center"/>
    </xf>
    <xf numFmtId="38" fontId="8" fillId="0" borderId="18" xfId="2" applyFont="1" applyBorder="1" applyAlignment="1">
      <alignment horizontal="center" vertical="center"/>
    </xf>
    <xf numFmtId="38" fontId="8" fillId="0" borderId="16" xfId="2" applyFont="1" applyBorder="1" applyAlignment="1">
      <alignment horizontal="left" vertical="center"/>
    </xf>
    <xf numFmtId="38" fontId="3" fillId="0" borderId="17" xfId="2" applyFont="1" applyBorder="1" applyAlignment="1">
      <alignment horizontal="left" vertical="center"/>
    </xf>
    <xf numFmtId="38" fontId="8" fillId="0" borderId="18" xfId="2" applyFont="1" applyBorder="1" applyAlignment="1">
      <alignment horizontal="centerContinuous" vertical="center"/>
    </xf>
    <xf numFmtId="38" fontId="8" fillId="0" borderId="17" xfId="2" applyFont="1" applyBorder="1" applyAlignment="1">
      <alignment horizontal="left" vertical="center"/>
    </xf>
    <xf numFmtId="38" fontId="8" fillId="0" borderId="71" xfId="2" applyFont="1" applyBorder="1">
      <alignment vertical="center"/>
    </xf>
    <xf numFmtId="38" fontId="8" fillId="0" borderId="72" xfId="2" applyFont="1" applyBorder="1">
      <alignment vertical="center"/>
    </xf>
    <xf numFmtId="38" fontId="8" fillId="0" borderId="0" xfId="2" applyFont="1" applyBorder="1" applyAlignment="1">
      <alignment horizontal="left" vertical="center"/>
    </xf>
    <xf numFmtId="38" fontId="8" fillId="0" borderId="57" xfId="2" applyFont="1" applyBorder="1" applyAlignment="1">
      <alignment vertical="center" wrapText="1"/>
    </xf>
    <xf numFmtId="38" fontId="12" fillId="0" borderId="3" xfId="2" applyFont="1" applyBorder="1" applyAlignment="1">
      <alignment horizontal="right" vertical="center" wrapText="1"/>
    </xf>
    <xf numFmtId="38" fontId="8" fillId="0" borderId="73" xfId="2" applyFont="1" applyBorder="1" applyAlignment="1">
      <alignment horizontal="center" vertical="center"/>
    </xf>
    <xf numFmtId="38" fontId="8" fillId="0" borderId="4" xfId="2" applyFont="1" applyBorder="1" applyAlignment="1">
      <alignment horizontal="distributed" vertical="center" indent="1"/>
    </xf>
    <xf numFmtId="38" fontId="8" fillId="0" borderId="4" xfId="2" applyFont="1" applyBorder="1" applyAlignment="1">
      <alignment horizontal="center" vertical="center"/>
    </xf>
    <xf numFmtId="38" fontId="8" fillId="0" borderId="74" xfId="2" applyFont="1" applyBorder="1" applyAlignment="1">
      <alignment horizontal="center" vertical="center"/>
    </xf>
    <xf numFmtId="38" fontId="8" fillId="0" borderId="75" xfId="2" applyFont="1" applyBorder="1" applyAlignment="1">
      <alignment horizontal="distributed" vertical="center" indent="1"/>
    </xf>
    <xf numFmtId="38" fontId="8" fillId="0" borderId="0" xfId="2" applyFont="1" applyBorder="1" applyAlignment="1">
      <alignment horizontal="center" vertical="center"/>
    </xf>
    <xf numFmtId="38" fontId="8" fillId="0" borderId="45" xfId="2" applyFont="1" applyBorder="1" applyAlignment="1">
      <alignment horizontal="center" vertical="center"/>
    </xf>
    <xf numFmtId="38" fontId="8" fillId="0" borderId="23" xfId="2" applyFont="1" applyBorder="1" applyAlignment="1">
      <alignment horizontal="center" vertical="center"/>
    </xf>
    <xf numFmtId="38" fontId="8" fillId="0" borderId="76" xfId="2" applyFont="1" applyBorder="1" applyAlignment="1">
      <alignment horizontal="center" vertical="center"/>
    </xf>
    <xf numFmtId="38" fontId="8" fillId="0" borderId="2" xfId="2" applyFont="1" applyBorder="1" applyAlignment="1">
      <alignment horizontal="center" vertical="center"/>
    </xf>
    <xf numFmtId="38" fontId="8" fillId="0" borderId="60" xfId="2" applyFont="1" applyBorder="1" applyAlignment="1">
      <alignment horizontal="center" vertical="center"/>
    </xf>
    <xf numFmtId="38" fontId="8" fillId="0" borderId="24" xfId="2" applyFont="1" applyBorder="1" applyAlignment="1">
      <alignment horizontal="center" vertical="center"/>
    </xf>
    <xf numFmtId="38" fontId="8" fillId="0" borderId="77" xfId="2" applyFont="1" applyBorder="1" applyAlignment="1">
      <alignment horizontal="center" vertical="center"/>
    </xf>
    <xf numFmtId="38" fontId="8" fillId="0" borderId="78" xfId="2" applyFont="1" applyBorder="1" applyAlignment="1">
      <alignment horizontal="center" vertical="center"/>
    </xf>
    <xf numFmtId="38" fontId="8" fillId="0" borderId="79" xfId="2" applyFont="1" applyBorder="1" applyAlignment="1">
      <alignment horizontal="center" vertical="center"/>
    </xf>
    <xf numFmtId="38" fontId="8" fillId="0" borderId="57" xfId="2" quotePrefix="1" applyFont="1" applyBorder="1" applyAlignment="1">
      <alignment vertical="center" wrapText="1"/>
    </xf>
    <xf numFmtId="38" fontId="8" fillId="0" borderId="45" xfId="2" applyFont="1" applyBorder="1" applyAlignment="1">
      <alignment horizontal="right" vertical="center"/>
    </xf>
    <xf numFmtId="38" fontId="8" fillId="0" borderId="23" xfId="2" applyFont="1" applyBorder="1" applyAlignment="1">
      <alignment horizontal="right" vertical="center"/>
    </xf>
    <xf numFmtId="38" fontId="8" fillId="0" borderId="47" xfId="2" applyFont="1" applyBorder="1" applyAlignment="1">
      <alignment horizontal="right" vertical="center"/>
    </xf>
    <xf numFmtId="38" fontId="8" fillId="0" borderId="46" xfId="2" applyFont="1" applyBorder="1" applyAlignment="1">
      <alignment horizontal="right" vertical="center"/>
    </xf>
    <xf numFmtId="38" fontId="8" fillId="0" borderId="47" xfId="2" applyFont="1" applyBorder="1">
      <alignment vertical="center"/>
    </xf>
    <xf numFmtId="38" fontId="8" fillId="0" borderId="24" xfId="2" applyFont="1" applyBorder="1" applyAlignment="1">
      <alignment horizontal="right" vertical="center"/>
    </xf>
    <xf numFmtId="38" fontId="8" fillId="0" borderId="77" xfId="2" applyFont="1" applyBorder="1">
      <alignment vertical="center"/>
    </xf>
    <xf numFmtId="38" fontId="8" fillId="0" borderId="78" xfId="2" applyFont="1" applyBorder="1">
      <alignment vertical="center"/>
    </xf>
    <xf numFmtId="38" fontId="8" fillId="0" borderId="23" xfId="2" applyFont="1" applyBorder="1">
      <alignment vertical="center"/>
    </xf>
    <xf numFmtId="38" fontId="8" fillId="0" borderId="79" xfId="2" applyFont="1" applyBorder="1">
      <alignment vertical="center"/>
    </xf>
    <xf numFmtId="38" fontId="8" fillId="0" borderId="0" xfId="2" applyFont="1" applyBorder="1" applyAlignment="1">
      <alignment horizontal="right" vertical="center"/>
    </xf>
    <xf numFmtId="38" fontId="8" fillId="0" borderId="2" xfId="2" applyFont="1" applyBorder="1" applyAlignment="1">
      <alignment horizontal="distributed" vertical="center" wrapText="1" indent="1"/>
    </xf>
    <xf numFmtId="38" fontId="8" fillId="0" borderId="25" xfId="2" applyFont="1" applyBorder="1" applyAlignment="1">
      <alignment horizontal="right" vertical="center"/>
    </xf>
    <xf numFmtId="38" fontId="8" fillId="0" borderId="29" xfId="2" applyFont="1" applyBorder="1" applyAlignment="1">
      <alignment horizontal="right" vertical="center"/>
    </xf>
    <xf numFmtId="38" fontId="8" fillId="0" borderId="26" xfId="2" applyFont="1" applyBorder="1" applyAlignment="1">
      <alignment horizontal="right" vertical="center"/>
    </xf>
    <xf numFmtId="38" fontId="8" fillId="0" borderId="26" xfId="2" applyFont="1" applyBorder="1">
      <alignment vertical="center"/>
    </xf>
    <xf numFmtId="38" fontId="8" fillId="0" borderId="49" xfId="2" applyFont="1" applyBorder="1" applyAlignment="1">
      <alignment horizontal="right" vertical="center"/>
    </xf>
    <xf numFmtId="38" fontId="8" fillId="0" borderId="80" xfId="2" applyFont="1" applyBorder="1" applyAlignment="1">
      <alignment horizontal="right" vertical="center"/>
    </xf>
    <xf numFmtId="38" fontId="8" fillId="0" borderId="81" xfId="2" quotePrefix="1" applyFont="1" applyBorder="1" applyAlignment="1">
      <alignment horizontal="right" vertical="center"/>
    </xf>
    <xf numFmtId="38" fontId="8" fillId="0" borderId="50" xfId="2" applyFont="1" applyBorder="1" applyAlignment="1">
      <alignment horizontal="right" vertical="center"/>
    </xf>
    <xf numFmtId="38" fontId="8" fillId="0" borderId="18" xfId="2" applyFont="1" applyBorder="1" applyAlignment="1">
      <alignment horizontal="center" vertical="center" wrapText="1"/>
    </xf>
    <xf numFmtId="38" fontId="9" fillId="0" borderId="17" xfId="2" applyFont="1" applyBorder="1" applyAlignment="1">
      <alignment horizontal="right" vertical="center" wrapText="1"/>
    </xf>
    <xf numFmtId="38" fontId="8" fillId="0" borderId="80" xfId="2" applyFont="1" applyBorder="1">
      <alignment vertical="center"/>
    </xf>
    <xf numFmtId="38" fontId="8" fillId="0" borderId="81" xfId="2" applyFont="1" applyBorder="1">
      <alignment vertical="center"/>
    </xf>
    <xf numFmtId="38" fontId="8" fillId="0" borderId="50" xfId="2" applyFont="1" applyBorder="1">
      <alignment vertical="center"/>
    </xf>
    <xf numFmtId="38" fontId="8" fillId="0" borderId="1" xfId="2" applyFont="1" applyBorder="1" applyAlignment="1">
      <alignment horizontal="center" vertical="center" wrapText="1"/>
    </xf>
    <xf numFmtId="38" fontId="8" fillId="0" borderId="0" xfId="2" applyFont="1" applyAlignment="1">
      <alignment horizontal="right" vertical="center"/>
    </xf>
    <xf numFmtId="38" fontId="8" fillId="0" borderId="25" xfId="2" applyFont="1" applyBorder="1">
      <alignment vertical="center"/>
    </xf>
    <xf numFmtId="38" fontId="8" fillId="0" borderId="29" xfId="2" applyFont="1" applyBorder="1">
      <alignment vertical="center"/>
    </xf>
    <xf numFmtId="38" fontId="8" fillId="0" borderId="49" xfId="2" applyFont="1" applyBorder="1">
      <alignment vertical="center"/>
    </xf>
    <xf numFmtId="38" fontId="8" fillId="0" borderId="39" xfId="2" applyFont="1" applyBorder="1" applyAlignment="1">
      <alignment horizontal="center" vertical="center" wrapText="1"/>
    </xf>
    <xf numFmtId="38" fontId="9" fillId="0" borderId="56" xfId="2" applyFont="1" applyBorder="1" applyAlignment="1">
      <alignment horizontal="right" vertical="center" wrapText="1"/>
    </xf>
    <xf numFmtId="38" fontId="8" fillId="0" borderId="82" xfId="2" applyFont="1" applyBorder="1">
      <alignment vertical="center"/>
    </xf>
    <xf numFmtId="38" fontId="8" fillId="0" borderId="83" xfId="2" applyFont="1" applyBorder="1">
      <alignment vertical="center"/>
    </xf>
    <xf numFmtId="38" fontId="8" fillId="0" borderId="84" xfId="2" applyFont="1" applyBorder="1">
      <alignment vertical="center"/>
    </xf>
    <xf numFmtId="0" fontId="8" fillId="0" borderId="31" xfId="1" applyFont="1" applyBorder="1" applyAlignment="1">
      <alignment vertical="center" textRotation="255"/>
    </xf>
    <xf numFmtId="0" fontId="8" fillId="0" borderId="32" xfId="1" applyFont="1" applyBorder="1" applyAlignment="1">
      <alignment vertical="center" textRotation="255"/>
    </xf>
    <xf numFmtId="38" fontId="8" fillId="0" borderId="34" xfId="1" applyNumberFormat="1" applyFont="1" applyBorder="1" applyAlignment="1">
      <alignment horizontal="center" vertical="center"/>
    </xf>
    <xf numFmtId="38" fontId="8" fillId="0" borderId="32" xfId="1" applyNumberFormat="1" applyFont="1" applyBorder="1" applyAlignment="1">
      <alignment horizontal="center" vertical="center"/>
    </xf>
    <xf numFmtId="38" fontId="8" fillId="0" borderId="85" xfId="1" applyNumberFormat="1" applyFont="1" applyBorder="1" applyAlignment="1">
      <alignment horizontal="center" vertical="center"/>
    </xf>
    <xf numFmtId="38" fontId="8" fillId="0" borderId="33" xfId="1" applyNumberFormat="1" applyFont="1" applyBorder="1" applyAlignment="1">
      <alignment horizontal="center" vertical="center"/>
    </xf>
    <xf numFmtId="0" fontId="8" fillId="0" borderId="16" xfId="1" applyFont="1" applyBorder="1" applyAlignment="1">
      <alignment horizontal="centerContinuous" vertical="center"/>
    </xf>
    <xf numFmtId="178" fontId="8" fillId="0" borderId="37" xfId="2" applyNumberFormat="1" applyFont="1" applyBorder="1" applyAlignment="1">
      <alignment horizontal="right" vertical="center"/>
    </xf>
    <xf numFmtId="178" fontId="8" fillId="0" borderId="42" xfId="2" applyNumberFormat="1" applyFont="1" applyBorder="1" applyAlignment="1">
      <alignment horizontal="right" vertical="center"/>
    </xf>
    <xf numFmtId="0" fontId="8" fillId="0" borderId="10" xfId="0" applyFont="1" applyBorder="1">
      <alignment vertical="center"/>
    </xf>
    <xf numFmtId="0" fontId="8" fillId="0" borderId="18" xfId="0" applyFont="1" applyBorder="1" applyAlignment="1">
      <alignment horizontal="center" vertical="center"/>
    </xf>
    <xf numFmtId="0" fontId="14" fillId="0" borderId="0" xfId="0" applyFont="1" applyBorder="1" applyAlignment="1">
      <alignment vertical="center" wrapText="1"/>
    </xf>
    <xf numFmtId="178" fontId="8" fillId="0" borderId="23" xfId="2" applyNumberFormat="1" applyFont="1" applyBorder="1">
      <alignment vertical="center"/>
    </xf>
    <xf numFmtId="178" fontId="8" fillId="0" borderId="24" xfId="2" applyNumberFormat="1" applyFont="1" applyBorder="1">
      <alignment vertical="center"/>
    </xf>
    <xf numFmtId="38" fontId="15" fillId="0" borderId="23" xfId="2" applyFont="1" applyFill="1" applyBorder="1" applyAlignment="1" applyProtection="1">
      <alignment horizontal="right" vertical="center" wrapText="1"/>
    </xf>
    <xf numFmtId="178" fontId="8" fillId="0" borderId="79" xfId="2" applyNumberFormat="1" applyFont="1" applyBorder="1" applyAlignment="1">
      <alignment horizontal="center" vertical="center"/>
    </xf>
    <xf numFmtId="0" fontId="8" fillId="0" borderId="30" xfId="0" applyFont="1" applyBorder="1" applyAlignment="1">
      <alignment horizontal="centerContinuous" vertical="center" wrapText="1"/>
    </xf>
    <xf numFmtId="178" fontId="8" fillId="0" borderId="50" xfId="2" applyNumberFormat="1" applyFont="1" applyBorder="1">
      <alignment vertical="center"/>
    </xf>
    <xf numFmtId="178" fontId="8" fillId="0" borderId="49" xfId="2" applyNumberFormat="1" applyFont="1" applyBorder="1" applyAlignment="1">
      <alignment horizontal="right" vertical="center"/>
    </xf>
    <xf numFmtId="0" fontId="8" fillId="0" borderId="44" xfId="0" applyFont="1" applyBorder="1" applyAlignment="1">
      <alignment horizontal="centerContinuous" vertical="center"/>
    </xf>
    <xf numFmtId="0" fontId="8" fillId="0" borderId="28" xfId="0" applyFont="1" applyBorder="1" applyAlignment="1">
      <alignment horizontal="centerContinuous" vertical="center" wrapText="1"/>
    </xf>
    <xf numFmtId="0" fontId="12" fillId="0" borderId="1" xfId="0" applyFont="1" applyBorder="1" applyAlignment="1">
      <alignment vertical="center" wrapText="1"/>
    </xf>
    <xf numFmtId="178" fontId="8" fillId="0" borderId="84" xfId="2" applyNumberFormat="1" applyFont="1" applyBorder="1">
      <alignment vertical="center"/>
    </xf>
    <xf numFmtId="0" fontId="8" fillId="0" borderId="12" xfId="1" applyFont="1" applyBorder="1" applyAlignment="1">
      <alignment vertical="center"/>
    </xf>
    <xf numFmtId="0" fontId="8" fillId="0" borderId="13" xfId="0" applyFont="1" applyBorder="1">
      <alignment vertical="center"/>
    </xf>
    <xf numFmtId="0" fontId="8" fillId="0" borderId="13" xfId="1" applyFont="1" applyBorder="1" applyAlignment="1">
      <alignment vertical="center"/>
    </xf>
    <xf numFmtId="0" fontId="8" fillId="0" borderId="43" xfId="1" applyFont="1" applyBorder="1" applyAlignment="1">
      <alignment vertical="center"/>
    </xf>
    <xf numFmtId="0" fontId="8" fillId="0" borderId="18" xfId="0" quotePrefix="1" applyNumberFormat="1" applyFont="1" applyBorder="1">
      <alignment vertical="center"/>
    </xf>
    <xf numFmtId="0" fontId="8" fillId="0" borderId="5" xfId="1" applyNumberFormat="1" applyFont="1" applyBorder="1" applyAlignment="1">
      <alignment horizontal="centerContinuous" vertical="center"/>
    </xf>
    <xf numFmtId="178" fontId="8" fillId="0" borderId="0" xfId="2" applyNumberFormat="1" applyFont="1" applyAlignment="1">
      <alignment horizontal="right" vertical="center"/>
    </xf>
    <xf numFmtId="178" fontId="8" fillId="0" borderId="46" xfId="2" applyNumberFormat="1" applyFont="1" applyBorder="1" applyAlignment="1">
      <alignment horizontal="right" vertical="center"/>
    </xf>
    <xf numFmtId="0" fontId="8" fillId="0" borderId="6" xfId="0" applyFont="1" applyBorder="1" applyAlignment="1">
      <alignment horizontal="centerContinuous" vertical="center"/>
    </xf>
    <xf numFmtId="0" fontId="8" fillId="0" borderId="7" xfId="0" applyFont="1" applyBorder="1" applyAlignment="1">
      <alignment horizontal="centerContinuous" vertical="center"/>
    </xf>
    <xf numFmtId="0" fontId="8" fillId="0" borderId="5" xfId="0" applyFont="1" applyBorder="1" applyAlignment="1">
      <alignment horizontal="centerContinuous" vertical="center" wrapText="1"/>
    </xf>
    <xf numFmtId="0" fontId="8" fillId="0" borderId="6" xfId="0" applyFont="1" applyBorder="1" applyAlignment="1">
      <alignment horizontal="centerContinuous" vertical="center" wrapText="1"/>
    </xf>
    <xf numFmtId="0" fontId="8" fillId="0" borderId="7" xfId="0" applyFont="1" applyBorder="1" applyAlignment="1">
      <alignment horizontal="centerContinuous" vertical="center" wrapText="1"/>
    </xf>
    <xf numFmtId="178" fontId="8" fillId="0" borderId="24" xfId="2" applyNumberFormat="1" applyFont="1" applyBorder="1" applyAlignment="1">
      <alignment horizontal="right" vertical="center"/>
    </xf>
    <xf numFmtId="178" fontId="8" fillId="0" borderId="56" xfId="2" applyNumberFormat="1" applyFont="1" applyBorder="1">
      <alignment vertical="center"/>
    </xf>
    <xf numFmtId="0" fontId="9" fillId="0" borderId="3" xfId="0" applyFont="1" applyBorder="1" applyAlignment="1">
      <alignment horizontal="right" vertical="center"/>
    </xf>
    <xf numFmtId="178" fontId="8" fillId="0" borderId="27" xfId="0" quotePrefix="1" applyNumberFormat="1" applyFont="1" applyBorder="1" applyAlignment="1">
      <alignment horizontal="right" vertical="center"/>
    </xf>
    <xf numFmtId="0" fontId="8" fillId="0" borderId="64" xfId="0" applyFont="1" applyBorder="1" applyAlignment="1">
      <alignment horizontal="centerContinuous" vertical="center"/>
    </xf>
    <xf numFmtId="0" fontId="9" fillId="0" borderId="40" xfId="0" applyFont="1" applyBorder="1" applyAlignment="1">
      <alignment horizontal="right" vertical="center"/>
    </xf>
    <xf numFmtId="178" fontId="8" fillId="0" borderId="35" xfId="2" applyNumberFormat="1" applyFont="1" applyBorder="1" applyAlignment="1">
      <alignment horizontal="center" vertical="center"/>
    </xf>
    <xf numFmtId="0" fontId="8" fillId="0" borderId="0" xfId="0" applyFont="1" applyBorder="1" applyAlignment="1">
      <alignment horizontal="centerContinuous" vertical="center"/>
    </xf>
    <xf numFmtId="0" fontId="8" fillId="0" borderId="0" xfId="0" applyFont="1" applyBorder="1" applyAlignment="1">
      <alignment vertical="center"/>
    </xf>
    <xf numFmtId="0" fontId="9" fillId="0" borderId="0" xfId="0" applyFont="1" applyBorder="1" applyAlignment="1">
      <alignment horizontal="right" vertical="center"/>
    </xf>
    <xf numFmtId="0" fontId="8" fillId="0" borderId="26" xfId="0" applyFont="1" applyBorder="1">
      <alignment vertical="center"/>
    </xf>
    <xf numFmtId="0" fontId="8" fillId="0" borderId="29" xfId="0" applyFont="1" applyBorder="1">
      <alignment vertical="center"/>
    </xf>
    <xf numFmtId="0" fontId="8" fillId="0" borderId="26" xfId="1" applyFont="1" applyBorder="1" applyAlignment="1">
      <alignment vertical="center"/>
    </xf>
    <xf numFmtId="0" fontId="8" fillId="0" borderId="69" xfId="1" applyFont="1" applyBorder="1" applyAlignment="1">
      <alignment vertical="center"/>
    </xf>
    <xf numFmtId="0" fontId="8" fillId="0" borderId="72" xfId="1" applyFont="1" applyBorder="1" applyAlignment="1">
      <alignment vertical="center"/>
    </xf>
    <xf numFmtId="178" fontId="8" fillId="0" borderId="50" xfId="2" applyNumberFormat="1" applyFont="1" applyBorder="1" applyAlignment="1">
      <alignment horizontal="right" vertical="center"/>
    </xf>
    <xf numFmtId="0" fontId="8" fillId="0" borderId="86" xfId="0" applyFont="1" applyBorder="1" applyAlignment="1">
      <alignment horizontal="center" vertical="center"/>
    </xf>
    <xf numFmtId="41" fontId="8" fillId="0" borderId="25" xfId="2" applyNumberFormat="1" applyFont="1" applyBorder="1" applyAlignment="1">
      <alignment horizontal="right" vertical="center"/>
    </xf>
    <xf numFmtId="41" fontId="8" fillId="0" borderId="0" xfId="2" applyNumberFormat="1" applyFont="1" applyBorder="1" applyAlignment="1">
      <alignment horizontal="right" vertical="center"/>
    </xf>
    <xf numFmtId="41" fontId="8" fillId="0" borderId="26" xfId="2" applyNumberFormat="1" applyFont="1" applyBorder="1" applyAlignment="1">
      <alignment horizontal="right" vertical="center"/>
    </xf>
    <xf numFmtId="41" fontId="8" fillId="0" borderId="29" xfId="2" applyNumberFormat="1" applyFont="1" applyBorder="1" applyAlignment="1">
      <alignment horizontal="right" vertical="center"/>
    </xf>
    <xf numFmtId="41" fontId="8" fillId="0" borderId="50" xfId="2" applyNumberFormat="1" applyFont="1" applyBorder="1" applyAlignment="1">
      <alignment horizontal="right" vertical="center"/>
    </xf>
    <xf numFmtId="0" fontId="8" fillId="0" borderId="23" xfId="0" applyFont="1" applyBorder="1" applyAlignment="1">
      <alignment vertical="center" wrapText="1"/>
    </xf>
    <xf numFmtId="0" fontId="14" fillId="0" borderId="23" xfId="0" applyFont="1" applyBorder="1" applyAlignment="1">
      <alignment horizontal="center" vertical="center" wrapText="1"/>
    </xf>
    <xf numFmtId="0" fontId="9" fillId="0" borderId="23" xfId="1" applyFont="1" applyBorder="1" applyAlignment="1">
      <alignment horizontal="right" vertical="center" wrapText="1"/>
    </xf>
    <xf numFmtId="0" fontId="8" fillId="0" borderId="23" xfId="0" applyFont="1" applyBorder="1" applyAlignment="1">
      <alignment vertical="center"/>
    </xf>
    <xf numFmtId="0" fontId="8" fillId="0" borderId="23" xfId="0" applyFont="1" applyBorder="1">
      <alignment vertical="center"/>
    </xf>
    <xf numFmtId="0" fontId="16" fillId="0" borderId="86" xfId="0" applyFont="1" applyBorder="1" applyAlignment="1">
      <alignment horizontal="center" vertical="center" wrapText="1"/>
    </xf>
    <xf numFmtId="178" fontId="8" fillId="0" borderId="79" xfId="2" applyNumberFormat="1" applyFont="1" applyBorder="1" applyAlignment="1">
      <alignment horizontal="right" vertical="center"/>
    </xf>
    <xf numFmtId="43" fontId="8" fillId="0" borderId="25" xfId="2" applyNumberFormat="1" applyFont="1" applyFill="1" applyBorder="1" applyAlignment="1">
      <alignment horizontal="right" vertical="center"/>
    </xf>
    <xf numFmtId="43" fontId="8" fillId="0" borderId="0" xfId="2" applyNumberFormat="1" applyFont="1" applyFill="1" applyBorder="1" applyAlignment="1">
      <alignment horizontal="right" vertical="center"/>
    </xf>
    <xf numFmtId="43" fontId="8" fillId="0" borderId="26" xfId="2" applyNumberFormat="1" applyFont="1" applyFill="1" applyBorder="1" applyAlignment="1">
      <alignment horizontal="right" vertical="center"/>
    </xf>
    <xf numFmtId="43" fontId="8" fillId="0" borderId="29" xfId="2" applyNumberFormat="1" applyFont="1" applyFill="1" applyBorder="1" applyAlignment="1">
      <alignment horizontal="right" vertical="center"/>
    </xf>
    <xf numFmtId="43" fontId="8" fillId="0" borderId="50" xfId="2" applyNumberFormat="1" applyFont="1" applyFill="1" applyBorder="1" applyAlignment="1">
      <alignment horizontal="right" vertical="center"/>
    </xf>
    <xf numFmtId="182" fontId="8" fillId="0" borderId="0" xfId="2" applyNumberFormat="1" applyFont="1" applyBorder="1">
      <alignment vertical="center"/>
    </xf>
    <xf numFmtId="182" fontId="8" fillId="0" borderId="26" xfId="2" applyNumberFormat="1" applyFont="1" applyBorder="1">
      <alignment vertical="center"/>
    </xf>
    <xf numFmtId="182" fontId="8" fillId="0" borderId="29" xfId="2" applyNumberFormat="1" applyFont="1" applyBorder="1">
      <alignment vertical="center"/>
    </xf>
    <xf numFmtId="182" fontId="8" fillId="0" borderId="50" xfId="2" applyNumberFormat="1" applyFont="1" applyBorder="1">
      <alignment vertical="center"/>
    </xf>
    <xf numFmtId="0" fontId="8" fillId="0" borderId="50" xfId="0" applyFont="1" applyBorder="1">
      <alignment vertical="center"/>
    </xf>
    <xf numFmtId="182" fontId="8" fillId="0" borderId="36" xfId="2" applyNumberFormat="1" applyFont="1" applyBorder="1">
      <alignment vertical="center"/>
    </xf>
    <xf numFmtId="182" fontId="8" fillId="0" borderId="37" xfId="2" applyNumberFormat="1" applyFont="1" applyBorder="1">
      <alignment vertical="center"/>
    </xf>
    <xf numFmtId="182" fontId="8" fillId="0" borderId="51" xfId="2" applyNumberFormat="1" applyFont="1" applyBorder="1">
      <alignment vertical="center"/>
    </xf>
    <xf numFmtId="182" fontId="8" fillId="0" borderId="84" xfId="2" applyNumberFormat="1" applyFont="1" applyBorder="1">
      <alignment vertical="center"/>
    </xf>
    <xf numFmtId="178" fontId="8" fillId="0" borderId="45" xfId="2" applyNumberFormat="1" applyFont="1" applyBorder="1">
      <alignment vertical="center"/>
    </xf>
    <xf numFmtId="178" fontId="8" fillId="0" borderId="47" xfId="2" applyNumberFormat="1" applyFont="1" applyBorder="1">
      <alignment vertical="center"/>
    </xf>
    <xf numFmtId="178" fontId="8" fillId="0" borderId="46" xfId="2" applyNumberFormat="1" applyFont="1" applyBorder="1">
      <alignment vertical="center"/>
    </xf>
    <xf numFmtId="178" fontId="8" fillId="0" borderId="79" xfId="2" applyNumberFormat="1" applyFont="1" applyBorder="1">
      <alignment vertical="center"/>
    </xf>
    <xf numFmtId="41" fontId="8" fillId="0" borderId="25" xfId="2" applyNumberFormat="1" applyFont="1" applyBorder="1">
      <alignment vertical="center"/>
    </xf>
    <xf numFmtId="41" fontId="8" fillId="0" borderId="0" xfId="2" applyNumberFormat="1" applyFont="1" applyBorder="1">
      <alignment vertical="center"/>
    </xf>
    <xf numFmtId="41" fontId="8" fillId="0" borderId="26" xfId="2" applyNumberFormat="1" applyFont="1" applyBorder="1">
      <alignment vertical="center"/>
    </xf>
    <xf numFmtId="41" fontId="8" fillId="0" borderId="29" xfId="2" applyNumberFormat="1" applyFont="1" applyBorder="1">
      <alignment vertical="center"/>
    </xf>
    <xf numFmtId="41" fontId="8" fillId="0" borderId="50" xfId="2" applyNumberFormat="1" applyFont="1" applyBorder="1">
      <alignment vertical="center"/>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3" fillId="0" borderId="0" xfId="0" applyFont="1" applyBorder="1" applyAlignment="1">
      <alignment vertical="center" wrapText="1"/>
    </xf>
    <xf numFmtId="0" fontId="12" fillId="0" borderId="0" xfId="0" applyFont="1" applyBorder="1" applyAlignment="1">
      <alignment vertical="top" wrapText="1"/>
    </xf>
    <xf numFmtId="0" fontId="14" fillId="0" borderId="0" xfId="0" applyFont="1" applyBorder="1" applyAlignment="1">
      <alignment vertical="top" wrapText="1"/>
    </xf>
    <xf numFmtId="43" fontId="8" fillId="0" borderId="25" xfId="2" applyNumberFormat="1" applyFont="1" applyFill="1" applyBorder="1">
      <alignment vertical="center"/>
    </xf>
    <xf numFmtId="43" fontId="8" fillId="0" borderId="0" xfId="2" applyNumberFormat="1" applyFont="1" applyFill="1" applyBorder="1">
      <alignment vertical="center"/>
    </xf>
    <xf numFmtId="43" fontId="8" fillId="0" borderId="26" xfId="2" applyNumberFormat="1" applyFont="1" applyFill="1" applyBorder="1">
      <alignment vertical="center"/>
    </xf>
    <xf numFmtId="43" fontId="8" fillId="0" borderId="29" xfId="2" applyNumberFormat="1" applyFont="1" applyFill="1" applyBorder="1">
      <alignment vertical="center"/>
    </xf>
    <xf numFmtId="43" fontId="8" fillId="0" borderId="50" xfId="2" applyNumberFormat="1" applyFont="1" applyFill="1" applyBorder="1">
      <alignment vertical="center"/>
    </xf>
    <xf numFmtId="182" fontId="8" fillId="0" borderId="25" xfId="2" applyNumberFormat="1" applyFont="1" applyBorder="1">
      <alignment vertical="center"/>
    </xf>
    <xf numFmtId="181" fontId="8" fillId="0" borderId="0" xfId="2" applyNumberFormat="1" applyFont="1" applyBorder="1">
      <alignment vertical="center"/>
    </xf>
    <xf numFmtId="0" fontId="8" fillId="0" borderId="41" xfId="0" applyFont="1" applyBorder="1" applyAlignment="1">
      <alignment horizontal="center" vertical="center" wrapText="1"/>
    </xf>
    <xf numFmtId="0" fontId="9" fillId="0" borderId="56" xfId="1" applyFont="1" applyBorder="1" applyAlignment="1">
      <alignment horizontal="right" vertical="center" wrapText="1"/>
    </xf>
    <xf numFmtId="0" fontId="8" fillId="0" borderId="20" xfId="0" applyFont="1" applyBorder="1" applyAlignment="1">
      <alignment horizontal="center" vertical="center"/>
    </xf>
    <xf numFmtId="0" fontId="8" fillId="0" borderId="19" xfId="1" applyFont="1" applyBorder="1" applyAlignment="1">
      <alignment horizontal="center" vertical="center"/>
    </xf>
    <xf numFmtId="0" fontId="8" fillId="0" borderId="69" xfId="1" applyFont="1" applyBorder="1" applyAlignment="1">
      <alignment horizontal="centerContinuous" vertical="center"/>
    </xf>
    <xf numFmtId="0" fontId="8" fillId="0" borderId="17" xfId="1" applyFont="1" applyBorder="1" applyAlignment="1">
      <alignment vertical="center"/>
    </xf>
    <xf numFmtId="0" fontId="8" fillId="0" borderId="72" xfId="1" applyFont="1" applyBorder="1" applyAlignment="1">
      <alignment horizontal="centerContinuous" vertical="center"/>
    </xf>
    <xf numFmtId="0" fontId="3" fillId="0" borderId="16" xfId="0" applyFont="1" applyBorder="1" applyAlignment="1">
      <alignment horizontal="distributed" vertical="center" wrapText="1" indent="1"/>
    </xf>
    <xf numFmtId="0" fontId="8" fillId="0" borderId="76" xfId="1" applyFont="1" applyBorder="1" applyAlignment="1">
      <alignment horizontal="center" vertical="center"/>
    </xf>
    <xf numFmtId="0" fontId="8" fillId="0" borderId="0" xfId="0" applyFont="1" applyBorder="1" applyAlignment="1">
      <alignment vertical="center" wrapText="1"/>
    </xf>
    <xf numFmtId="0" fontId="9" fillId="0" borderId="0" xfId="1" applyFont="1" applyBorder="1" applyAlignment="1">
      <alignment horizontal="right" vertical="center" wrapText="1"/>
    </xf>
    <xf numFmtId="176" fontId="8" fillId="0" borderId="25" xfId="0" applyNumberFormat="1" applyFont="1" applyBorder="1">
      <alignment vertical="center"/>
    </xf>
    <xf numFmtId="176" fontId="8" fillId="0" borderId="0" xfId="0" applyNumberFormat="1" applyFont="1" applyBorder="1">
      <alignment vertical="center"/>
    </xf>
    <xf numFmtId="176" fontId="8" fillId="0" borderId="26" xfId="0" applyNumberFormat="1" applyFont="1" applyBorder="1">
      <alignment vertical="center"/>
    </xf>
    <xf numFmtId="176" fontId="8" fillId="0" borderId="29" xfId="0" applyNumberFormat="1" applyFont="1" applyBorder="1">
      <alignment vertical="center"/>
    </xf>
    <xf numFmtId="176" fontId="8" fillId="0" borderId="27" xfId="0" applyNumberFormat="1" applyFont="1" applyBorder="1">
      <alignment vertical="center"/>
    </xf>
    <xf numFmtId="178" fontId="8" fillId="0" borderId="6" xfId="2" applyNumberFormat="1" applyFont="1" applyBorder="1">
      <alignment vertical="center"/>
    </xf>
    <xf numFmtId="178" fontId="8" fillId="0" borderId="88" xfId="2" applyNumberFormat="1" applyFont="1" applyBorder="1">
      <alignment vertical="center"/>
    </xf>
    <xf numFmtId="0" fontId="8" fillId="0" borderId="39" xfId="1" applyFont="1" applyBorder="1" applyAlignment="1">
      <alignment horizontal="center" vertical="center" wrapText="1"/>
    </xf>
    <xf numFmtId="178" fontId="8" fillId="0" borderId="51" xfId="0" applyNumberFormat="1" applyFont="1" applyBorder="1">
      <alignment vertical="center"/>
    </xf>
    <xf numFmtId="178" fontId="8" fillId="0" borderId="49" xfId="2" applyNumberFormat="1" applyFont="1" applyBorder="1" applyAlignment="1">
      <alignment horizontal="center" vertical="center"/>
    </xf>
    <xf numFmtId="178" fontId="8" fillId="0" borderId="56" xfId="2" applyNumberFormat="1"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38" fontId="8" fillId="0" borderId="39" xfId="2" applyFont="1" applyBorder="1">
      <alignment vertical="center"/>
    </xf>
    <xf numFmtId="38" fontId="8" fillId="0" borderId="52" xfId="2" applyFont="1" applyBorder="1">
      <alignment vertical="center"/>
    </xf>
    <xf numFmtId="38" fontId="8" fillId="0" borderId="53" xfId="2" applyFont="1" applyBorder="1">
      <alignment vertical="center"/>
    </xf>
    <xf numFmtId="38" fontId="8" fillId="0" borderId="40" xfId="2" applyFont="1" applyBorder="1">
      <alignment vertical="center"/>
    </xf>
    <xf numFmtId="179" fontId="8" fillId="0" borderId="25" xfId="1" applyNumberFormat="1" applyFont="1" applyBorder="1" applyAlignment="1">
      <alignment horizontal="right" vertical="center"/>
    </xf>
    <xf numFmtId="179" fontId="8" fillId="0" borderId="0" xfId="1" applyNumberFormat="1" applyFont="1" applyBorder="1" applyAlignment="1">
      <alignment horizontal="right" vertical="center"/>
    </xf>
    <xf numFmtId="179" fontId="8" fillId="0" borderId="26" xfId="1" applyNumberFormat="1" applyFont="1" applyBorder="1" applyAlignment="1">
      <alignment horizontal="right" vertical="center"/>
    </xf>
    <xf numFmtId="179" fontId="8" fillId="0" borderId="29" xfId="1" applyNumberFormat="1" applyFont="1" applyBorder="1" applyAlignment="1">
      <alignment horizontal="right" vertical="center"/>
    </xf>
    <xf numFmtId="43" fontId="8" fillId="0" borderId="25" xfId="2" applyNumberFormat="1" applyFont="1" applyBorder="1" applyAlignment="1">
      <alignment horizontal="right" vertical="center"/>
    </xf>
    <xf numFmtId="43" fontId="8" fillId="0" borderId="0" xfId="2" applyNumberFormat="1" applyFont="1" applyBorder="1" applyAlignment="1">
      <alignment horizontal="right" vertical="center"/>
    </xf>
    <xf numFmtId="43" fontId="8" fillId="0" borderId="26" xfId="2" applyNumberFormat="1" applyFont="1" applyBorder="1" applyAlignment="1">
      <alignment horizontal="right" vertical="center"/>
    </xf>
    <xf numFmtId="0" fontId="8" fillId="0" borderId="52" xfId="1" applyFont="1" applyBorder="1" applyAlignment="1">
      <alignment horizontal="center" vertical="center" wrapText="1"/>
    </xf>
    <xf numFmtId="38" fontId="8" fillId="0" borderId="2" xfId="2" applyFont="1" applyBorder="1" applyAlignment="1">
      <alignment horizontal="center" vertical="center" wrapText="1"/>
    </xf>
    <xf numFmtId="0" fontId="8" fillId="0" borderId="45" xfId="1" applyFont="1" applyBorder="1" applyAlignment="1">
      <alignment horizontal="center" vertical="center" wrapText="1"/>
    </xf>
    <xf numFmtId="0" fontId="8" fillId="0" borderId="18" xfId="0" applyFont="1" applyBorder="1" applyAlignment="1">
      <alignment horizontal="center" vertical="center"/>
    </xf>
    <xf numFmtId="0" fontId="8" fillId="0" borderId="39" xfId="0" applyFont="1" applyBorder="1" applyAlignment="1">
      <alignment horizontal="center" vertical="center"/>
    </xf>
    <xf numFmtId="0" fontId="9" fillId="0" borderId="2" xfId="1" applyFont="1" applyBorder="1" applyAlignment="1">
      <alignment horizontal="center" vertical="center" wrapText="1"/>
    </xf>
    <xf numFmtId="0" fontId="8" fillId="0" borderId="22" xfId="1" applyFont="1" applyBorder="1" applyAlignment="1">
      <alignment horizontal="centerContinuous" vertical="center"/>
    </xf>
    <xf numFmtId="0" fontId="8" fillId="0" borderId="28" xfId="1" applyFont="1" applyBorder="1" applyAlignment="1">
      <alignment horizontal="centerContinuous" vertical="center"/>
    </xf>
    <xf numFmtId="0" fontId="8" fillId="0" borderId="23" xfId="1" applyFont="1" applyBorder="1">
      <alignment horizontal="center" vertical="center"/>
    </xf>
    <xf numFmtId="0" fontId="8" fillId="0" borderId="2" xfId="1" applyFont="1" applyBorder="1" applyAlignment="1">
      <alignment horizontal="center" vertical="center" wrapText="1"/>
    </xf>
    <xf numFmtId="0" fontId="8" fillId="0" borderId="1" xfId="1" applyFont="1" applyBorder="1">
      <alignment horizontal="center" vertical="center"/>
    </xf>
    <xf numFmtId="0" fontId="8" fillId="0" borderId="1"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57" xfId="1" quotePrefix="1" applyFont="1" applyBorder="1">
      <alignment horizontal="center" vertical="center"/>
    </xf>
    <xf numFmtId="0" fontId="8" fillId="0" borderId="57" xfId="1" applyFont="1" applyBorder="1" applyAlignment="1">
      <alignment horizontal="left" vertical="center"/>
    </xf>
    <xf numFmtId="0" fontId="8" fillId="0" borderId="44" xfId="1" quotePrefix="1" applyFont="1" applyBorder="1">
      <alignment horizontal="center" vertical="center"/>
    </xf>
    <xf numFmtId="0" fontId="8" fillId="0" borderId="30" xfId="1" applyFont="1" applyBorder="1" applyAlignment="1">
      <alignment horizontal="left" vertical="center"/>
    </xf>
    <xf numFmtId="0" fontId="8" fillId="0" borderId="38" xfId="1" quotePrefix="1" applyFont="1" applyBorder="1" applyAlignment="1">
      <alignment horizontal="centerContinuous" vertical="center"/>
    </xf>
    <xf numFmtId="0" fontId="3" fillId="0" borderId="2" xfId="1" applyFont="1" applyBorder="1" applyAlignment="1">
      <alignment horizontal="center" vertical="center" wrapText="1"/>
    </xf>
    <xf numFmtId="0" fontId="8" fillId="0" borderId="9" xfId="1" applyFont="1" applyBorder="1">
      <alignment horizontal="center" vertical="center"/>
    </xf>
    <xf numFmtId="0" fontId="8" fillId="0" borderId="16" xfId="1" applyFont="1" applyBorder="1">
      <alignment horizontal="center" vertical="center"/>
    </xf>
    <xf numFmtId="0" fontId="8" fillId="0" borderId="44" xfId="1" applyFont="1" applyBorder="1" applyAlignment="1">
      <alignment horizontal="centerContinuous" vertical="center" wrapText="1"/>
    </xf>
    <xf numFmtId="0" fontId="8" fillId="0" borderId="2" xfId="1" applyFont="1" applyBorder="1" applyAlignment="1">
      <alignment vertical="center" wrapText="1"/>
    </xf>
    <xf numFmtId="0" fontId="8" fillId="0" borderId="5" xfId="1" applyFont="1" applyBorder="1" applyAlignment="1">
      <alignment horizontal="centerContinuous" vertical="center"/>
    </xf>
    <xf numFmtId="0" fontId="8" fillId="0" borderId="39" xfId="0" applyFont="1" applyBorder="1" applyAlignment="1">
      <alignment horizontal="center" vertical="center" wrapText="1"/>
    </xf>
    <xf numFmtId="178" fontId="8" fillId="0" borderId="29" xfId="2" applyNumberFormat="1" applyFont="1" applyBorder="1">
      <alignment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Border="1">
      <alignment horizontal="center" vertical="center"/>
    </xf>
    <xf numFmtId="0" fontId="8" fillId="0" borderId="39" xfId="0" applyFont="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Border="1">
      <alignment horizontal="center" vertical="center"/>
    </xf>
    <xf numFmtId="0" fontId="8" fillId="0" borderId="91" xfId="1"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pplyAlignment="1">
      <alignment horizontal="center" vertical="center"/>
    </xf>
    <xf numFmtId="0" fontId="8" fillId="0" borderId="93" xfId="1" applyFont="1" applyBorder="1" applyAlignment="1">
      <alignment horizontal="center" vertical="center"/>
    </xf>
    <xf numFmtId="0" fontId="8" fillId="0" borderId="94" xfId="1" applyFont="1" applyBorder="1" applyAlignment="1">
      <alignment horizontal="center" vertical="center"/>
    </xf>
    <xf numFmtId="0" fontId="8" fillId="0" borderId="95" xfId="1" applyFont="1" applyBorder="1" applyAlignment="1">
      <alignment horizontal="center" vertical="center"/>
    </xf>
    <xf numFmtId="0" fontId="8" fillId="0" borderId="1" xfId="1" applyFont="1" applyBorder="1">
      <alignment horizontal="center" vertical="center"/>
    </xf>
    <xf numFmtId="0" fontId="8" fillId="0" borderId="28" xfId="1" applyNumberFormat="1" applyFont="1" applyBorder="1" applyAlignment="1">
      <alignment vertical="center"/>
    </xf>
    <xf numFmtId="0" fontId="8" fillId="0" borderId="22" xfId="1" applyNumberFormat="1" applyFont="1" applyBorder="1" applyAlignment="1">
      <alignment vertical="center"/>
    </xf>
    <xf numFmtId="0" fontId="8" fillId="0" borderId="38" xfId="1" applyNumberFormat="1" applyFont="1" applyBorder="1" applyAlignment="1">
      <alignment vertical="center"/>
    </xf>
    <xf numFmtId="0" fontId="8" fillId="0" borderId="28" xfId="0" applyFont="1" applyFill="1" applyBorder="1" applyAlignment="1">
      <alignment horizontal="centerContinuous" vertical="center"/>
    </xf>
    <xf numFmtId="0" fontId="9" fillId="0" borderId="24" xfId="0" applyFont="1" applyBorder="1" applyAlignment="1">
      <alignment horizontal="right" vertical="center"/>
    </xf>
    <xf numFmtId="0" fontId="8" fillId="0" borderId="45" xfId="0" applyFont="1" applyBorder="1" applyAlignment="1">
      <alignment horizontal="center" vertical="center"/>
    </xf>
    <xf numFmtId="0" fontId="8" fillId="0" borderId="22" xfId="1" applyFont="1" applyBorder="1" applyAlignment="1">
      <alignment horizontal="left" vertical="center"/>
    </xf>
    <xf numFmtId="0" fontId="8" fillId="0" borderId="2" xfId="1" applyFont="1" applyBorder="1" applyAlignment="1">
      <alignment horizontal="center" vertical="center" wrapText="1"/>
    </xf>
    <xf numFmtId="0" fontId="8" fillId="0" borderId="6" xfId="1" applyFont="1" applyBorder="1" applyAlignment="1">
      <alignment horizontal="left"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9" xfId="1" applyFont="1" applyBorder="1" applyAlignment="1">
      <alignment horizontal="center" vertical="center"/>
    </xf>
    <xf numFmtId="0" fontId="8" fillId="0" borderId="5" xfId="0" applyFont="1" applyBorder="1" applyAlignment="1">
      <alignment horizontal="centerContinuous" vertical="center"/>
    </xf>
    <xf numFmtId="0" fontId="8" fillId="0" borderId="6" xfId="1" applyNumberFormat="1" applyFont="1" applyBorder="1" applyAlignment="1">
      <alignment horizontal="centerContinuous" vertical="center"/>
    </xf>
    <xf numFmtId="0" fontId="8" fillId="0" borderId="2" xfId="1" applyNumberFormat="1" applyFont="1" applyBorder="1" applyAlignment="1">
      <alignment horizontal="center" vertical="center"/>
    </xf>
    <xf numFmtId="0" fontId="8" fillId="0" borderId="60" xfId="1" applyNumberFormat="1" applyFont="1" applyBorder="1" applyAlignment="1">
      <alignment horizontal="center" vertical="center"/>
    </xf>
    <xf numFmtId="0" fontId="3" fillId="0" borderId="23" xfId="1" applyFont="1" applyBorder="1" applyAlignment="1">
      <alignment horizontal="center" vertical="center" wrapText="1"/>
    </xf>
    <xf numFmtId="0" fontId="26" fillId="0" borderId="23" xfId="1" applyFont="1" applyBorder="1" applyAlignment="1">
      <alignment horizontal="center" vertical="center" wrapText="1"/>
    </xf>
    <xf numFmtId="0" fontId="26" fillId="0" borderId="52" xfId="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22" xfId="1" applyFont="1" applyBorder="1" applyAlignment="1">
      <alignment horizontal="distributed" vertical="center" indent="9"/>
    </xf>
    <xf numFmtId="0" fontId="8" fillId="0" borderId="28" xfId="1" applyFont="1" applyBorder="1" applyAlignment="1">
      <alignment horizontal="distributed" vertical="center" indent="9"/>
    </xf>
    <xf numFmtId="0" fontId="8" fillId="0" borderId="30" xfId="1" applyFont="1" applyBorder="1" applyAlignment="1">
      <alignment horizontal="distributed" vertical="center" indent="9"/>
    </xf>
    <xf numFmtId="0" fontId="8" fillId="0" borderId="22" xfId="1" applyFont="1" applyBorder="1" applyAlignment="1">
      <alignment horizontal="distributed" vertical="center" indent="7"/>
    </xf>
    <xf numFmtId="0" fontId="8" fillId="0" borderId="28" xfId="1" applyFont="1" applyBorder="1" applyAlignment="1">
      <alignment horizontal="distributed" vertical="center" indent="7"/>
    </xf>
    <xf numFmtId="0" fontId="8" fillId="0" borderId="30" xfId="1" applyFont="1" applyBorder="1" applyAlignment="1">
      <alignment horizontal="distributed" vertical="center" indent="7"/>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3" xfId="0" applyFont="1" applyBorder="1" applyAlignment="1">
      <alignment horizontal="center" vertical="center" textRotation="255"/>
    </xf>
    <xf numFmtId="0" fontId="8" fillId="0" borderId="14" xfId="1" applyFont="1" applyBorder="1" applyAlignment="1">
      <alignment horizontal="center" vertical="center"/>
    </xf>
    <xf numFmtId="0" fontId="8" fillId="0" borderId="21" xfId="1" applyFont="1" applyBorder="1" applyAlignment="1">
      <alignment horizontal="center" vertical="center"/>
    </xf>
    <xf numFmtId="0" fontId="8" fillId="0" borderId="17" xfId="0" applyFont="1" applyBorder="1" applyAlignment="1">
      <alignment horizontal="center" vertical="center" textRotation="255"/>
    </xf>
    <xf numFmtId="38" fontId="8" fillId="0" borderId="2" xfId="2" applyFont="1"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45"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2" xfId="1" applyNumberFormat="1" applyFont="1" applyBorder="1" applyAlignment="1">
      <alignment horizontal="center" vertical="center"/>
    </xf>
    <xf numFmtId="0" fontId="8" fillId="0" borderId="28" xfId="1" applyNumberFormat="1" applyFont="1" applyBorder="1" applyAlignment="1">
      <alignment horizontal="center" vertical="center"/>
    </xf>
    <xf numFmtId="0" fontId="8" fillId="0" borderId="22" xfId="1" applyNumberFormat="1" applyFont="1" applyBorder="1" applyAlignment="1">
      <alignment horizontal="center" vertical="center" wrapText="1"/>
    </xf>
    <xf numFmtId="0" fontId="8" fillId="0" borderId="28" xfId="1" applyNumberFormat="1" applyFont="1" applyBorder="1" applyAlignment="1">
      <alignment horizontal="center" vertical="center" wrapText="1"/>
    </xf>
    <xf numFmtId="0" fontId="8" fillId="0" borderId="30" xfId="1" applyNumberFormat="1" applyFont="1" applyBorder="1" applyAlignment="1">
      <alignment horizontal="center" vertical="center" wrapText="1"/>
    </xf>
    <xf numFmtId="0" fontId="8" fillId="0" borderId="22" xfId="1" applyNumberFormat="1" applyFont="1" applyBorder="1" applyAlignment="1">
      <alignment horizontal="distributed" vertical="center" indent="4"/>
    </xf>
    <xf numFmtId="0" fontId="8" fillId="0" borderId="28" xfId="1" applyNumberFormat="1" applyFont="1" applyBorder="1" applyAlignment="1">
      <alignment horizontal="distributed" vertical="center" indent="4"/>
    </xf>
    <xf numFmtId="0" fontId="8" fillId="0" borderId="38" xfId="1" applyNumberFormat="1" applyFont="1" applyBorder="1" applyAlignment="1">
      <alignment horizontal="distributed" vertical="center" indent="4"/>
    </xf>
    <xf numFmtId="0" fontId="8" fillId="0" borderId="5" xfId="1" applyNumberFormat="1" applyFont="1" applyBorder="1" applyAlignment="1">
      <alignment horizontal="distributed" vertical="center" indent="1"/>
    </xf>
    <xf numFmtId="0" fontId="8" fillId="0" borderId="7" xfId="1" applyNumberFormat="1" applyFont="1" applyBorder="1" applyAlignment="1">
      <alignment horizontal="distributed" vertical="center" indent="1"/>
    </xf>
    <xf numFmtId="0" fontId="3" fillId="0" borderId="2" xfId="1" applyFont="1" applyBorder="1" applyAlignment="1">
      <alignment horizontal="center" vertical="center" wrapText="1"/>
    </xf>
    <xf numFmtId="38" fontId="3" fillId="0" borderId="2" xfId="2" applyFont="1" applyBorder="1" applyAlignment="1">
      <alignment horizontal="center" vertical="center" wrapText="1"/>
    </xf>
    <xf numFmtId="38" fontId="3" fillId="0" borderId="2" xfId="2" quotePrefix="1" applyFont="1" applyBorder="1" applyAlignment="1">
      <alignment horizontal="center" vertical="center" wrapText="1"/>
    </xf>
    <xf numFmtId="0" fontId="8" fillId="0" borderId="39" xfId="0" applyFont="1" applyFill="1" applyBorder="1" applyAlignment="1">
      <alignment horizontal="center" vertical="center" wrapText="1"/>
    </xf>
    <xf numFmtId="0" fontId="8" fillId="0" borderId="52" xfId="1" applyFont="1" applyBorder="1" applyAlignment="1">
      <alignment horizontal="center" vertical="center" wrapText="1"/>
    </xf>
    <xf numFmtId="180" fontId="8" fillId="0" borderId="31" xfId="1" applyNumberFormat="1" applyFont="1" applyBorder="1" applyAlignment="1">
      <alignment horizontal="center" vertical="center" textRotation="255"/>
    </xf>
    <xf numFmtId="180" fontId="8" fillId="0" borderId="32" xfId="1" applyNumberFormat="1" applyFont="1" applyBorder="1" applyAlignment="1">
      <alignment horizontal="center" vertical="center" textRotation="255"/>
    </xf>
    <xf numFmtId="180" fontId="8" fillId="0" borderId="33" xfId="1" applyNumberFormat="1" applyFont="1" applyBorder="1" applyAlignment="1">
      <alignment horizontal="center" vertical="center" textRotation="255"/>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 xfId="0" applyFont="1" applyBorder="1" applyAlignment="1">
      <alignment horizontal="center" vertical="center" textRotation="255"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1" applyFont="1" applyBorder="1" applyAlignment="1">
      <alignment horizontal="distributed" vertical="center" indent="3"/>
    </xf>
    <xf numFmtId="0" fontId="8" fillId="0" borderId="28" xfId="1" applyFont="1" applyBorder="1" applyAlignment="1">
      <alignment horizontal="distributed" vertical="center" indent="3"/>
    </xf>
    <xf numFmtId="0" fontId="8" fillId="0" borderId="30" xfId="1" applyFont="1" applyBorder="1" applyAlignment="1">
      <alignment horizontal="distributed" vertical="center" indent="3"/>
    </xf>
    <xf numFmtId="0" fontId="8" fillId="0" borderId="22" xfId="0" applyFont="1" applyBorder="1" applyAlignment="1">
      <alignment horizontal="distributed" vertical="center" indent="5"/>
    </xf>
    <xf numFmtId="0" fontId="8" fillId="0" borderId="28" xfId="0" applyFont="1" applyBorder="1" applyAlignment="1">
      <alignment horizontal="distributed" vertical="center" indent="5"/>
    </xf>
    <xf numFmtId="0" fontId="8" fillId="0" borderId="38" xfId="0" applyFont="1" applyBorder="1" applyAlignment="1">
      <alignment horizontal="distributed" vertical="center" indent="5"/>
    </xf>
    <xf numFmtId="0" fontId="8" fillId="0" borderId="57" xfId="1" applyFont="1" applyBorder="1" applyAlignment="1">
      <alignment horizontal="center" wrapText="1"/>
    </xf>
    <xf numFmtId="0" fontId="8" fillId="0" borderId="2" xfId="1" applyFont="1" applyBorder="1" applyAlignment="1">
      <alignment horizontal="center" wrapText="1"/>
    </xf>
    <xf numFmtId="0" fontId="8" fillId="0" borderId="57" xfId="1" quotePrefix="1" applyFont="1" applyBorder="1" applyAlignment="1">
      <alignment horizontal="center" wrapText="1"/>
    </xf>
    <xf numFmtId="0" fontId="8" fillId="0" borderId="2" xfId="1" quotePrefix="1" applyFont="1" applyBorder="1" applyAlignment="1">
      <alignment horizontal="center" wrapText="1"/>
    </xf>
    <xf numFmtId="0" fontId="8" fillId="0" borderId="44" xfId="1" applyFont="1" applyBorder="1" applyAlignment="1">
      <alignment horizontal="center" wrapText="1"/>
    </xf>
    <xf numFmtId="0" fontId="8" fillId="0" borderId="35" xfId="1" applyFont="1" applyBorder="1" applyAlignment="1">
      <alignment horizontal="center" vertical="center" textRotation="255"/>
    </xf>
    <xf numFmtId="0" fontId="8" fillId="0" borderId="63"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58" xfId="0" applyFont="1" applyBorder="1" applyAlignment="1">
      <alignment horizontal="left" vertical="center"/>
    </xf>
    <xf numFmtId="0" fontId="8" fillId="0" borderId="6" xfId="1" applyFont="1" applyBorder="1" applyAlignment="1">
      <alignment horizontal="left" vertical="center"/>
    </xf>
    <xf numFmtId="0" fontId="8" fillId="0" borderId="57" xfId="1" applyFont="1" applyBorder="1" applyAlignment="1">
      <alignment horizontal="center" vertical="center" textRotation="255"/>
    </xf>
    <xf numFmtId="0" fontId="8" fillId="0" borderId="61" xfId="0" applyFont="1" applyBorder="1" applyAlignment="1">
      <alignment horizontal="center" vertical="center" textRotation="255" shrinkToFit="1"/>
    </xf>
    <xf numFmtId="0" fontId="8" fillId="0" borderId="48" xfId="0" applyFont="1" applyBorder="1" applyAlignment="1">
      <alignment horizontal="center" vertical="center"/>
    </xf>
    <xf numFmtId="0" fontId="8" fillId="0" borderId="27" xfId="0" applyFont="1" applyBorder="1" applyAlignment="1">
      <alignment horizontal="center" vertical="center"/>
    </xf>
    <xf numFmtId="0" fontId="8" fillId="0" borderId="5" xfId="1" applyFont="1" applyBorder="1" applyAlignment="1">
      <alignment horizontal="left" vertical="center"/>
    </xf>
    <xf numFmtId="0" fontId="8" fillId="0" borderId="7" xfId="1" applyFont="1" applyBorder="1" applyAlignment="1">
      <alignment horizontal="left" vertical="center"/>
    </xf>
    <xf numFmtId="0" fontId="3" fillId="0" borderId="57" xfId="0" applyFont="1" applyBorder="1" applyAlignment="1">
      <alignment horizontal="center" vertical="center" wrapText="1"/>
    </xf>
    <xf numFmtId="0" fontId="3" fillId="0" borderId="2" xfId="1" applyFont="1" applyFill="1" applyBorder="1" applyAlignment="1">
      <alignment horizontal="center" vertical="center" wrapText="1"/>
    </xf>
    <xf numFmtId="0" fontId="8" fillId="0" borderId="55" xfId="0" applyFont="1" applyBorder="1" applyAlignment="1">
      <alignment horizontal="center" vertical="center"/>
    </xf>
    <xf numFmtId="0" fontId="14" fillId="0" borderId="52" xfId="0" applyFont="1" applyBorder="1" applyAlignment="1">
      <alignment horizontal="center" vertical="center"/>
    </xf>
    <xf numFmtId="180" fontId="8" fillId="0" borderId="89" xfId="1" applyNumberFormat="1" applyFont="1" applyBorder="1" applyAlignment="1">
      <alignment horizontal="center" vertical="center" textRotation="255"/>
    </xf>
    <xf numFmtId="180" fontId="8" fillId="0" borderId="90" xfId="1" applyNumberFormat="1" applyFont="1" applyBorder="1" applyAlignment="1">
      <alignment horizontal="center" vertical="center" textRotation="255"/>
    </xf>
    <xf numFmtId="0" fontId="14" fillId="0" borderId="2" xfId="0" applyFont="1" applyBorder="1" applyAlignment="1">
      <alignment horizontal="center" vertical="center"/>
    </xf>
    <xf numFmtId="0" fontId="8" fillId="0" borderId="1" xfId="1" applyNumberFormat="1" applyFont="1" applyBorder="1" applyAlignment="1">
      <alignment horizontal="center" vertical="center" wrapText="1"/>
    </xf>
    <xf numFmtId="0" fontId="8" fillId="0" borderId="14" xfId="1" applyFont="1" applyBorder="1" applyAlignment="1">
      <alignment horizontal="distributed" vertical="center" indent="2"/>
    </xf>
    <xf numFmtId="0" fontId="8" fillId="0" borderId="21" xfId="1" applyFont="1" applyBorder="1" applyAlignment="1">
      <alignment horizontal="distributed" vertical="center" indent="2"/>
    </xf>
    <xf numFmtId="180" fontId="8" fillId="0" borderId="65" xfId="1" applyNumberFormat="1" applyFont="1" applyBorder="1" applyAlignment="1">
      <alignment horizontal="center" vertical="center" textRotation="255"/>
    </xf>
    <xf numFmtId="0" fontId="8" fillId="0" borderId="5" xfId="1" applyFont="1" applyBorder="1" applyAlignment="1">
      <alignment horizontal="distributed" vertical="center" indent="2"/>
    </xf>
    <xf numFmtId="0" fontId="8" fillId="0" borderId="7" xfId="1" applyFont="1" applyBorder="1" applyAlignment="1">
      <alignment horizontal="distributed" vertical="center" indent="2"/>
    </xf>
    <xf numFmtId="0" fontId="8" fillId="0" borderId="22" xfId="1" applyNumberFormat="1" applyFont="1" applyBorder="1" applyAlignment="1">
      <alignment horizontal="distributed" vertical="center" indent="7"/>
    </xf>
    <xf numFmtId="0" fontId="8" fillId="0" borderId="28" xfId="1" applyNumberFormat="1" applyFont="1" applyBorder="1" applyAlignment="1">
      <alignment horizontal="distributed" vertical="center" indent="7"/>
    </xf>
    <xf numFmtId="0" fontId="8" fillId="0" borderId="38" xfId="1" applyNumberFormat="1" applyFont="1" applyBorder="1" applyAlignment="1">
      <alignment horizontal="distributed" vertical="center" indent="7"/>
    </xf>
    <xf numFmtId="0" fontId="8" fillId="0" borderId="22" xfId="1" applyNumberFormat="1" applyFont="1" applyBorder="1" applyAlignment="1">
      <alignment horizontal="distributed" vertical="center" indent="10"/>
    </xf>
    <xf numFmtId="0" fontId="8" fillId="0" borderId="28" xfId="1" applyNumberFormat="1" applyFont="1" applyBorder="1" applyAlignment="1">
      <alignment horizontal="distributed" vertical="center" indent="10"/>
    </xf>
    <xf numFmtId="0" fontId="8" fillId="0" borderId="38" xfId="1" applyNumberFormat="1" applyFont="1" applyBorder="1" applyAlignment="1">
      <alignment horizontal="distributed" vertical="center" indent="10"/>
    </xf>
    <xf numFmtId="0" fontId="8" fillId="0" borderId="30" xfId="1" applyNumberFormat="1" applyFont="1" applyBorder="1" applyAlignment="1">
      <alignment horizontal="center" vertical="center"/>
    </xf>
    <xf numFmtId="0" fontId="8" fillId="0" borderId="2" xfId="1" applyFont="1" applyBorder="1" applyAlignment="1">
      <alignment horizontal="center" vertical="center"/>
    </xf>
    <xf numFmtId="0" fontId="8" fillId="0" borderId="30" xfId="1" applyNumberFormat="1" applyFont="1" applyBorder="1" applyAlignment="1">
      <alignment horizontal="distributed" vertical="center" indent="10"/>
    </xf>
    <xf numFmtId="0" fontId="8" fillId="0" borderId="5" xfId="0" applyFont="1" applyBorder="1" applyAlignment="1">
      <alignment horizontal="distributed" vertical="center" indent="4"/>
    </xf>
    <xf numFmtId="0" fontId="8" fillId="0" borderId="6" xfId="0" applyFont="1" applyBorder="1" applyAlignment="1">
      <alignment horizontal="distributed" vertical="center" indent="4"/>
    </xf>
    <xf numFmtId="0" fontId="8" fillId="0" borderId="64" xfId="0" applyFont="1" applyBorder="1" applyAlignment="1">
      <alignment horizontal="distributed" vertical="center" indent="4"/>
    </xf>
    <xf numFmtId="0" fontId="8" fillId="0" borderId="6" xfId="0" applyFont="1" applyBorder="1" applyAlignment="1">
      <alignment horizontal="distributed" vertical="center" indent="2"/>
    </xf>
    <xf numFmtId="0" fontId="8" fillId="0" borderId="64" xfId="0" applyFont="1" applyBorder="1" applyAlignment="1">
      <alignment horizontal="distributed" vertical="center" indent="2"/>
    </xf>
    <xf numFmtId="0" fontId="8" fillId="0" borderId="23"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8" fillId="0" borderId="1" xfId="1" applyNumberFormat="1" applyFont="1" applyBorder="1" applyAlignment="1">
      <alignment horizontal="center" vertical="center"/>
    </xf>
    <xf numFmtId="38" fontId="8" fillId="0" borderId="10" xfId="2" applyFont="1" applyBorder="1" applyAlignment="1">
      <alignment horizontal="distributed" vertical="center" indent="2"/>
    </xf>
    <xf numFmtId="38" fontId="8" fillId="0" borderId="16" xfId="2" applyFont="1" applyBorder="1" applyAlignment="1">
      <alignment horizontal="distributed" vertical="center" indent="2"/>
    </xf>
    <xf numFmtId="38" fontId="8" fillId="0" borderId="58" xfId="2" applyFont="1" applyBorder="1" applyAlignment="1">
      <alignment horizontal="distributed" vertical="center" indent="2"/>
    </xf>
    <xf numFmtId="38" fontId="8" fillId="0" borderId="7" xfId="2" applyFont="1" applyBorder="1" applyAlignment="1">
      <alignment horizontal="distributed" vertical="center" indent="2"/>
    </xf>
    <xf numFmtId="38" fontId="8" fillId="0" borderId="67" xfId="2" applyFont="1" applyBorder="1" applyAlignment="1">
      <alignment horizontal="distributed" vertical="center" indent="2"/>
    </xf>
    <xf numFmtId="38" fontId="8" fillId="0" borderId="70" xfId="2" applyFont="1" applyBorder="1" applyAlignment="1">
      <alignment horizontal="distributed" vertical="center" indent="2"/>
    </xf>
    <xf numFmtId="38" fontId="8" fillId="0" borderId="22" xfId="2" applyFont="1" applyBorder="1" applyAlignment="1">
      <alignment horizontal="distributed" vertical="center" wrapText="1" indent="4"/>
    </xf>
    <xf numFmtId="38" fontId="8" fillId="0" borderId="28" xfId="2" applyFont="1" applyBorder="1" applyAlignment="1">
      <alignment horizontal="distributed" vertical="center" wrapText="1" indent="4"/>
    </xf>
    <xf numFmtId="38" fontId="8" fillId="0" borderId="30" xfId="2" applyFont="1" applyBorder="1" applyAlignment="1">
      <alignment horizontal="distributed" vertical="center" wrapText="1" indent="4"/>
    </xf>
    <xf numFmtId="38" fontId="8" fillId="0" borderId="22" xfId="2" applyFont="1" applyBorder="1" applyAlignment="1">
      <alignment horizontal="distributed" vertical="center" wrapText="1" indent="5"/>
    </xf>
    <xf numFmtId="38" fontId="8" fillId="0" borderId="28" xfId="2" applyFont="1" applyBorder="1" applyAlignment="1">
      <alignment horizontal="distributed" vertical="center" wrapText="1" indent="5"/>
    </xf>
    <xf numFmtId="38" fontId="8" fillId="0" borderId="30" xfId="2" applyFont="1" applyBorder="1" applyAlignment="1">
      <alignment horizontal="distributed" vertical="center" wrapText="1" indent="5"/>
    </xf>
    <xf numFmtId="38" fontId="8" fillId="0" borderId="38" xfId="2" applyFont="1" applyBorder="1" applyAlignment="1">
      <alignment horizontal="distributed" vertical="center" wrapText="1" indent="5"/>
    </xf>
    <xf numFmtId="38" fontId="8" fillId="0" borderId="9" xfId="2" applyFont="1" applyBorder="1" applyAlignment="1">
      <alignment horizontal="distributed" vertical="center" indent="3"/>
    </xf>
    <xf numFmtId="38" fontId="8" fillId="0" borderId="15" xfId="2" applyFont="1" applyBorder="1" applyAlignment="1">
      <alignment horizontal="distributed" vertical="center" indent="3"/>
    </xf>
    <xf numFmtId="38" fontId="8" fillId="0" borderId="10" xfId="2" applyFont="1" applyBorder="1" applyAlignment="1">
      <alignment horizontal="distributed" vertical="center" indent="3"/>
    </xf>
    <xf numFmtId="38" fontId="8" fillId="0" borderId="16" xfId="2" applyFont="1" applyBorder="1" applyAlignment="1">
      <alignment horizontal="distributed" vertical="center" indent="3"/>
    </xf>
    <xf numFmtId="38" fontId="8" fillId="0" borderId="11" xfId="2" applyFont="1" applyBorder="1" applyAlignment="1">
      <alignment horizontal="distributed" vertical="center" indent="3"/>
    </xf>
    <xf numFmtId="38" fontId="8" fillId="0" borderId="17" xfId="2" applyFont="1" applyBorder="1" applyAlignment="1">
      <alignment horizontal="distributed" vertical="center" indent="3"/>
    </xf>
    <xf numFmtId="38" fontId="8" fillId="0" borderId="57" xfId="2" applyFont="1" applyBorder="1" applyAlignment="1">
      <alignment horizontal="center" vertical="center" textRotation="255" wrapText="1"/>
    </xf>
    <xf numFmtId="38" fontId="8" fillId="0" borderId="2" xfId="2" applyFont="1" applyBorder="1" applyAlignment="1">
      <alignment horizontal="center" vertical="center" textRotation="255" wrapText="1"/>
    </xf>
    <xf numFmtId="38" fontId="8" fillId="0" borderId="3" xfId="2" applyFont="1" applyBorder="1" applyAlignment="1">
      <alignment horizontal="center" vertical="center" textRotation="255" wrapText="1"/>
    </xf>
    <xf numFmtId="0" fontId="8" fillId="0" borderId="57" xfId="1" applyFont="1" applyBorder="1" applyAlignment="1">
      <alignment horizontal="center" vertical="center" wrapText="1"/>
    </xf>
    <xf numFmtId="0" fontId="8" fillId="0" borderId="55" xfId="0" applyFont="1" applyBorder="1" applyAlignment="1">
      <alignment horizontal="center" vertical="center" wrapText="1"/>
    </xf>
    <xf numFmtId="0" fontId="8" fillId="0" borderId="69" xfId="0" applyFont="1" applyBorder="1" applyAlignment="1">
      <alignment horizontal="center" vertical="center"/>
    </xf>
    <xf numFmtId="0" fontId="8" fillId="0" borderId="72" xfId="0" applyFont="1" applyBorder="1" applyAlignment="1">
      <alignment horizontal="center" vertical="center"/>
    </xf>
    <xf numFmtId="0" fontId="14" fillId="0" borderId="2" xfId="0" applyFont="1" applyBorder="1" applyAlignment="1">
      <alignment horizontal="center" vertical="center" wrapText="1"/>
    </xf>
    <xf numFmtId="0" fontId="3" fillId="0" borderId="57" xfId="1" applyFont="1" applyBorder="1" applyAlignment="1">
      <alignment horizontal="center" vertical="center" wrapText="1"/>
    </xf>
    <xf numFmtId="0" fontId="26" fillId="0" borderId="2" xfId="0" applyFont="1" applyBorder="1" applyAlignment="1">
      <alignment horizontal="center" vertical="center" wrapText="1"/>
    </xf>
    <xf numFmtId="0" fontId="8" fillId="0" borderId="10" xfId="1" applyFont="1" applyBorder="1" applyAlignment="1">
      <alignment horizontal="center" vertical="center"/>
    </xf>
    <xf numFmtId="0" fontId="8" fillId="0" borderId="16" xfId="1" applyFont="1" applyBorder="1" applyAlignment="1">
      <alignment horizontal="center" vertical="center"/>
    </xf>
    <xf numFmtId="0" fontId="8" fillId="0" borderId="11" xfId="0" applyFont="1" applyBorder="1" applyAlignment="1">
      <alignment horizontal="center" vertical="center"/>
    </xf>
    <xf numFmtId="0" fontId="8" fillId="0" borderId="17" xfId="1" applyFont="1" applyBorder="1" applyAlignment="1">
      <alignment horizontal="center" vertical="center"/>
    </xf>
    <xf numFmtId="0" fontId="8" fillId="0" borderId="22" xfId="0" applyFont="1" applyBorder="1" applyAlignment="1">
      <alignment horizontal="distributed" vertical="center" wrapText="1" indent="3"/>
    </xf>
    <xf numFmtId="0" fontId="8" fillId="0" borderId="28" xfId="0" applyFont="1" applyBorder="1" applyAlignment="1">
      <alignment horizontal="distributed" vertical="center" wrapText="1" indent="3"/>
    </xf>
    <xf numFmtId="0" fontId="8" fillId="0" borderId="30" xfId="0" applyFont="1" applyBorder="1" applyAlignment="1">
      <alignment horizontal="distributed" vertical="center" wrapText="1" indent="3"/>
    </xf>
    <xf numFmtId="0" fontId="8" fillId="0" borderId="38" xfId="0" applyFont="1" applyBorder="1" applyAlignment="1">
      <alignment horizontal="distributed" vertical="center" wrapText="1" indent="3"/>
    </xf>
    <xf numFmtId="0" fontId="3" fillId="0" borderId="55" xfId="0" applyFont="1" applyBorder="1" applyAlignment="1">
      <alignment horizontal="center" vertical="center" wrapText="1"/>
    </xf>
    <xf numFmtId="0" fontId="26" fillId="0" borderId="52" xfId="0" applyFont="1" applyBorder="1" applyAlignment="1">
      <alignment horizontal="center" vertical="center" wrapText="1"/>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22" xfId="1" applyFont="1" applyBorder="1" applyAlignment="1">
      <alignment horizontal="distributed" vertical="center" wrapText="1" indent="6"/>
    </xf>
    <xf numFmtId="0" fontId="8" fillId="0" borderId="28" xfId="1" applyFont="1" applyBorder="1" applyAlignment="1">
      <alignment horizontal="distributed" vertical="center" wrapText="1" indent="6"/>
    </xf>
    <xf numFmtId="0" fontId="8" fillId="0" borderId="30" xfId="1" applyFont="1" applyBorder="1" applyAlignment="1">
      <alignment horizontal="distributed" vertical="center" wrapText="1" indent="6"/>
    </xf>
    <xf numFmtId="0" fontId="8" fillId="0" borderId="38" xfId="0" applyFont="1" applyBorder="1" applyAlignment="1">
      <alignment horizontal="distributed" vertical="center" wrapText="1" indent="6"/>
    </xf>
    <xf numFmtId="0" fontId="8" fillId="0" borderId="57" xfId="0" applyFont="1" applyBorder="1" applyAlignment="1">
      <alignment horizontal="distributed" vertical="center" wrapText="1" indent="1"/>
    </xf>
    <xf numFmtId="0" fontId="14" fillId="0" borderId="2" xfId="0" applyFont="1" applyBorder="1" applyAlignment="1">
      <alignment horizontal="distributed" vertical="center" wrapText="1" indent="1"/>
    </xf>
    <xf numFmtId="0" fontId="8" fillId="0" borderId="1" xfId="0" applyFont="1" applyBorder="1" applyAlignment="1">
      <alignment horizontal="distributed" vertical="center" wrapText="1" indent="1"/>
    </xf>
    <xf numFmtId="0" fontId="8" fillId="0" borderId="39" xfId="0" applyFont="1" applyBorder="1" applyAlignment="1">
      <alignment horizontal="distributed" vertical="center" wrapText="1" indent="1"/>
    </xf>
    <xf numFmtId="0" fontId="14" fillId="0" borderId="52" xfId="0" applyFont="1" applyBorder="1" applyAlignment="1">
      <alignment horizontal="distributed" vertical="center" wrapText="1" indent="1"/>
    </xf>
    <xf numFmtId="0" fontId="8" fillId="0" borderId="22" xfId="1" applyNumberFormat="1" applyFont="1" applyBorder="1" applyAlignment="1">
      <alignment horizontal="distributed" vertical="center" wrapText="1" indent="4"/>
    </xf>
    <xf numFmtId="0" fontId="8" fillId="0" borderId="28" xfId="1" applyNumberFormat="1" applyFont="1" applyBorder="1" applyAlignment="1">
      <alignment horizontal="distributed" vertical="center" wrapText="1" indent="4"/>
    </xf>
    <xf numFmtId="0" fontId="8" fillId="0" borderId="30" xfId="1" applyNumberFormat="1" applyFont="1" applyBorder="1" applyAlignment="1">
      <alignment horizontal="distributed" vertical="center" wrapText="1" indent="4"/>
    </xf>
    <xf numFmtId="0" fontId="8" fillId="0" borderId="22" xfId="1" applyNumberFormat="1" applyFont="1" applyBorder="1" applyAlignment="1">
      <alignment horizontal="distributed" vertical="center" indent="6"/>
    </xf>
    <xf numFmtId="0" fontId="8" fillId="0" borderId="28" xfId="1" applyNumberFormat="1" applyFont="1" applyBorder="1" applyAlignment="1">
      <alignment horizontal="distributed" vertical="center" indent="6"/>
    </xf>
    <xf numFmtId="0" fontId="8" fillId="0" borderId="30" xfId="1" applyNumberFormat="1" applyFont="1" applyBorder="1" applyAlignment="1">
      <alignment horizontal="distributed" vertical="center" indent="6"/>
    </xf>
    <xf numFmtId="0" fontId="8" fillId="0" borderId="22" xfId="0" applyFont="1" applyBorder="1" applyAlignment="1">
      <alignment horizontal="distributed" vertical="center" wrapText="1" indent="1"/>
    </xf>
    <xf numFmtId="0" fontId="8" fillId="0" borderId="30" xfId="0" applyFont="1" applyBorder="1" applyAlignment="1">
      <alignment horizontal="distributed" vertical="center" wrapText="1" indent="1"/>
    </xf>
    <xf numFmtId="0" fontId="8" fillId="0" borderId="7" xfId="0" applyFont="1" applyBorder="1" applyAlignment="1">
      <alignment horizontal="center" vertical="center"/>
    </xf>
    <xf numFmtId="0" fontId="8" fillId="0" borderId="64" xfId="0" applyFont="1" applyBorder="1" applyAlignment="1">
      <alignment horizontal="center" vertical="center"/>
    </xf>
    <xf numFmtId="0" fontId="8" fillId="0" borderId="1" xfId="1" applyFont="1" applyBorder="1">
      <alignment horizontal="center" vertical="center"/>
    </xf>
    <xf numFmtId="0" fontId="8" fillId="0" borderId="2" xfId="1" applyFont="1" applyBorder="1">
      <alignment horizontal="center" vertical="center"/>
    </xf>
    <xf numFmtId="0" fontId="8" fillId="0" borderId="6" xfId="0" applyFont="1" applyBorder="1" applyAlignment="1">
      <alignment horizontal="distributed" vertical="center"/>
    </xf>
    <xf numFmtId="0" fontId="8" fillId="0" borderId="5" xfId="1" applyNumberFormat="1" applyFont="1" applyBorder="1" applyAlignment="1">
      <alignment horizontal="center" vertical="center" wrapText="1"/>
    </xf>
    <xf numFmtId="0" fontId="24" fillId="0" borderId="6" xfId="1" applyNumberFormat="1" applyFont="1" applyBorder="1" applyAlignment="1">
      <alignment horizontal="center" vertical="center" wrapText="1"/>
    </xf>
    <xf numFmtId="0" fontId="24" fillId="0" borderId="64" xfId="1" applyNumberFormat="1" applyFont="1" applyBorder="1" applyAlignment="1">
      <alignment horizontal="center" vertical="center" wrapText="1"/>
    </xf>
    <xf numFmtId="0" fontId="8" fillId="0" borderId="28" xfId="1" applyNumberFormat="1" applyFont="1" applyBorder="1" applyAlignment="1">
      <alignment horizontal="distributed"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45" xfId="0" applyFont="1" applyBorder="1" applyAlignment="1">
      <alignment horizontal="center" vertical="center"/>
    </xf>
    <xf numFmtId="0" fontId="14" fillId="0" borderId="23" xfId="0" applyFont="1" applyBorder="1" applyAlignment="1">
      <alignment horizontal="center" vertical="center"/>
    </xf>
    <xf numFmtId="0" fontId="20" fillId="0" borderId="5" xfId="1" applyNumberFormat="1" applyFont="1" applyBorder="1" applyAlignment="1">
      <alignment horizontal="center" vertical="center" wrapText="1"/>
    </xf>
    <xf numFmtId="0" fontId="20" fillId="0" borderId="7" xfId="1" applyNumberFormat="1" applyFont="1" applyBorder="1" applyAlignment="1">
      <alignment horizontal="center" vertical="center" wrapText="1"/>
    </xf>
    <xf numFmtId="0" fontId="8" fillId="0" borderId="28" xfId="1" applyFont="1" applyBorder="1" applyAlignment="1">
      <alignment horizontal="distributed" vertical="center"/>
    </xf>
    <xf numFmtId="0" fontId="16" fillId="0" borderId="5" xfId="1" applyNumberFormat="1" applyFont="1" applyBorder="1" applyAlignment="1">
      <alignment horizontal="center" vertical="center" wrapText="1"/>
    </xf>
    <xf numFmtId="0" fontId="25" fillId="0" borderId="64" xfId="1" applyNumberFormat="1" applyFont="1" applyBorder="1" applyAlignment="1">
      <alignment horizontal="center" vertical="center" wrapText="1"/>
    </xf>
    <xf numFmtId="0" fontId="25" fillId="0" borderId="7" xfId="1" applyNumberFormat="1" applyFont="1" applyBorder="1" applyAlignment="1">
      <alignment horizontal="center" vertical="center" wrapText="1"/>
    </xf>
    <xf numFmtId="0" fontId="8" fillId="0" borderId="57" xfId="1" applyFont="1" applyBorder="1">
      <alignment horizontal="center" vertical="center"/>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33" xfId="0" applyFont="1" applyBorder="1" applyAlignment="1">
      <alignment horizontal="center" vertical="center" textRotation="255" wrapText="1"/>
    </xf>
    <xf numFmtId="0" fontId="12" fillId="0" borderId="2" xfId="0" applyFont="1" applyBorder="1" applyAlignment="1">
      <alignment vertical="top" wrapText="1"/>
    </xf>
    <xf numFmtId="0" fontId="8" fillId="0" borderId="22" xfId="0" applyFont="1" applyBorder="1" applyAlignment="1">
      <alignment horizontal="distributed" vertical="center" wrapText="1" indent="7"/>
    </xf>
    <xf numFmtId="0" fontId="8" fillId="0" borderId="28" xfId="0" applyFont="1" applyBorder="1" applyAlignment="1">
      <alignment horizontal="distributed" vertical="center" wrapText="1" indent="7"/>
    </xf>
    <xf numFmtId="0" fontId="8" fillId="0" borderId="38" xfId="0" applyFont="1" applyBorder="1" applyAlignment="1">
      <alignment horizontal="distributed" vertical="center" wrapText="1" indent="7"/>
    </xf>
    <xf numFmtId="0" fontId="8" fillId="0" borderId="5" xfId="0" applyFont="1" applyBorder="1" applyAlignment="1">
      <alignment horizontal="distributed" vertical="center" indent="5"/>
    </xf>
    <xf numFmtId="0" fontId="8" fillId="0" borderId="6" xfId="0" applyFont="1" applyBorder="1" applyAlignment="1">
      <alignment horizontal="distributed" vertical="center" indent="5"/>
    </xf>
    <xf numFmtId="0" fontId="8" fillId="0" borderId="7" xfId="0" applyFont="1" applyBorder="1" applyAlignment="1">
      <alignment horizontal="distributed" vertical="center" indent="5"/>
    </xf>
    <xf numFmtId="0" fontId="8" fillId="0" borderId="7" xfId="0" applyFont="1" applyBorder="1" applyAlignment="1">
      <alignment horizontal="distributed" vertical="center" indent="4"/>
    </xf>
    <xf numFmtId="0" fontId="8" fillId="0" borderId="5" xfId="0" applyFont="1" applyBorder="1" applyAlignment="1">
      <alignment horizontal="distributed" vertical="center" wrapText="1" indent="3"/>
    </xf>
    <xf numFmtId="0" fontId="8" fillId="0" borderId="6" xfId="0" applyFont="1" applyBorder="1" applyAlignment="1">
      <alignment horizontal="distributed" vertical="center" wrapText="1" indent="3"/>
    </xf>
    <xf numFmtId="0" fontId="8" fillId="0" borderId="64" xfId="0" applyFont="1" applyBorder="1" applyAlignment="1">
      <alignment horizontal="distributed" vertical="center" wrapText="1" indent="3"/>
    </xf>
    <xf numFmtId="0" fontId="12" fillId="0" borderId="1"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center" wrapText="1"/>
    </xf>
    <xf numFmtId="0" fontId="12" fillId="0" borderId="39" xfId="0" applyFont="1" applyBorder="1" applyAlignment="1">
      <alignment vertical="top" wrapText="1"/>
    </xf>
    <xf numFmtId="0" fontId="14" fillId="0" borderId="52" xfId="0" applyFont="1" applyBorder="1" applyAlignment="1">
      <alignment vertical="top" wrapText="1"/>
    </xf>
    <xf numFmtId="0" fontId="14" fillId="0" borderId="40" xfId="0" applyFont="1" applyBorder="1" applyAlignment="1">
      <alignment vertical="center" wrapText="1"/>
    </xf>
    <xf numFmtId="0" fontId="8" fillId="0" borderId="22" xfId="1" applyFont="1" applyBorder="1" applyAlignment="1">
      <alignment horizontal="distributed" vertical="center" indent="6"/>
    </xf>
    <xf numFmtId="0" fontId="8" fillId="0" borderId="28" xfId="1" applyFont="1" applyBorder="1" applyAlignment="1">
      <alignment horizontal="distributed" vertical="center" indent="6"/>
    </xf>
    <xf numFmtId="0" fontId="8" fillId="0" borderId="30" xfId="1" applyFont="1" applyBorder="1" applyAlignment="1">
      <alignment horizontal="distributed" vertical="center" indent="6"/>
    </xf>
    <xf numFmtId="0" fontId="8" fillId="0" borderId="5" xfId="0" applyFont="1" applyBorder="1" applyAlignment="1">
      <alignment horizontal="distributed" vertical="center" indent="7"/>
    </xf>
    <xf numFmtId="0" fontId="8" fillId="0" borderId="6" xfId="0" applyFont="1" applyBorder="1" applyAlignment="1">
      <alignment horizontal="distributed" vertical="center" indent="7"/>
    </xf>
    <xf numFmtId="0" fontId="8" fillId="0" borderId="7" xfId="0" applyFont="1" applyBorder="1" applyAlignment="1">
      <alignment horizontal="distributed" vertical="center" indent="7"/>
    </xf>
    <xf numFmtId="0" fontId="3" fillId="0" borderId="31"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12" fillId="0" borderId="3" xfId="0" applyFont="1" applyBorder="1" applyAlignment="1">
      <alignment vertical="top" wrapText="1"/>
    </xf>
    <xf numFmtId="0" fontId="8" fillId="0" borderId="39" xfId="0" applyFont="1" applyBorder="1" applyAlignment="1">
      <alignment horizontal="center" vertical="center" wrapText="1"/>
    </xf>
    <xf numFmtId="0" fontId="14" fillId="0" borderId="52" xfId="0" applyFont="1" applyBorder="1" applyAlignment="1">
      <alignment horizontal="center" vertical="center" wrapText="1"/>
    </xf>
    <xf numFmtId="0" fontId="8" fillId="0" borderId="2" xfId="0" applyFont="1" applyBorder="1" applyAlignment="1">
      <alignment horizontal="distributed" vertical="center" wrapText="1" indent="1"/>
    </xf>
    <xf numFmtId="0" fontId="9" fillId="0" borderId="1" xfId="0" applyFont="1" applyBorder="1" applyAlignment="1">
      <alignment horizontal="center" vertical="center" wrapText="1"/>
    </xf>
    <xf numFmtId="0" fontId="9" fillId="0" borderId="2" xfId="1" applyFont="1" applyBorder="1" applyAlignment="1">
      <alignment horizontal="center" vertical="center" wrapText="1"/>
    </xf>
    <xf numFmtId="0" fontId="8" fillId="0" borderId="7" xfId="0" applyFont="1" applyBorder="1" applyAlignment="1">
      <alignment horizontal="distributed" vertical="center" wrapText="1" indent="3"/>
    </xf>
    <xf numFmtId="0" fontId="8" fillId="0" borderId="5" xfId="0" applyFont="1" applyBorder="1" applyAlignment="1">
      <alignment horizontal="distributed" vertical="center" indent="8"/>
    </xf>
    <xf numFmtId="0" fontId="8" fillId="0" borderId="6" xfId="0" applyFont="1" applyBorder="1" applyAlignment="1">
      <alignment horizontal="distributed" vertical="center" indent="8"/>
    </xf>
    <xf numFmtId="0" fontId="8" fillId="0" borderId="7" xfId="0" applyFont="1" applyBorder="1" applyAlignment="1">
      <alignment horizontal="distributed" vertical="center" indent="8"/>
    </xf>
    <xf numFmtId="0" fontId="8" fillId="0" borderId="5" xfId="0" applyFont="1" applyBorder="1" applyAlignment="1">
      <alignment horizontal="distributed" vertical="center" wrapText="1" indent="4"/>
    </xf>
    <xf numFmtId="0" fontId="8" fillId="0" borderId="6" xfId="0" applyFont="1" applyBorder="1" applyAlignment="1">
      <alignment horizontal="distributed" vertical="center" wrapText="1" indent="4"/>
    </xf>
    <xf numFmtId="0" fontId="8" fillId="0" borderId="64" xfId="0" applyFont="1" applyBorder="1" applyAlignment="1">
      <alignment horizontal="distributed" vertical="center" wrapText="1" indent="4"/>
    </xf>
    <xf numFmtId="0" fontId="8" fillId="0" borderId="22" xfId="1" applyNumberFormat="1" applyFont="1" applyBorder="1" applyAlignment="1">
      <alignment horizontal="distributed" vertical="center" wrapText="1" indent="6"/>
    </xf>
    <xf numFmtId="0" fontId="8" fillId="0" borderId="28" xfId="1" applyNumberFormat="1" applyFont="1" applyBorder="1" applyAlignment="1">
      <alignment horizontal="distributed" vertical="center" wrapText="1" indent="6"/>
    </xf>
    <xf numFmtId="0" fontId="8" fillId="0" borderId="5" xfId="0" applyFont="1" applyBorder="1" applyAlignment="1">
      <alignment horizontal="distributed" vertical="center" wrapText="1" indent="7"/>
    </xf>
    <xf numFmtId="0" fontId="8" fillId="0" borderId="6" xfId="0" applyFont="1" applyBorder="1" applyAlignment="1">
      <alignment horizontal="distributed" vertical="center" wrapText="1" indent="7"/>
    </xf>
    <xf numFmtId="0" fontId="8" fillId="0" borderId="7" xfId="0" applyFont="1" applyBorder="1" applyAlignment="1">
      <alignment horizontal="distributed" vertical="center" wrapText="1" indent="7"/>
    </xf>
    <xf numFmtId="0" fontId="8" fillId="0" borderId="7" xfId="0" applyFont="1" applyBorder="1" applyAlignment="1">
      <alignment horizontal="distributed" vertical="center" wrapText="1" indent="4"/>
    </xf>
    <xf numFmtId="0" fontId="8" fillId="0" borderId="1"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2" xfId="0" applyFont="1" applyBorder="1" applyAlignment="1">
      <alignment horizontal="distributed" vertical="center" wrapText="1" indent="10"/>
    </xf>
    <xf numFmtId="0" fontId="8" fillId="0" borderId="28" xfId="0" applyFont="1" applyBorder="1" applyAlignment="1">
      <alignment horizontal="distributed" vertical="center" wrapText="1" indent="10"/>
    </xf>
    <xf numFmtId="0" fontId="8" fillId="0" borderId="30" xfId="0" applyFont="1" applyBorder="1" applyAlignment="1">
      <alignment horizontal="distributed" vertical="center" wrapText="1" indent="10"/>
    </xf>
    <xf numFmtId="0" fontId="8" fillId="0" borderId="22" xfId="0" applyFont="1" applyBorder="1" applyAlignment="1">
      <alignment horizontal="distributed" vertical="center" wrapText="1" indent="2"/>
    </xf>
    <xf numFmtId="0" fontId="8" fillId="0" borderId="28" xfId="0" applyFont="1" applyBorder="1" applyAlignment="1">
      <alignment horizontal="distributed" vertical="center" wrapText="1" indent="2"/>
    </xf>
    <xf numFmtId="0" fontId="8" fillId="0" borderId="30" xfId="0" applyFont="1" applyBorder="1" applyAlignment="1">
      <alignment horizontal="distributed" vertical="center" wrapText="1" indent="2"/>
    </xf>
  </cellXfs>
  <cellStyles count="3">
    <cellStyle name="桁区切り" xfId="2" builtinId="6"/>
    <cellStyle name="標準" xfId="0" builtinId="0"/>
    <cellStyle name="標準_Sheet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551" name="Line 1">
          <a:extLst>
            <a:ext uri="{FF2B5EF4-FFF2-40B4-BE49-F238E27FC236}">
              <a16:creationId xmlns:a16="http://schemas.microsoft.com/office/drawing/2014/main" id="{00000000-0008-0000-0100-0000F709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5</xdr:row>
      <xdr:rowOff>0</xdr:rowOff>
    </xdr:from>
    <xdr:to>
      <xdr:col>19</xdr:col>
      <xdr:colOff>0</xdr:colOff>
      <xdr:row>8</xdr:row>
      <xdr:rowOff>0</xdr:rowOff>
    </xdr:to>
    <xdr:sp macro="" textlink="">
      <xdr:nvSpPr>
        <xdr:cNvPr id="2552" name="Line 2">
          <a:extLst>
            <a:ext uri="{FF2B5EF4-FFF2-40B4-BE49-F238E27FC236}">
              <a16:creationId xmlns:a16="http://schemas.microsoft.com/office/drawing/2014/main" id="{00000000-0008-0000-0100-0000F8090000}"/>
            </a:ext>
          </a:extLst>
        </xdr:cNvPr>
        <xdr:cNvSpPr>
          <a:spLocks noChangeShapeType="1"/>
        </xdr:cNvSpPr>
      </xdr:nvSpPr>
      <xdr:spPr>
        <a:xfrm>
          <a:off x="13687425"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0249020D-AAF7-4085-B74B-B881F2A68B8B}"/>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1F5ACFCF-2123-4A85-AE0E-F13B6A8EAE02}"/>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B0675FC2-6317-49F8-8FC9-B55E745D7032}"/>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A9D7AFD7-ED44-405C-8D35-CB0E052B35E9}"/>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BA3A2F89-73CC-4CD9-AEE2-476516C9DEF1}"/>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62B534E3-6DDB-4A95-A553-6044800BCB00}"/>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85B6D18F-2D96-4016-AC2E-9C09494158C0}"/>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350F0216-A43E-443B-943F-556ADEF6D48F}"/>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E25DDB2E-C3EB-4783-B027-8CBB8CAB29F0}"/>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CBD394E8-2180-483D-A048-99CDFAE1EED1}"/>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12530" name="Line 1">
          <a:extLst>
            <a:ext uri="{FF2B5EF4-FFF2-40B4-BE49-F238E27FC236}">
              <a16:creationId xmlns:a16="http://schemas.microsoft.com/office/drawing/2014/main" id="{00000000-0008-0000-0D00-0000F2300000}"/>
            </a:ext>
          </a:extLst>
        </xdr:cNvPr>
        <xdr:cNvSpPr>
          <a:spLocks noChangeShapeType="1"/>
        </xdr:cNvSpPr>
      </xdr:nvSpPr>
      <xdr:spPr>
        <a:xfrm>
          <a:off x="0" y="1276350"/>
          <a:ext cx="1162050" cy="7658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3558" name="Line 1">
          <a:extLst>
            <a:ext uri="{FF2B5EF4-FFF2-40B4-BE49-F238E27FC236}">
              <a16:creationId xmlns:a16="http://schemas.microsoft.com/office/drawing/2014/main" id="{00000000-0008-0000-0F00-0000F6340000}"/>
            </a:ext>
          </a:extLst>
        </xdr:cNvPr>
        <xdr:cNvSpPr>
          <a:spLocks noChangeShapeType="1"/>
        </xdr:cNvSpPr>
      </xdr:nvSpPr>
      <xdr:spPr>
        <a:xfrm>
          <a:off x="0" y="1276350"/>
          <a:ext cx="1314450" cy="10706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24819" name="Line 1">
          <a:extLst>
            <a:ext uri="{FF2B5EF4-FFF2-40B4-BE49-F238E27FC236}">
              <a16:creationId xmlns:a16="http://schemas.microsoft.com/office/drawing/2014/main" id="{00000000-0008-0000-1000-0000F360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4579" name="Line 1">
          <a:extLst>
            <a:ext uri="{FF2B5EF4-FFF2-40B4-BE49-F238E27FC236}">
              <a16:creationId xmlns:a16="http://schemas.microsoft.com/office/drawing/2014/main" id="{00000000-0008-0000-1100-0000F3380000}"/>
            </a:ext>
          </a:extLst>
        </xdr:cNvPr>
        <xdr:cNvSpPr>
          <a:spLocks noChangeShapeType="1"/>
        </xdr:cNvSpPr>
      </xdr:nvSpPr>
      <xdr:spPr>
        <a:xfrm>
          <a:off x="0" y="1276350"/>
          <a:ext cx="1162050" cy="103251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15855" name="Line 1">
          <a:extLst>
            <a:ext uri="{FF2B5EF4-FFF2-40B4-BE49-F238E27FC236}">
              <a16:creationId xmlns:a16="http://schemas.microsoft.com/office/drawing/2014/main" id="{00000000-0008-0000-1200-0000EF3D0000}"/>
            </a:ext>
          </a:extLst>
        </xdr:cNvPr>
        <xdr:cNvSpPr>
          <a:spLocks noChangeShapeType="1"/>
        </xdr:cNvSpPr>
      </xdr:nvSpPr>
      <xdr:spPr>
        <a:xfrm>
          <a:off x="0" y="1276350"/>
          <a:ext cx="12382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15856" name="Line 2">
          <a:extLst>
            <a:ext uri="{FF2B5EF4-FFF2-40B4-BE49-F238E27FC236}">
              <a16:creationId xmlns:a16="http://schemas.microsoft.com/office/drawing/2014/main" id="{00000000-0008-0000-1200-0000F03D0000}"/>
            </a:ext>
          </a:extLst>
        </xdr:cNvPr>
        <xdr:cNvSpPr>
          <a:spLocks noChangeShapeType="1"/>
        </xdr:cNvSpPr>
      </xdr:nvSpPr>
      <xdr:spPr>
        <a:xfrm>
          <a:off x="12592050" y="1276350"/>
          <a:ext cx="1200150" cy="137350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0</xdr:colOff>
      <xdr:row>6</xdr:row>
      <xdr:rowOff>0</xdr:rowOff>
    </xdr:from>
    <xdr:to>
      <xdr:col>37</xdr:col>
      <xdr:colOff>0</xdr:colOff>
      <xdr:row>11</xdr:row>
      <xdr:rowOff>0</xdr:rowOff>
    </xdr:to>
    <xdr:sp macro="" textlink="">
      <xdr:nvSpPr>
        <xdr:cNvPr id="2" name="Line 2">
          <a:extLst>
            <a:ext uri="{FF2B5EF4-FFF2-40B4-BE49-F238E27FC236}">
              <a16:creationId xmlns:a16="http://schemas.microsoft.com/office/drawing/2014/main" id="{4D5863E0-1916-4D55-8C0F-1009EFC72F78}"/>
            </a:ext>
          </a:extLst>
        </xdr:cNvPr>
        <xdr:cNvSpPr>
          <a:spLocks noChangeShapeType="1"/>
        </xdr:cNvSpPr>
      </xdr:nvSpPr>
      <xdr:spPr>
        <a:xfrm>
          <a:off x="12629029" y="1232647"/>
          <a:ext cx="1199030"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0</xdr:colOff>
      <xdr:row>6</xdr:row>
      <xdr:rowOff>0</xdr:rowOff>
    </xdr:from>
    <xdr:to>
      <xdr:col>57</xdr:col>
      <xdr:colOff>0</xdr:colOff>
      <xdr:row>11</xdr:row>
      <xdr:rowOff>0</xdr:rowOff>
    </xdr:to>
    <xdr:sp macro="" textlink="">
      <xdr:nvSpPr>
        <xdr:cNvPr id="3" name="Line 2">
          <a:extLst>
            <a:ext uri="{FF2B5EF4-FFF2-40B4-BE49-F238E27FC236}">
              <a16:creationId xmlns:a16="http://schemas.microsoft.com/office/drawing/2014/main" id="{4EF99697-CB3E-48C5-AAB3-6B512626AB9F}"/>
            </a:ext>
          </a:extLst>
        </xdr:cNvPr>
        <xdr:cNvSpPr>
          <a:spLocks noChangeShapeType="1"/>
        </xdr:cNvSpPr>
      </xdr:nvSpPr>
      <xdr:spPr>
        <a:xfrm>
          <a:off x="25078765" y="1479176"/>
          <a:ext cx="1199029"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2" name="Line 1">
          <a:extLst>
            <a:ext uri="{FF2B5EF4-FFF2-40B4-BE49-F238E27FC236}">
              <a16:creationId xmlns:a16="http://schemas.microsoft.com/office/drawing/2014/main" id="{52054B69-BFE2-482C-9B78-54790D1D6306}"/>
            </a:ext>
          </a:extLst>
        </xdr:cNvPr>
        <xdr:cNvSpPr>
          <a:spLocks noChangeShapeType="1"/>
        </xdr:cNvSpPr>
      </xdr:nvSpPr>
      <xdr:spPr>
        <a:xfrm>
          <a:off x="0" y="1485900"/>
          <a:ext cx="1381125"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3" name="Line 2">
          <a:extLst>
            <a:ext uri="{FF2B5EF4-FFF2-40B4-BE49-F238E27FC236}">
              <a16:creationId xmlns:a16="http://schemas.microsoft.com/office/drawing/2014/main" id="{DD06B4C1-07D6-40C1-A10D-919B4723DC75}"/>
            </a:ext>
          </a:extLst>
        </xdr:cNvPr>
        <xdr:cNvSpPr>
          <a:spLocks noChangeShapeType="1"/>
        </xdr:cNvSpPr>
      </xdr:nvSpPr>
      <xdr:spPr>
        <a:xfrm>
          <a:off x="12611100"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0</xdr:colOff>
      <xdr:row>6</xdr:row>
      <xdr:rowOff>0</xdr:rowOff>
    </xdr:from>
    <xdr:to>
      <xdr:col>37</xdr:col>
      <xdr:colOff>0</xdr:colOff>
      <xdr:row>11</xdr:row>
      <xdr:rowOff>0</xdr:rowOff>
    </xdr:to>
    <xdr:sp macro="" textlink="">
      <xdr:nvSpPr>
        <xdr:cNvPr id="4" name="Line 2">
          <a:extLst>
            <a:ext uri="{FF2B5EF4-FFF2-40B4-BE49-F238E27FC236}">
              <a16:creationId xmlns:a16="http://schemas.microsoft.com/office/drawing/2014/main" id="{A4C6D48A-CC9B-4686-BEBE-19BECD607B53}"/>
            </a:ext>
          </a:extLst>
        </xdr:cNvPr>
        <xdr:cNvSpPr>
          <a:spLocks noChangeShapeType="1"/>
        </xdr:cNvSpPr>
      </xdr:nvSpPr>
      <xdr:spPr>
        <a:xfrm>
          <a:off x="25041225"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0</xdr:colOff>
      <xdr:row>6</xdr:row>
      <xdr:rowOff>0</xdr:rowOff>
    </xdr:from>
    <xdr:to>
      <xdr:col>57</xdr:col>
      <xdr:colOff>0</xdr:colOff>
      <xdr:row>11</xdr:row>
      <xdr:rowOff>0</xdr:rowOff>
    </xdr:to>
    <xdr:sp macro="" textlink="">
      <xdr:nvSpPr>
        <xdr:cNvPr id="5" name="Line 2">
          <a:extLst>
            <a:ext uri="{FF2B5EF4-FFF2-40B4-BE49-F238E27FC236}">
              <a16:creationId xmlns:a16="http://schemas.microsoft.com/office/drawing/2014/main" id="{CA7AB448-1743-44C3-9E24-952AC9433EBE}"/>
            </a:ext>
          </a:extLst>
        </xdr:cNvPr>
        <xdr:cNvSpPr>
          <a:spLocks noChangeShapeType="1"/>
        </xdr:cNvSpPr>
      </xdr:nvSpPr>
      <xdr:spPr>
        <a:xfrm>
          <a:off x="39785925"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0</xdr:colOff>
      <xdr:row>11</xdr:row>
      <xdr:rowOff>0</xdr:rowOff>
    </xdr:to>
    <xdr:sp macro="" textlink="">
      <xdr:nvSpPr>
        <xdr:cNvPr id="2" name="Line 1">
          <a:extLst>
            <a:ext uri="{FF2B5EF4-FFF2-40B4-BE49-F238E27FC236}">
              <a16:creationId xmlns:a16="http://schemas.microsoft.com/office/drawing/2014/main" id="{AE7D56EA-D98B-44FA-98F4-3B6CCBF09D08}"/>
            </a:ext>
          </a:extLst>
        </xdr:cNvPr>
        <xdr:cNvSpPr>
          <a:spLocks noChangeShapeType="1"/>
        </xdr:cNvSpPr>
      </xdr:nvSpPr>
      <xdr:spPr>
        <a:xfrm>
          <a:off x="0" y="1485900"/>
          <a:ext cx="1381125"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0</xdr:colOff>
      <xdr:row>6</xdr:row>
      <xdr:rowOff>0</xdr:rowOff>
    </xdr:from>
    <xdr:to>
      <xdr:col>20</xdr:col>
      <xdr:colOff>0</xdr:colOff>
      <xdr:row>11</xdr:row>
      <xdr:rowOff>0</xdr:rowOff>
    </xdr:to>
    <xdr:sp macro="" textlink="">
      <xdr:nvSpPr>
        <xdr:cNvPr id="3" name="Line 2">
          <a:extLst>
            <a:ext uri="{FF2B5EF4-FFF2-40B4-BE49-F238E27FC236}">
              <a16:creationId xmlns:a16="http://schemas.microsoft.com/office/drawing/2014/main" id="{89A8EE5D-BDEC-4B1A-BF09-F58E927710D9}"/>
            </a:ext>
          </a:extLst>
        </xdr:cNvPr>
        <xdr:cNvSpPr>
          <a:spLocks noChangeShapeType="1"/>
        </xdr:cNvSpPr>
      </xdr:nvSpPr>
      <xdr:spPr>
        <a:xfrm>
          <a:off x="12611100" y="1485900"/>
          <a:ext cx="1200150" cy="13430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37</xdr:col>
      <xdr:colOff>0</xdr:colOff>
      <xdr:row>6</xdr:row>
      <xdr:rowOff>0</xdr:rowOff>
    </xdr:from>
    <xdr:to>
      <xdr:col>39</xdr:col>
      <xdr:colOff>0</xdr:colOff>
      <xdr:row>11</xdr:row>
      <xdr:rowOff>0</xdr:rowOff>
    </xdr:to>
    <xdr:sp macro="" textlink="">
      <xdr:nvSpPr>
        <xdr:cNvPr id="4" name="Line 2">
          <a:extLst>
            <a:ext uri="{FF2B5EF4-FFF2-40B4-BE49-F238E27FC236}">
              <a16:creationId xmlns:a16="http://schemas.microsoft.com/office/drawing/2014/main" id="{E0BE0E0B-7023-4326-AFA2-8EE06CD8C2BF}"/>
            </a:ext>
          </a:extLst>
        </xdr:cNvPr>
        <xdr:cNvSpPr>
          <a:spLocks noChangeShapeType="1"/>
        </xdr:cNvSpPr>
      </xdr:nvSpPr>
      <xdr:spPr>
        <a:xfrm>
          <a:off x="12629029" y="1479176"/>
          <a:ext cx="1199030" cy="1333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17896" name="Line 1">
          <a:extLst>
            <a:ext uri="{FF2B5EF4-FFF2-40B4-BE49-F238E27FC236}">
              <a16:creationId xmlns:a16="http://schemas.microsoft.com/office/drawing/2014/main" id="{00000000-0008-0000-1500-0000E8450000}"/>
            </a:ext>
          </a:extLst>
        </xdr:cNvPr>
        <xdr:cNvSpPr>
          <a:spLocks noChangeShapeType="1"/>
        </xdr:cNvSpPr>
      </xdr:nvSpPr>
      <xdr:spPr>
        <a:xfrm>
          <a:off x="0" y="1276350"/>
          <a:ext cx="13144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0</xdr:colOff>
      <xdr:row>5</xdr:row>
      <xdr:rowOff>0</xdr:rowOff>
    </xdr:from>
    <xdr:to>
      <xdr:col>17</xdr:col>
      <xdr:colOff>0</xdr:colOff>
      <xdr:row>9</xdr:row>
      <xdr:rowOff>0</xdr:rowOff>
    </xdr:to>
    <xdr:sp macro="" textlink="">
      <xdr:nvSpPr>
        <xdr:cNvPr id="17897" name="Line 2">
          <a:extLst>
            <a:ext uri="{FF2B5EF4-FFF2-40B4-BE49-F238E27FC236}">
              <a16:creationId xmlns:a16="http://schemas.microsoft.com/office/drawing/2014/main" id="{00000000-0008-0000-1500-0000E9450000}"/>
            </a:ext>
          </a:extLst>
        </xdr:cNvPr>
        <xdr:cNvSpPr>
          <a:spLocks noChangeShapeType="1"/>
        </xdr:cNvSpPr>
      </xdr:nvSpPr>
      <xdr:spPr>
        <a:xfrm>
          <a:off x="12420600" y="1276350"/>
          <a:ext cx="1276350"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4017" name="Line 1">
          <a:extLst>
            <a:ext uri="{FF2B5EF4-FFF2-40B4-BE49-F238E27FC236}">
              <a16:creationId xmlns:a16="http://schemas.microsoft.com/office/drawing/2014/main" id="{00000000-0008-0000-0200-0000B10F0000}"/>
            </a:ext>
          </a:extLst>
        </xdr:cNvPr>
        <xdr:cNvSpPr>
          <a:spLocks noChangeShapeType="1"/>
        </xdr:cNvSpPr>
      </xdr:nvSpPr>
      <xdr:spPr>
        <a:xfrm>
          <a:off x="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0</xdr:colOff>
      <xdr:row>5</xdr:row>
      <xdr:rowOff>0</xdr:rowOff>
    </xdr:from>
    <xdr:to>
      <xdr:col>32</xdr:col>
      <xdr:colOff>0</xdr:colOff>
      <xdr:row>8</xdr:row>
      <xdr:rowOff>0</xdr:rowOff>
    </xdr:to>
    <xdr:sp macro="" textlink="">
      <xdr:nvSpPr>
        <xdr:cNvPr id="4018" name="Line 3">
          <a:extLst>
            <a:ext uri="{FF2B5EF4-FFF2-40B4-BE49-F238E27FC236}">
              <a16:creationId xmlns:a16="http://schemas.microsoft.com/office/drawing/2014/main" id="{00000000-0008-0000-0200-0000B20F0000}"/>
            </a:ext>
          </a:extLst>
        </xdr:cNvPr>
        <xdr:cNvSpPr>
          <a:spLocks noChangeShapeType="1"/>
        </xdr:cNvSpPr>
      </xdr:nvSpPr>
      <xdr:spPr>
        <a:xfrm>
          <a:off x="17497425"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5</xdr:row>
      <xdr:rowOff>0</xdr:rowOff>
    </xdr:from>
    <xdr:to>
      <xdr:col>10</xdr:col>
      <xdr:colOff>0</xdr:colOff>
      <xdr:row>8</xdr:row>
      <xdr:rowOff>0</xdr:rowOff>
    </xdr:to>
    <xdr:sp macro="" textlink="">
      <xdr:nvSpPr>
        <xdr:cNvPr id="4019" name="Line 4">
          <a:extLst>
            <a:ext uri="{FF2B5EF4-FFF2-40B4-BE49-F238E27FC236}">
              <a16:creationId xmlns:a16="http://schemas.microsoft.com/office/drawing/2014/main" id="{00000000-0008-0000-0200-0000B30F0000}"/>
            </a:ext>
          </a:extLst>
        </xdr:cNvPr>
        <xdr:cNvSpPr>
          <a:spLocks noChangeShapeType="1"/>
        </xdr:cNvSpPr>
      </xdr:nvSpPr>
      <xdr:spPr>
        <a:xfrm>
          <a:off x="7181850" y="1276350"/>
          <a:ext cx="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0</xdr:colOff>
      <xdr:row>5</xdr:row>
      <xdr:rowOff>0</xdr:rowOff>
    </xdr:from>
    <xdr:to>
      <xdr:col>22</xdr:col>
      <xdr:colOff>0</xdr:colOff>
      <xdr:row>8</xdr:row>
      <xdr:rowOff>0</xdr:rowOff>
    </xdr:to>
    <xdr:sp macro="" textlink="">
      <xdr:nvSpPr>
        <xdr:cNvPr id="4020" name="Line 5">
          <a:extLst>
            <a:ext uri="{FF2B5EF4-FFF2-40B4-BE49-F238E27FC236}">
              <a16:creationId xmlns:a16="http://schemas.microsoft.com/office/drawing/2014/main" id="{00000000-0008-0000-0200-0000B40F0000}"/>
            </a:ext>
          </a:extLst>
        </xdr:cNvPr>
        <xdr:cNvSpPr>
          <a:spLocks noChangeShapeType="1"/>
        </xdr:cNvSpPr>
      </xdr:nvSpPr>
      <xdr:spPr>
        <a:xfrm>
          <a:off x="13906500" y="1276350"/>
          <a:ext cx="1314450" cy="9677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10160</xdr:rowOff>
    </xdr:to>
    <xdr:sp macro="" textlink="">
      <xdr:nvSpPr>
        <xdr:cNvPr id="27110" name="Line 1">
          <a:extLst>
            <a:ext uri="{FF2B5EF4-FFF2-40B4-BE49-F238E27FC236}">
              <a16:creationId xmlns:a16="http://schemas.microsoft.com/office/drawing/2014/main" id="{00000000-0008-0000-1600-0000E6690000}"/>
            </a:ext>
          </a:extLst>
        </xdr:cNvPr>
        <xdr:cNvSpPr>
          <a:spLocks noChangeShapeType="1"/>
        </xdr:cNvSpPr>
      </xdr:nvSpPr>
      <xdr:spPr>
        <a:xfrm>
          <a:off x="0" y="1276350"/>
          <a:ext cx="1323975"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37465</xdr:colOff>
      <xdr:row>4</xdr:row>
      <xdr:rowOff>245110</xdr:rowOff>
    </xdr:from>
    <xdr:to>
      <xdr:col>18</xdr:col>
      <xdr:colOff>47625</xdr:colOff>
      <xdr:row>9</xdr:row>
      <xdr:rowOff>0</xdr:rowOff>
    </xdr:to>
    <xdr:sp macro="" textlink="">
      <xdr:nvSpPr>
        <xdr:cNvPr id="27111" name="Line 2">
          <a:extLst>
            <a:ext uri="{FF2B5EF4-FFF2-40B4-BE49-F238E27FC236}">
              <a16:creationId xmlns:a16="http://schemas.microsoft.com/office/drawing/2014/main" id="{00000000-0008-0000-1600-0000E7690000}"/>
            </a:ext>
          </a:extLst>
        </xdr:cNvPr>
        <xdr:cNvSpPr>
          <a:spLocks noChangeShapeType="1"/>
        </xdr:cNvSpPr>
      </xdr:nvSpPr>
      <xdr:spPr>
        <a:xfrm>
          <a:off x="12467590" y="1266190"/>
          <a:ext cx="1324610"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9525</xdr:colOff>
      <xdr:row>9</xdr:row>
      <xdr:rowOff>0</xdr:rowOff>
    </xdr:to>
    <xdr:sp macro="" textlink="">
      <xdr:nvSpPr>
        <xdr:cNvPr id="18917" name="Line 1">
          <a:extLst>
            <a:ext uri="{FF2B5EF4-FFF2-40B4-BE49-F238E27FC236}">
              <a16:creationId xmlns:a16="http://schemas.microsoft.com/office/drawing/2014/main" id="{00000000-0008-0000-1700-0000E5490000}"/>
            </a:ext>
          </a:extLst>
        </xdr:cNvPr>
        <xdr:cNvSpPr>
          <a:spLocks noChangeShapeType="1"/>
        </xdr:cNvSpPr>
      </xdr:nvSpPr>
      <xdr:spPr>
        <a:xfrm>
          <a:off x="0" y="1276350"/>
          <a:ext cx="1323975" cy="2095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428625</xdr:colOff>
      <xdr:row>5</xdr:row>
      <xdr:rowOff>0</xdr:rowOff>
    </xdr:from>
    <xdr:to>
      <xdr:col>18</xdr:col>
      <xdr:colOff>9525</xdr:colOff>
      <xdr:row>9</xdr:row>
      <xdr:rowOff>10160</xdr:rowOff>
    </xdr:to>
    <xdr:sp macro="" textlink="">
      <xdr:nvSpPr>
        <xdr:cNvPr id="18918" name="Line 2">
          <a:extLst>
            <a:ext uri="{FF2B5EF4-FFF2-40B4-BE49-F238E27FC236}">
              <a16:creationId xmlns:a16="http://schemas.microsoft.com/office/drawing/2014/main" id="{00000000-0008-0000-1700-0000E6490000}"/>
            </a:ext>
          </a:extLst>
        </xdr:cNvPr>
        <xdr:cNvSpPr>
          <a:spLocks noChangeShapeType="1"/>
        </xdr:cNvSpPr>
      </xdr:nvSpPr>
      <xdr:spPr>
        <a:xfrm>
          <a:off x="12306300" y="1276350"/>
          <a:ext cx="1447800" cy="21056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10</xdr:row>
      <xdr:rowOff>0</xdr:rowOff>
    </xdr:to>
    <xdr:sp macro="" textlink="">
      <xdr:nvSpPr>
        <xdr:cNvPr id="2" name="Line 1">
          <a:extLst>
            <a:ext uri="{FF2B5EF4-FFF2-40B4-BE49-F238E27FC236}">
              <a16:creationId xmlns:a16="http://schemas.microsoft.com/office/drawing/2014/main" id="{00000000-0008-0000-1800-000002000000}"/>
            </a:ext>
          </a:extLst>
        </xdr:cNvPr>
        <xdr:cNvSpPr>
          <a:spLocks noChangeShapeType="1"/>
        </xdr:cNvSpPr>
      </xdr:nvSpPr>
      <xdr:spPr>
        <a:xfrm>
          <a:off x="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0</xdr:colOff>
      <xdr:row>5</xdr:row>
      <xdr:rowOff>0</xdr:rowOff>
    </xdr:from>
    <xdr:to>
      <xdr:col>18</xdr:col>
      <xdr:colOff>0</xdr:colOff>
      <xdr:row>10</xdr:row>
      <xdr:rowOff>0</xdr:rowOff>
    </xdr:to>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a:xfrm>
          <a:off x="13192125"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33</xdr:col>
      <xdr:colOff>0</xdr:colOff>
      <xdr:row>5</xdr:row>
      <xdr:rowOff>0</xdr:rowOff>
    </xdr:from>
    <xdr:to>
      <xdr:col>35</xdr:col>
      <xdr:colOff>0</xdr:colOff>
      <xdr:row>10</xdr:row>
      <xdr:rowOff>0</xdr:rowOff>
    </xdr:to>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a:xfrm>
          <a:off x="27184350" y="1276350"/>
          <a:ext cx="1314450" cy="15087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9</xdr:row>
      <xdr:rowOff>0</xdr:rowOff>
    </xdr:to>
    <xdr:sp macro="" textlink="">
      <xdr:nvSpPr>
        <xdr:cNvPr id="4587" name="Line 1">
          <a:extLst>
            <a:ext uri="{FF2B5EF4-FFF2-40B4-BE49-F238E27FC236}">
              <a16:creationId xmlns:a16="http://schemas.microsoft.com/office/drawing/2014/main" id="{00000000-0008-0000-0300-0000EB110000}"/>
            </a:ext>
          </a:extLst>
        </xdr:cNvPr>
        <xdr:cNvSpPr>
          <a:spLocks noChangeShapeType="1"/>
        </xdr:cNvSpPr>
      </xdr:nvSpPr>
      <xdr:spPr>
        <a:xfrm>
          <a:off x="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0</xdr:colOff>
      <xdr:row>5</xdr:row>
      <xdr:rowOff>0</xdr:rowOff>
    </xdr:from>
    <xdr:to>
      <xdr:col>18</xdr:col>
      <xdr:colOff>0</xdr:colOff>
      <xdr:row>9</xdr:row>
      <xdr:rowOff>0</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a:xfrm>
          <a:off x="13258800" y="1276350"/>
          <a:ext cx="1314450" cy="110109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5363" name="Line 1">
          <a:extLst>
            <a:ext uri="{FF2B5EF4-FFF2-40B4-BE49-F238E27FC236}">
              <a16:creationId xmlns:a16="http://schemas.microsoft.com/office/drawing/2014/main" id="{00000000-0008-0000-0400-0000F314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27889" name="Line 1">
          <a:extLst>
            <a:ext uri="{FF2B5EF4-FFF2-40B4-BE49-F238E27FC236}">
              <a16:creationId xmlns:a16="http://schemas.microsoft.com/office/drawing/2014/main" id="{00000000-0008-0000-0500-0000F16C0000}"/>
            </a:ext>
          </a:extLst>
        </xdr:cNvPr>
        <xdr:cNvSpPr>
          <a:spLocks noChangeShapeType="1"/>
        </xdr:cNvSpPr>
      </xdr:nvSpPr>
      <xdr:spPr>
        <a:xfrm>
          <a:off x="0" y="1276350"/>
          <a:ext cx="1314450" cy="81534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1D24BE3C-F53E-4401-9934-5A752EBEE943}"/>
            </a:ext>
          </a:extLst>
        </xdr:cNvPr>
        <xdr:cNvSpPr>
          <a:spLocks noChangeShapeType="1"/>
        </xdr:cNvSpPr>
      </xdr:nvSpPr>
      <xdr:spPr>
        <a:xfrm>
          <a:off x="0" y="1238250"/>
          <a:ext cx="1314450" cy="8001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8</xdr:row>
      <xdr:rowOff>0</xdr:rowOff>
    </xdr:to>
    <xdr:sp macro="" textlink="">
      <xdr:nvSpPr>
        <xdr:cNvPr id="6392" name="Line 1">
          <a:extLst>
            <a:ext uri="{FF2B5EF4-FFF2-40B4-BE49-F238E27FC236}">
              <a16:creationId xmlns:a16="http://schemas.microsoft.com/office/drawing/2014/main" id="{00000000-0008-0000-0600-0000F8180000}"/>
            </a:ext>
          </a:extLst>
        </xdr:cNvPr>
        <xdr:cNvSpPr>
          <a:spLocks noChangeShapeType="1"/>
        </xdr:cNvSpPr>
      </xdr:nvSpPr>
      <xdr:spPr>
        <a:xfrm>
          <a:off x="0" y="1276350"/>
          <a:ext cx="1314450" cy="139636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9525</xdr:colOff>
      <xdr:row>8</xdr:row>
      <xdr:rowOff>0</xdr:rowOff>
    </xdr:to>
    <xdr:sp macro="" textlink="">
      <xdr:nvSpPr>
        <xdr:cNvPr id="7453" name="Line 2">
          <a:extLst>
            <a:ext uri="{FF2B5EF4-FFF2-40B4-BE49-F238E27FC236}">
              <a16:creationId xmlns:a16="http://schemas.microsoft.com/office/drawing/2014/main" id="{00000000-0008-0000-0700-00001D1D0000}"/>
            </a:ext>
          </a:extLst>
        </xdr:cNvPr>
        <xdr:cNvSpPr>
          <a:spLocks noChangeShapeType="1"/>
        </xdr:cNvSpPr>
      </xdr:nvSpPr>
      <xdr:spPr>
        <a:xfrm>
          <a:off x="0" y="1238250"/>
          <a:ext cx="1943100" cy="10858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42</xdr:row>
      <xdr:rowOff>0</xdr:rowOff>
    </xdr:from>
    <xdr:to>
      <xdr:col>5</xdr:col>
      <xdr:colOff>9525</xdr:colOff>
      <xdr:row>45</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a:xfrm>
          <a:off x="0" y="12260580"/>
          <a:ext cx="1943100" cy="109093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8442" name="Line 1">
          <a:extLst>
            <a:ext uri="{FF2B5EF4-FFF2-40B4-BE49-F238E27FC236}">
              <a16:creationId xmlns:a16="http://schemas.microsoft.com/office/drawing/2014/main" id="{00000000-0008-0000-0800-0000FA2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5" name="Line 1">
          <a:extLst>
            <a:ext uri="{FF2B5EF4-FFF2-40B4-BE49-F238E27FC236}">
              <a16:creationId xmlns:a16="http://schemas.microsoft.com/office/drawing/2014/main" id="{00000000-0008-0000-0800-000005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6" name="Line 1">
          <a:extLst>
            <a:ext uri="{FF2B5EF4-FFF2-40B4-BE49-F238E27FC236}">
              <a16:creationId xmlns:a16="http://schemas.microsoft.com/office/drawing/2014/main" id="{00000000-0008-0000-0800-000006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7" name="Line 1">
          <a:extLst>
            <a:ext uri="{FF2B5EF4-FFF2-40B4-BE49-F238E27FC236}">
              <a16:creationId xmlns:a16="http://schemas.microsoft.com/office/drawing/2014/main" id="{00000000-0008-0000-0800-000007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8" name="Line 1">
          <a:extLst>
            <a:ext uri="{FF2B5EF4-FFF2-40B4-BE49-F238E27FC236}">
              <a16:creationId xmlns:a16="http://schemas.microsoft.com/office/drawing/2014/main" id="{00000000-0008-0000-0800-000008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876300</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a:xfrm>
          <a:off x="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3" name="Line 1">
          <a:extLst>
            <a:ext uri="{FF2B5EF4-FFF2-40B4-BE49-F238E27FC236}">
              <a16:creationId xmlns:a16="http://schemas.microsoft.com/office/drawing/2014/main" id="{00000000-0008-0000-0900-000003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a:xfrm>
          <a:off x="12268200"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5" name="Line 1">
          <a:extLst>
            <a:ext uri="{FF2B5EF4-FFF2-40B4-BE49-F238E27FC236}">
              <a16:creationId xmlns:a16="http://schemas.microsoft.com/office/drawing/2014/main" id="{00000000-0008-0000-0900-000005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a:xfrm>
          <a:off x="24069675" y="1276350"/>
          <a:ext cx="1304925" cy="1276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0</xdr:colOff>
      <xdr:row>5</xdr:row>
      <xdr:rowOff>0</xdr:rowOff>
    </xdr:from>
    <xdr:to>
      <xdr:col>1</xdr:col>
      <xdr:colOff>876300</xdr:colOff>
      <xdr:row>10</xdr:row>
      <xdr:rowOff>0</xdr:rowOff>
    </xdr:to>
    <xdr:sp macro="" textlink="">
      <xdr:nvSpPr>
        <xdr:cNvPr id="7" name="Line 1">
          <a:extLst>
            <a:ext uri="{FF2B5EF4-FFF2-40B4-BE49-F238E27FC236}">
              <a16:creationId xmlns:a16="http://schemas.microsoft.com/office/drawing/2014/main" id="{D591F9BF-80BB-4918-873B-50241C5B9F05}"/>
            </a:ext>
          </a:extLst>
        </xdr:cNvPr>
        <xdr:cNvSpPr>
          <a:spLocks noChangeShapeType="1"/>
        </xdr:cNvSpPr>
      </xdr:nvSpPr>
      <xdr:spPr>
        <a:xfrm>
          <a:off x="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8" name="Line 1">
          <a:extLst>
            <a:ext uri="{FF2B5EF4-FFF2-40B4-BE49-F238E27FC236}">
              <a16:creationId xmlns:a16="http://schemas.microsoft.com/office/drawing/2014/main" id="{BA662790-AA07-4C64-8347-F39B4E928A04}"/>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0</xdr:colOff>
      <xdr:row>5</xdr:row>
      <xdr:rowOff>0</xdr:rowOff>
    </xdr:from>
    <xdr:to>
      <xdr:col>23</xdr:col>
      <xdr:colOff>876300</xdr:colOff>
      <xdr:row>10</xdr:row>
      <xdr:rowOff>0</xdr:rowOff>
    </xdr:to>
    <xdr:sp macro="" textlink="">
      <xdr:nvSpPr>
        <xdr:cNvPr id="9" name="Line 1">
          <a:extLst>
            <a:ext uri="{FF2B5EF4-FFF2-40B4-BE49-F238E27FC236}">
              <a16:creationId xmlns:a16="http://schemas.microsoft.com/office/drawing/2014/main" id="{0840C63B-FCA8-42CC-8DFC-187C63FDC0B0}"/>
            </a:ext>
          </a:extLst>
        </xdr:cNvPr>
        <xdr:cNvSpPr>
          <a:spLocks noChangeShapeType="1"/>
        </xdr:cNvSpPr>
      </xdr:nvSpPr>
      <xdr:spPr>
        <a:xfrm>
          <a:off x="12887325"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0" name="Line 1">
          <a:extLst>
            <a:ext uri="{FF2B5EF4-FFF2-40B4-BE49-F238E27FC236}">
              <a16:creationId xmlns:a16="http://schemas.microsoft.com/office/drawing/2014/main" id="{98FF2571-B6FE-448A-806D-F5B0C3A04890}"/>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41</xdr:col>
      <xdr:colOff>0</xdr:colOff>
      <xdr:row>5</xdr:row>
      <xdr:rowOff>0</xdr:rowOff>
    </xdr:from>
    <xdr:to>
      <xdr:col>42</xdr:col>
      <xdr:colOff>876300</xdr:colOff>
      <xdr:row>10</xdr:row>
      <xdr:rowOff>0</xdr:rowOff>
    </xdr:to>
    <xdr:sp macro="" textlink="">
      <xdr:nvSpPr>
        <xdr:cNvPr id="11" name="Line 1">
          <a:extLst>
            <a:ext uri="{FF2B5EF4-FFF2-40B4-BE49-F238E27FC236}">
              <a16:creationId xmlns:a16="http://schemas.microsoft.com/office/drawing/2014/main" id="{BD4C59B3-9684-4FC4-B509-91785945BBD9}"/>
            </a:ext>
          </a:extLst>
        </xdr:cNvPr>
        <xdr:cNvSpPr>
          <a:spLocks noChangeShapeType="1"/>
        </xdr:cNvSpPr>
      </xdr:nvSpPr>
      <xdr:spPr>
        <a:xfrm>
          <a:off x="24688800" y="1238250"/>
          <a:ext cx="1304925" cy="12382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view="pageBreakPreview" topLeftCell="A13" zoomScaleSheetLayoutView="100" workbookViewId="0">
      <selection activeCell="D24" sqref="D24"/>
    </sheetView>
  </sheetViews>
  <sheetFormatPr defaultRowHeight="20.100000000000001" customHeight="1" x14ac:dyDescent="0.15"/>
  <cols>
    <col min="1" max="1" width="18.75" style="1" customWidth="1"/>
    <col min="2" max="2" width="6.25" style="1" customWidth="1"/>
    <col min="3" max="3" width="55.625" style="1" customWidth="1"/>
    <col min="4" max="4" width="6.25" style="1" customWidth="1"/>
    <col min="5" max="5" width="10.625" style="1" customWidth="1"/>
    <col min="6" max="6" width="9" style="1" customWidth="1"/>
    <col min="7" max="16384" width="9" style="1"/>
  </cols>
  <sheetData>
    <row r="1" spans="1:7" ht="20.100000000000001" customHeight="1" x14ac:dyDescent="0.15">
      <c r="E1" s="13" t="s">
        <v>417</v>
      </c>
      <c r="F1" s="16" t="s">
        <v>466</v>
      </c>
      <c r="G1" s="1" t="s">
        <v>169</v>
      </c>
    </row>
    <row r="2" spans="1:7" ht="20.100000000000001" customHeight="1" x14ac:dyDescent="0.15">
      <c r="F2" s="1" t="s">
        <v>343</v>
      </c>
    </row>
    <row r="4" spans="1:7" ht="20.100000000000001" customHeight="1" x14ac:dyDescent="0.15">
      <c r="A4" s="453" t="str">
        <f>"市町村税の概要（令和"&amp;F1&amp;"年度調査分）"</f>
        <v>市町村税の概要（令和７年度調査分）</v>
      </c>
      <c r="B4" s="453"/>
      <c r="C4" s="453"/>
      <c r="D4" s="453"/>
      <c r="E4" s="14"/>
    </row>
    <row r="6" spans="1:7" ht="24" x14ac:dyDescent="0.15">
      <c r="A6" s="454" t="str">
        <f>"令和"&amp;F1&amp;"年度　市町村税の課税状況等の調"</f>
        <v>令和７年度　市町村税の課税状況等の調</v>
      </c>
      <c r="B6" s="454"/>
      <c r="C6" s="454"/>
      <c r="D6" s="454"/>
      <c r="E6" s="15"/>
    </row>
    <row r="10" spans="1:7" ht="20.100000000000001" customHeight="1" x14ac:dyDescent="0.15">
      <c r="A10" s="2" t="s">
        <v>308</v>
      </c>
      <c r="B10" s="2"/>
      <c r="E10" s="2"/>
    </row>
    <row r="12" spans="1:7" ht="13.5" customHeight="1" x14ac:dyDescent="0.15">
      <c r="A12" s="3" t="s">
        <v>20</v>
      </c>
      <c r="B12" s="455" t="s">
        <v>288</v>
      </c>
      <c r="C12" s="456"/>
      <c r="D12" s="11" t="s">
        <v>4</v>
      </c>
    </row>
    <row r="13" spans="1:7" ht="20.100000000000001" customHeight="1" x14ac:dyDescent="0.15">
      <c r="A13" s="4" t="s">
        <v>5</v>
      </c>
      <c r="B13" s="8" t="s">
        <v>264</v>
      </c>
      <c r="C13" s="10" t="s">
        <v>276</v>
      </c>
      <c r="D13" s="11">
        <v>1</v>
      </c>
    </row>
    <row r="14" spans="1:7" ht="20.100000000000001" customHeight="1" x14ac:dyDescent="0.15">
      <c r="A14" s="5"/>
      <c r="B14" s="8" t="s">
        <v>397</v>
      </c>
      <c r="C14" s="10" t="s">
        <v>252</v>
      </c>
      <c r="D14" s="11">
        <v>4</v>
      </c>
    </row>
    <row r="15" spans="1:7" ht="20.100000000000001" customHeight="1" x14ac:dyDescent="0.15">
      <c r="A15" s="5"/>
      <c r="B15" s="8" t="s">
        <v>31</v>
      </c>
      <c r="C15" s="10" t="s">
        <v>277</v>
      </c>
      <c r="D15" s="11">
        <v>9</v>
      </c>
    </row>
    <row r="16" spans="1:7" ht="20.100000000000001" customHeight="1" x14ac:dyDescent="0.15">
      <c r="A16" s="5"/>
      <c r="B16" s="8" t="s">
        <v>70</v>
      </c>
      <c r="C16" s="10" t="s">
        <v>117</v>
      </c>
      <c r="D16" s="11">
        <v>13</v>
      </c>
    </row>
    <row r="17" spans="1:4" ht="20.100000000000001" customHeight="1" x14ac:dyDescent="0.15">
      <c r="A17" s="6"/>
      <c r="B17" s="8" t="s">
        <v>398</v>
      </c>
      <c r="C17" s="10" t="s">
        <v>399</v>
      </c>
      <c r="D17" s="11">
        <v>14</v>
      </c>
    </row>
    <row r="18" spans="1:4" ht="20.100000000000001" customHeight="1" x14ac:dyDescent="0.15">
      <c r="A18" s="7" t="s">
        <v>44</v>
      </c>
      <c r="B18" s="8" t="s">
        <v>402</v>
      </c>
      <c r="C18" s="10" t="s">
        <v>276</v>
      </c>
      <c r="D18" s="11">
        <v>15</v>
      </c>
    </row>
    <row r="19" spans="1:4" ht="20.100000000000001" customHeight="1" x14ac:dyDescent="0.15">
      <c r="A19" s="4" t="s">
        <v>216</v>
      </c>
      <c r="B19" s="8" t="s">
        <v>403</v>
      </c>
      <c r="C19" s="10" t="s">
        <v>278</v>
      </c>
      <c r="D19" s="11">
        <v>17</v>
      </c>
    </row>
    <row r="20" spans="1:4" ht="20.100000000000001" customHeight="1" x14ac:dyDescent="0.15">
      <c r="A20" s="5"/>
      <c r="B20" s="8" t="s">
        <v>80</v>
      </c>
      <c r="C20" s="10" t="s">
        <v>280</v>
      </c>
      <c r="D20" s="11">
        <v>21</v>
      </c>
    </row>
    <row r="21" spans="1:4" ht="20.100000000000001" customHeight="1" x14ac:dyDescent="0.15">
      <c r="A21" s="5"/>
      <c r="B21" s="8" t="s">
        <v>406</v>
      </c>
      <c r="C21" s="10" t="s">
        <v>282</v>
      </c>
      <c r="D21" s="11">
        <v>28</v>
      </c>
    </row>
    <row r="22" spans="1:4" ht="20.100000000000001" customHeight="1" x14ac:dyDescent="0.15">
      <c r="A22" s="5"/>
      <c r="B22" s="8" t="s">
        <v>177</v>
      </c>
      <c r="C22" s="10" t="s">
        <v>189</v>
      </c>
      <c r="D22" s="11">
        <v>36</v>
      </c>
    </row>
    <row r="23" spans="1:4" ht="20.100000000000001" customHeight="1" x14ac:dyDescent="0.15">
      <c r="A23" s="6"/>
      <c r="B23" s="8" t="s">
        <v>407</v>
      </c>
      <c r="C23" s="10" t="s">
        <v>78</v>
      </c>
      <c r="D23" s="11">
        <v>44</v>
      </c>
    </row>
    <row r="24" spans="1:4" ht="20.100000000000001" customHeight="1" x14ac:dyDescent="0.15">
      <c r="A24" s="7" t="s">
        <v>91</v>
      </c>
      <c r="B24" s="8" t="s">
        <v>318</v>
      </c>
      <c r="C24" s="10" t="str">
        <f>"納税義務者数、生産量、課税標準額、調定済額、収入済額（令和"&amp;DBCS(F1-1)&amp;"年度分）"</f>
        <v>納税義務者数、生産量、課税標準額、調定済額、収入済額（令和６年度分）</v>
      </c>
      <c r="D24" s="11">
        <v>53</v>
      </c>
    </row>
    <row r="25" spans="1:4" ht="20.100000000000001" customHeight="1" x14ac:dyDescent="0.15">
      <c r="A25" s="7" t="s">
        <v>284</v>
      </c>
      <c r="B25" s="8" t="s">
        <v>408</v>
      </c>
      <c r="C25" s="10" t="str">
        <f>"入湯客数、特別徴収義務者数（令和"&amp;DBCS(F1-1)&amp;"年度分）"</f>
        <v>入湯客数、特別徴収義務者数（令和６年度分）</v>
      </c>
      <c r="D25" s="11">
        <v>55</v>
      </c>
    </row>
    <row r="26" spans="1:4" ht="20.100000000000001" customHeight="1" x14ac:dyDescent="0.15">
      <c r="A26" s="7" t="s">
        <v>285</v>
      </c>
      <c r="B26" s="8" t="s">
        <v>206</v>
      </c>
      <c r="C26" s="10" t="str">
        <f>"納税義務者数、事業所床面積等、課税標準額、調定済額、収入済額（令和"&amp;DBCS(F1-1)&amp;"年度分）"</f>
        <v>納税義務者数、事業所床面積等、課税標準額、調定済額、収入済額（令和６年度分）</v>
      </c>
      <c r="D26" s="11">
        <v>56</v>
      </c>
    </row>
    <row r="27" spans="1:4" ht="20.100000000000001" customHeight="1" x14ac:dyDescent="0.15">
      <c r="A27" s="4" t="s">
        <v>287</v>
      </c>
      <c r="B27" s="8" t="s">
        <v>248</v>
      </c>
      <c r="C27" s="10" t="str">
        <f>"加入者の状況（基礎課税分）（令和"&amp;DBCS(F1)&amp;"年３月３１日現在）"</f>
        <v>加入者の状況（基礎課税分）（令和７年３月３１日現在）</v>
      </c>
      <c r="D27" s="11">
        <v>57</v>
      </c>
    </row>
    <row r="28" spans="1:4" ht="20.100000000000001" customHeight="1" x14ac:dyDescent="0.15">
      <c r="A28" s="5"/>
      <c r="B28" s="8" t="s">
        <v>405</v>
      </c>
      <c r="C28" s="10" t="str">
        <f>"加入者の状況（後期高齢者支援金等課税分）（令和"&amp;DBCS(F1)&amp;"年３月３１日現在）"</f>
        <v>加入者の状況（後期高齢者支援金等課税分）（令和７年３月３１日現在）</v>
      </c>
      <c r="D28" s="11">
        <v>59</v>
      </c>
    </row>
    <row r="29" spans="1:4" ht="20.100000000000001" customHeight="1" x14ac:dyDescent="0.15">
      <c r="A29" s="5"/>
      <c r="B29" s="8" t="s">
        <v>53</v>
      </c>
      <c r="C29" s="10" t="str">
        <f>"加入者の状況（介護納付金課税分）（令和"&amp;DBCS(F1)&amp;"年３月３１日現在）"</f>
        <v>加入者の状況（介護納付金課税分）（令和７年３月３１日現在）</v>
      </c>
      <c r="D29" s="11">
        <v>60</v>
      </c>
    </row>
    <row r="30" spans="1:4" ht="20.100000000000001" customHeight="1" x14ac:dyDescent="0.15">
      <c r="A30" s="5"/>
      <c r="B30" s="8" t="s">
        <v>156</v>
      </c>
      <c r="C30" s="10" t="str">
        <f>"課税の実績額等（基礎課税分）（令和"&amp;DBCS(F1-1)&amp;"年度分）"</f>
        <v>課税の実績額等（基礎課税分）（令和６年度分）</v>
      </c>
      <c r="D30" s="11">
        <v>61</v>
      </c>
    </row>
    <row r="31" spans="1:4" ht="20.100000000000001" customHeight="1" x14ac:dyDescent="0.15">
      <c r="A31" s="5"/>
      <c r="B31" s="8" t="s">
        <v>409</v>
      </c>
      <c r="C31" s="10" t="str">
        <f>"課税の実績額等（後期高齢者支援金等課税分）（令和"&amp;DBCS(F1-1)&amp;"年度分）"</f>
        <v>課税の実績額等（後期高齢者支援金等課税分）（令和６年度分）</v>
      </c>
      <c r="D31" s="11">
        <v>69</v>
      </c>
    </row>
    <row r="32" spans="1:4" ht="20.100000000000001" customHeight="1" x14ac:dyDescent="0.15">
      <c r="A32" s="5"/>
      <c r="B32" s="8" t="s">
        <v>410</v>
      </c>
      <c r="C32" s="10" t="str">
        <f>"課税の実績額等（介護納付金課税分）（令和"&amp;DBCS(F1-1)&amp;"年度分）"</f>
        <v>課税の実績額等（介護納付金課税分）（令和６年度分）</v>
      </c>
      <c r="D32" s="11">
        <v>77</v>
      </c>
    </row>
    <row r="33" spans="1:4" ht="20.100000000000001" customHeight="1" x14ac:dyDescent="0.15">
      <c r="A33" s="5"/>
      <c r="B33" s="8" t="s">
        <v>384</v>
      </c>
      <c r="C33" s="10" t="str">
        <f>"課税方法等（基礎課税分）（令和"&amp;DBCS(F1-1)&amp;"年度分）"</f>
        <v>課税方法等（基礎課税分）（令和６年度分）</v>
      </c>
      <c r="D33" s="11">
        <v>83</v>
      </c>
    </row>
    <row r="34" spans="1:4" ht="20.100000000000001" customHeight="1" x14ac:dyDescent="0.15">
      <c r="A34" s="5"/>
      <c r="B34" s="8" t="s">
        <v>273</v>
      </c>
      <c r="C34" s="10" t="str">
        <f>"課税方法等（後期高齢者支援金等課税分）（令和"&amp;DBCS(F1-1)&amp;"年度分）"</f>
        <v>課税方法等（後期高齢者支援金等課税分）（令和６年度分）</v>
      </c>
      <c r="D34" s="11">
        <v>86</v>
      </c>
    </row>
    <row r="35" spans="1:4" ht="20.100000000000001" customHeight="1" x14ac:dyDescent="0.15">
      <c r="A35" s="6"/>
      <c r="B35" s="8" t="s">
        <v>411</v>
      </c>
      <c r="C35" s="10" t="str">
        <f>"課税方法等（介護納付金課税分）（令和"&amp;DBCS(F1-1)&amp;"年度分）"</f>
        <v>課税方法等（介護納付金課税分）（令和６年度分）</v>
      </c>
      <c r="D35" s="11">
        <v>89</v>
      </c>
    </row>
    <row r="36" spans="1:4" ht="20.100000000000001" customHeight="1" x14ac:dyDescent="0.15">
      <c r="A36" s="6" t="s">
        <v>147</v>
      </c>
      <c r="B36" s="9" t="s">
        <v>412</v>
      </c>
      <c r="C36" s="10" t="str">
        <f>"徴収に要する経費等（令和"&amp;DBCS(F1-1)&amp;"年度分）"</f>
        <v>徴収に要する経費等（令和６年度分）</v>
      </c>
      <c r="D36" s="11">
        <v>92</v>
      </c>
    </row>
    <row r="37" spans="1:4" ht="20.100000000000001" customHeight="1" x14ac:dyDescent="0.15">
      <c r="D37" s="12"/>
    </row>
    <row r="39" spans="1:4" ht="20.100000000000001" customHeight="1" x14ac:dyDescent="0.15">
      <c r="D39" s="12"/>
    </row>
    <row r="40" spans="1:4" ht="20.100000000000001" customHeight="1" x14ac:dyDescent="0.15">
      <c r="D40" s="13" t="s">
        <v>435</v>
      </c>
    </row>
    <row r="41" spans="1:4" ht="20.100000000000001" customHeight="1" x14ac:dyDescent="0.15">
      <c r="D41" s="12"/>
    </row>
    <row r="43" spans="1:4" ht="20.100000000000001" customHeight="1" x14ac:dyDescent="0.15">
      <c r="D43" s="12"/>
    </row>
    <row r="44" spans="1:4" ht="20.100000000000001" customHeight="1" x14ac:dyDescent="0.15">
      <c r="D44" s="12"/>
    </row>
    <row r="45" spans="1:4" ht="20.100000000000001" customHeight="1" x14ac:dyDescent="0.15">
      <c r="D45" s="12"/>
    </row>
    <row r="46" spans="1:4" ht="20.100000000000001" customHeight="1" x14ac:dyDescent="0.15">
      <c r="D46" s="12"/>
    </row>
    <row r="47" spans="1:4" ht="20.100000000000001" customHeight="1" x14ac:dyDescent="0.15">
      <c r="D47" s="12"/>
    </row>
    <row r="48" spans="1:4" ht="20.100000000000001" customHeight="1" x14ac:dyDescent="0.15">
      <c r="D48" s="12"/>
    </row>
  </sheetData>
  <mergeCells count="3">
    <mergeCell ref="A4:D4"/>
    <mergeCell ref="A6:D6"/>
    <mergeCell ref="B12:C12"/>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BM37"/>
  <sheetViews>
    <sheetView view="pageBreakPreview" topLeftCell="AE1" zoomScale="85" zoomScaleSheetLayoutView="85" workbookViewId="0">
      <selection activeCell="AE1" sqref="A1:XFD1048576"/>
    </sheetView>
  </sheetViews>
  <sheetFormatPr defaultColWidth="10.625" defaultRowHeight="20.100000000000001" customHeight="1" x14ac:dyDescent="0.15"/>
  <cols>
    <col min="1" max="1" width="5.625" style="17" customWidth="1"/>
    <col min="2" max="2" width="11.625" style="17" customWidth="1"/>
    <col min="3" max="21" width="8.125" style="17" customWidth="1"/>
    <col min="22" max="22" width="5.625" style="18" customWidth="1"/>
    <col min="23" max="23" width="5.625" style="17" customWidth="1"/>
    <col min="24" max="24" width="11.625" style="17" customWidth="1"/>
    <col min="25" max="40" width="8.25" style="17" customWidth="1"/>
    <col min="41" max="41" width="5.625" style="18" customWidth="1"/>
    <col min="42" max="42" width="5.625" style="17" customWidth="1"/>
    <col min="43" max="43" width="11.625" style="17" customWidth="1"/>
    <col min="44" max="61" width="8.125" style="17" customWidth="1"/>
    <col min="62" max="62" width="5.625" style="18" customWidth="1"/>
    <col min="63" max="16384" width="10.625" style="17"/>
  </cols>
  <sheetData>
    <row r="1" spans="1:65" s="64" customFormat="1" ht="20.100000000000001" customHeight="1" x14ac:dyDescent="0.15">
      <c r="A1" s="64" t="str">
        <f>目次!A6</f>
        <v>令和７年度　市町村税の課税状況等の調</v>
      </c>
      <c r="V1" s="93"/>
      <c r="AO1" s="93"/>
      <c r="BJ1" s="93"/>
    </row>
    <row r="2" spans="1:65" s="64" customFormat="1" ht="20.100000000000001" customHeight="1" x14ac:dyDescent="0.15">
      <c r="A2" s="64" t="s">
        <v>415</v>
      </c>
      <c r="V2" s="93"/>
      <c r="AO2" s="93"/>
      <c r="BJ2" s="93"/>
    </row>
    <row r="3" spans="1:65" ht="20.100000000000001" customHeight="1" x14ac:dyDescent="0.15">
      <c r="BK3" s="64"/>
    </row>
    <row r="4" spans="1:65" ht="20.100000000000001" customHeight="1" x14ac:dyDescent="0.15">
      <c r="A4" s="17" t="s">
        <v>325</v>
      </c>
      <c r="W4" s="17" t="str">
        <f>$A$4</f>
        <v>第９表　　非課税台数</v>
      </c>
      <c r="AP4" s="17" t="str">
        <f>$A$4</f>
        <v>第９表　　非課税台数</v>
      </c>
      <c r="BK4" s="64"/>
    </row>
    <row r="5" spans="1:65" ht="20.100000000000001" customHeight="1" x14ac:dyDescent="0.15">
      <c r="K5" s="101"/>
      <c r="L5" s="64"/>
      <c r="M5" s="64"/>
      <c r="N5" s="64"/>
      <c r="O5" s="64"/>
      <c r="P5" s="64"/>
      <c r="Q5" s="64"/>
      <c r="W5" s="17" t="s">
        <v>110</v>
      </c>
      <c r="AP5" s="17" t="s">
        <v>110</v>
      </c>
      <c r="BK5" s="64"/>
    </row>
    <row r="6" spans="1:65" ht="20.100000000000001" customHeight="1" x14ac:dyDescent="0.15">
      <c r="A6" s="445"/>
      <c r="B6" s="26" t="s">
        <v>9</v>
      </c>
      <c r="C6" s="475" t="s">
        <v>354</v>
      </c>
      <c r="D6" s="476"/>
      <c r="E6" s="476"/>
      <c r="F6" s="476"/>
      <c r="G6" s="476"/>
      <c r="H6" s="476"/>
      <c r="I6" s="544"/>
      <c r="J6" s="538" t="s">
        <v>0</v>
      </c>
      <c r="K6" s="539"/>
      <c r="L6" s="539"/>
      <c r="M6" s="539"/>
      <c r="N6" s="539"/>
      <c r="O6" s="539"/>
      <c r="P6" s="539"/>
      <c r="Q6" s="539"/>
      <c r="R6" s="539"/>
      <c r="S6" s="539"/>
      <c r="T6" s="539"/>
      <c r="U6" s="540"/>
      <c r="V6" s="535" t="s">
        <v>332</v>
      </c>
      <c r="W6" s="445"/>
      <c r="X6" s="26" t="s">
        <v>9</v>
      </c>
      <c r="Y6" s="541" t="s">
        <v>342</v>
      </c>
      <c r="Z6" s="542"/>
      <c r="AA6" s="542"/>
      <c r="AB6" s="542"/>
      <c r="AC6" s="542"/>
      <c r="AD6" s="542"/>
      <c r="AE6" s="542"/>
      <c r="AF6" s="542"/>
      <c r="AG6" s="542"/>
      <c r="AH6" s="542"/>
      <c r="AI6" s="542"/>
      <c r="AJ6" s="542"/>
      <c r="AK6" s="542"/>
      <c r="AL6" s="542"/>
      <c r="AM6" s="542"/>
      <c r="AN6" s="543"/>
      <c r="AO6" s="535" t="s">
        <v>332</v>
      </c>
      <c r="AP6" s="445"/>
      <c r="AQ6" s="26" t="s">
        <v>9</v>
      </c>
      <c r="AR6" s="541" t="s">
        <v>359</v>
      </c>
      <c r="AS6" s="542"/>
      <c r="AT6" s="542"/>
      <c r="AU6" s="542"/>
      <c r="AV6" s="542"/>
      <c r="AW6" s="542"/>
      <c r="AX6" s="542"/>
      <c r="AY6" s="542"/>
      <c r="AZ6" s="542"/>
      <c r="BA6" s="542"/>
      <c r="BB6" s="542"/>
      <c r="BC6" s="542"/>
      <c r="BD6" s="542"/>
      <c r="BE6" s="542"/>
      <c r="BF6" s="546"/>
      <c r="BG6" s="525" t="s">
        <v>81</v>
      </c>
      <c r="BH6" s="525" t="s">
        <v>319</v>
      </c>
      <c r="BI6" s="527" t="s">
        <v>220</v>
      </c>
      <c r="BJ6" s="529" t="s">
        <v>332</v>
      </c>
      <c r="BK6" s="64"/>
    </row>
    <row r="7" spans="1:65" ht="20.100000000000001" customHeight="1" x14ac:dyDescent="0.15">
      <c r="A7" s="443"/>
      <c r="B7" s="114"/>
      <c r="C7" s="473" t="s">
        <v>450</v>
      </c>
      <c r="D7" s="473" t="s">
        <v>468</v>
      </c>
      <c r="E7" s="473" t="s">
        <v>449</v>
      </c>
      <c r="F7" s="473" t="s">
        <v>27</v>
      </c>
      <c r="G7" s="473" t="s">
        <v>200</v>
      </c>
      <c r="H7" s="473" t="s">
        <v>201</v>
      </c>
      <c r="I7" s="532" t="s">
        <v>96</v>
      </c>
      <c r="J7" s="473" t="s">
        <v>372</v>
      </c>
      <c r="K7" s="473" t="s">
        <v>79</v>
      </c>
      <c r="L7" s="473" t="s">
        <v>321</v>
      </c>
      <c r="M7" s="473" t="s">
        <v>350</v>
      </c>
      <c r="N7" s="473" t="s">
        <v>351</v>
      </c>
      <c r="O7" s="473" t="s">
        <v>352</v>
      </c>
      <c r="P7" s="473" t="s">
        <v>250</v>
      </c>
      <c r="Q7" s="532" t="s">
        <v>353</v>
      </c>
      <c r="R7" s="547" t="s">
        <v>373</v>
      </c>
      <c r="S7" s="548"/>
      <c r="T7" s="548"/>
      <c r="U7" s="549"/>
      <c r="V7" s="491"/>
      <c r="W7" s="443"/>
      <c r="X7" s="114"/>
      <c r="Y7" s="182" t="s">
        <v>315</v>
      </c>
      <c r="Z7" s="536" t="s">
        <v>356</v>
      </c>
      <c r="AA7" s="550"/>
      <c r="AB7" s="550"/>
      <c r="AC7" s="550"/>
      <c r="AD7" s="537"/>
      <c r="AE7" s="536" t="s">
        <v>219</v>
      </c>
      <c r="AF7" s="550"/>
      <c r="AG7" s="550"/>
      <c r="AH7" s="550"/>
      <c r="AI7" s="537"/>
      <c r="AJ7" s="536" t="s">
        <v>314</v>
      </c>
      <c r="AK7" s="550"/>
      <c r="AL7" s="550"/>
      <c r="AM7" s="550"/>
      <c r="AN7" s="551"/>
      <c r="AO7" s="491"/>
      <c r="AP7" s="443"/>
      <c r="AQ7" s="114"/>
      <c r="AR7" s="536" t="s">
        <v>357</v>
      </c>
      <c r="AS7" s="550"/>
      <c r="AT7" s="550"/>
      <c r="AU7" s="550"/>
      <c r="AV7" s="537"/>
      <c r="AW7" s="536" t="s">
        <v>360</v>
      </c>
      <c r="AX7" s="550"/>
      <c r="AY7" s="550"/>
      <c r="AZ7" s="550"/>
      <c r="BA7" s="537"/>
      <c r="BB7" s="471" t="s">
        <v>191</v>
      </c>
      <c r="BC7" s="553" t="s">
        <v>38</v>
      </c>
      <c r="BD7" s="473" t="s">
        <v>63</v>
      </c>
      <c r="BE7" s="553" t="s">
        <v>358</v>
      </c>
      <c r="BF7" s="555" t="s">
        <v>66</v>
      </c>
      <c r="BG7" s="485"/>
      <c r="BH7" s="526"/>
      <c r="BI7" s="528"/>
      <c r="BJ7" s="530"/>
      <c r="BK7" s="64"/>
    </row>
    <row r="8" spans="1:65" ht="20.100000000000001" customHeight="1" x14ac:dyDescent="0.15">
      <c r="A8" s="20"/>
      <c r="B8" s="444"/>
      <c r="C8" s="531"/>
      <c r="D8" s="531"/>
      <c r="E8" s="531"/>
      <c r="F8" s="531"/>
      <c r="G8" s="531"/>
      <c r="H8" s="531"/>
      <c r="I8" s="531"/>
      <c r="J8" s="531"/>
      <c r="K8" s="531"/>
      <c r="L8" s="474"/>
      <c r="M8" s="474"/>
      <c r="N8" s="531"/>
      <c r="O8" s="474"/>
      <c r="P8" s="531"/>
      <c r="Q8" s="531"/>
      <c r="R8" s="536" t="s">
        <v>355</v>
      </c>
      <c r="S8" s="537"/>
      <c r="T8" s="536" t="s">
        <v>90</v>
      </c>
      <c r="U8" s="537"/>
      <c r="V8" s="491"/>
      <c r="W8" s="20"/>
      <c r="X8" s="444"/>
      <c r="Y8" s="442" t="s">
        <v>339</v>
      </c>
      <c r="Z8" s="536" t="s">
        <v>355</v>
      </c>
      <c r="AA8" s="537"/>
      <c r="AB8" s="536" t="s">
        <v>90</v>
      </c>
      <c r="AC8" s="537"/>
      <c r="AD8" s="442" t="s">
        <v>339</v>
      </c>
      <c r="AE8" s="536" t="s">
        <v>355</v>
      </c>
      <c r="AF8" s="537"/>
      <c r="AG8" s="536" t="s">
        <v>90</v>
      </c>
      <c r="AH8" s="537"/>
      <c r="AI8" s="442" t="s">
        <v>339</v>
      </c>
      <c r="AJ8" s="536" t="s">
        <v>355</v>
      </c>
      <c r="AK8" s="537"/>
      <c r="AL8" s="536" t="s">
        <v>90</v>
      </c>
      <c r="AM8" s="537"/>
      <c r="AN8" s="442" t="s">
        <v>339</v>
      </c>
      <c r="AO8" s="491"/>
      <c r="AP8" s="20"/>
      <c r="AQ8" s="444"/>
      <c r="AR8" s="536" t="s">
        <v>355</v>
      </c>
      <c r="AS8" s="537"/>
      <c r="AT8" s="536" t="s">
        <v>90</v>
      </c>
      <c r="AU8" s="537"/>
      <c r="AV8" s="545" t="s">
        <v>339</v>
      </c>
      <c r="AW8" s="536" t="s">
        <v>355</v>
      </c>
      <c r="AX8" s="537"/>
      <c r="AY8" s="536" t="s">
        <v>361</v>
      </c>
      <c r="AZ8" s="537"/>
      <c r="BA8" s="545" t="s">
        <v>339</v>
      </c>
      <c r="BB8" s="552"/>
      <c r="BC8" s="554"/>
      <c r="BD8" s="531"/>
      <c r="BE8" s="485"/>
      <c r="BF8" s="545"/>
      <c r="BG8" s="485"/>
      <c r="BH8" s="526"/>
      <c r="BI8" s="528"/>
      <c r="BJ8" s="530"/>
      <c r="BK8" s="64"/>
    </row>
    <row r="9" spans="1:65" ht="20.100000000000001" customHeight="1" x14ac:dyDescent="0.15">
      <c r="A9" s="20"/>
      <c r="B9" s="444"/>
      <c r="C9" s="531"/>
      <c r="D9" s="531"/>
      <c r="E9" s="531"/>
      <c r="F9" s="531"/>
      <c r="G9" s="531"/>
      <c r="H9" s="531"/>
      <c r="I9" s="531"/>
      <c r="J9" s="531"/>
      <c r="K9" s="531"/>
      <c r="L9" s="474"/>
      <c r="M9" s="474"/>
      <c r="N9" s="531"/>
      <c r="O9" s="474"/>
      <c r="P9" s="531"/>
      <c r="Q9" s="531"/>
      <c r="R9" s="440" t="s">
        <v>47</v>
      </c>
      <c r="S9" s="440" t="s">
        <v>88</v>
      </c>
      <c r="T9" s="440" t="s">
        <v>47</v>
      </c>
      <c r="U9" s="440" t="s">
        <v>88</v>
      </c>
      <c r="V9" s="491"/>
      <c r="W9" s="20"/>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491"/>
      <c r="AP9" s="20"/>
      <c r="AQ9" s="444"/>
      <c r="AR9" s="183" t="s">
        <v>47</v>
      </c>
      <c r="AS9" s="440" t="s">
        <v>88</v>
      </c>
      <c r="AT9" s="440" t="s">
        <v>47</v>
      </c>
      <c r="AU9" s="440" t="s">
        <v>88</v>
      </c>
      <c r="AV9" s="545"/>
      <c r="AW9" s="183" t="s">
        <v>47</v>
      </c>
      <c r="AX9" s="440" t="s">
        <v>88</v>
      </c>
      <c r="AY9" s="440" t="s">
        <v>47</v>
      </c>
      <c r="AZ9" s="440" t="s">
        <v>88</v>
      </c>
      <c r="BA9" s="545"/>
      <c r="BB9" s="552"/>
      <c r="BC9" s="554"/>
      <c r="BD9" s="531"/>
      <c r="BE9" s="485"/>
      <c r="BF9" s="545"/>
      <c r="BG9" s="485"/>
      <c r="BH9" s="526"/>
      <c r="BI9" s="528"/>
      <c r="BJ9" s="530"/>
      <c r="BK9" s="64"/>
    </row>
    <row r="10" spans="1:65" ht="20.100000000000001" customHeight="1" x14ac:dyDescent="0.15">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491"/>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491"/>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30"/>
      <c r="BK10" s="64"/>
    </row>
    <row r="11" spans="1:65" ht="20.100000000000001" customHeight="1" x14ac:dyDescent="0.15">
      <c r="A11" s="22">
        <v>1</v>
      </c>
      <c r="B11" s="29" t="s">
        <v>155</v>
      </c>
      <c r="C11" s="118">
        <v>21</v>
      </c>
      <c r="D11" s="125">
        <v>0</v>
      </c>
      <c r="E11" s="125">
        <v>3</v>
      </c>
      <c r="F11" s="125">
        <v>0</v>
      </c>
      <c r="G11" s="125">
        <v>0</v>
      </c>
      <c r="H11" s="125">
        <v>0</v>
      </c>
      <c r="I11" s="125">
        <f>SUM(C11:H11)</f>
        <v>24</v>
      </c>
      <c r="J11" s="125">
        <v>44</v>
      </c>
      <c r="K11" s="125">
        <v>0</v>
      </c>
      <c r="L11" s="125">
        <v>0</v>
      </c>
      <c r="M11" s="125">
        <v>0</v>
      </c>
      <c r="N11" s="125">
        <v>0</v>
      </c>
      <c r="O11" s="125">
        <v>0</v>
      </c>
      <c r="P11" s="125">
        <v>0</v>
      </c>
      <c r="Q11" s="146">
        <f>SUM(K11:P11)</f>
        <v>0</v>
      </c>
      <c r="R11" s="146">
        <v>0</v>
      </c>
      <c r="S11" s="146">
        <v>10</v>
      </c>
      <c r="T11" s="146">
        <v>0</v>
      </c>
      <c r="U11" s="146">
        <v>18</v>
      </c>
      <c r="V11" s="128">
        <v>1</v>
      </c>
      <c r="W11" s="22">
        <v>1</v>
      </c>
      <c r="X11" s="29" t="s">
        <v>155</v>
      </c>
      <c r="Y11" s="146">
        <f>SUM(R11:U11)</f>
        <v>28</v>
      </c>
      <c r="Z11" s="146">
        <v>0</v>
      </c>
      <c r="AA11" s="146">
        <v>42</v>
      </c>
      <c r="AB11" s="146">
        <v>0</v>
      </c>
      <c r="AC11" s="146">
        <v>99</v>
      </c>
      <c r="AD11" s="146">
        <f>SUM(Z11:AC11)</f>
        <v>141</v>
      </c>
      <c r="AE11" s="146">
        <v>0</v>
      </c>
      <c r="AF11" s="146">
        <v>25</v>
      </c>
      <c r="AG11" s="146">
        <v>0</v>
      </c>
      <c r="AH11" s="146">
        <v>92</v>
      </c>
      <c r="AI11" s="146">
        <f>SUM(AE11:AH11)</f>
        <v>117</v>
      </c>
      <c r="AJ11" s="146">
        <v>0</v>
      </c>
      <c r="AK11" s="146">
        <v>2</v>
      </c>
      <c r="AL11" s="146">
        <v>0</v>
      </c>
      <c r="AM11" s="146">
        <v>0</v>
      </c>
      <c r="AN11" s="146">
        <f>SUM(AJ11:AM11)</f>
        <v>2</v>
      </c>
      <c r="AO11" s="128">
        <v>1</v>
      </c>
      <c r="AP11" s="22">
        <v>1</v>
      </c>
      <c r="AQ11" s="29" t="s">
        <v>155</v>
      </c>
      <c r="AR11" s="146">
        <v>0</v>
      </c>
      <c r="AS11" s="146">
        <v>0</v>
      </c>
      <c r="AT11" s="146">
        <v>0</v>
      </c>
      <c r="AU11" s="146">
        <v>0</v>
      </c>
      <c r="AV11" s="146">
        <f>SUM(AR11:AU11)</f>
        <v>0</v>
      </c>
      <c r="AW11" s="146">
        <v>0</v>
      </c>
      <c r="AX11" s="146">
        <v>0</v>
      </c>
      <c r="AY11" s="146">
        <v>0</v>
      </c>
      <c r="AZ11" s="146">
        <v>0</v>
      </c>
      <c r="BA11" s="146">
        <f>SUM(AW11:AZ11)</f>
        <v>0</v>
      </c>
      <c r="BB11" s="146">
        <f>SUM(Y11,AD11,AI11,AN11,AV11,BA11)</f>
        <v>288</v>
      </c>
      <c r="BC11" s="146">
        <v>3</v>
      </c>
      <c r="BD11" s="146">
        <v>51</v>
      </c>
      <c r="BE11" s="146">
        <v>32</v>
      </c>
      <c r="BF11" s="146">
        <f>SUM(J11,Q11,BB11,BC11:BE11)</f>
        <v>418</v>
      </c>
      <c r="BG11" s="146">
        <v>80</v>
      </c>
      <c r="BH11" s="146">
        <f>SUM(I11,J11,BG11)</f>
        <v>148</v>
      </c>
      <c r="BI11" s="185">
        <f>SUM(BF11,BH11)-J11</f>
        <v>522</v>
      </c>
      <c r="BJ11" s="426">
        <v>1</v>
      </c>
      <c r="BK11" s="64"/>
      <c r="BM11" s="84"/>
    </row>
    <row r="12" spans="1:65" ht="20.100000000000001" customHeight="1" x14ac:dyDescent="0.15">
      <c r="A12" s="23">
        <v>2</v>
      </c>
      <c r="B12" s="30" t="s">
        <v>159</v>
      </c>
      <c r="C12" s="119">
        <v>1</v>
      </c>
      <c r="D12" s="120">
        <v>0</v>
      </c>
      <c r="E12" s="120">
        <v>0</v>
      </c>
      <c r="F12" s="120">
        <v>0</v>
      </c>
      <c r="G12" s="120">
        <v>2</v>
      </c>
      <c r="H12" s="120">
        <v>0</v>
      </c>
      <c r="I12" s="120">
        <f t="shared" ref="I12:I25" si="0">SUM(C12:H12)</f>
        <v>3</v>
      </c>
      <c r="J12" s="120">
        <v>3</v>
      </c>
      <c r="K12" s="120">
        <v>0</v>
      </c>
      <c r="L12" s="120">
        <v>0</v>
      </c>
      <c r="M12" s="120">
        <v>0</v>
      </c>
      <c r="N12" s="120">
        <v>0</v>
      </c>
      <c r="O12" s="120">
        <v>0</v>
      </c>
      <c r="P12" s="120">
        <v>0</v>
      </c>
      <c r="Q12" s="122">
        <f t="shared" ref="Q12:Q35" si="1">SUM(K12:P12)</f>
        <v>0</v>
      </c>
      <c r="R12" s="122">
        <v>0</v>
      </c>
      <c r="S12" s="122">
        <v>13</v>
      </c>
      <c r="T12" s="122">
        <v>0</v>
      </c>
      <c r="U12" s="122">
        <v>14</v>
      </c>
      <c r="V12" s="52">
        <v>2</v>
      </c>
      <c r="W12" s="23">
        <v>2</v>
      </c>
      <c r="X12" s="30" t="s">
        <v>159</v>
      </c>
      <c r="Y12" s="122">
        <f t="shared" ref="Y12:Y35" si="2">SUM(R12:U12)</f>
        <v>27</v>
      </c>
      <c r="Z12" s="122">
        <v>0</v>
      </c>
      <c r="AA12" s="122">
        <v>15</v>
      </c>
      <c r="AB12" s="122">
        <v>0</v>
      </c>
      <c r="AC12" s="122">
        <v>39</v>
      </c>
      <c r="AD12" s="122">
        <f t="shared" ref="AD12:AD35" si="3">SUM(Z12:AC12)</f>
        <v>54</v>
      </c>
      <c r="AE12" s="122">
        <v>0</v>
      </c>
      <c r="AF12" s="122">
        <v>6</v>
      </c>
      <c r="AG12" s="122">
        <v>0</v>
      </c>
      <c r="AH12" s="122">
        <v>7</v>
      </c>
      <c r="AI12" s="122">
        <f t="shared" ref="AI12:AI35" si="4">SUM(AE12:AH12)</f>
        <v>13</v>
      </c>
      <c r="AJ12" s="122">
        <v>0</v>
      </c>
      <c r="AK12" s="122">
        <v>0</v>
      </c>
      <c r="AL12" s="122">
        <v>0</v>
      </c>
      <c r="AM12" s="122">
        <v>0</v>
      </c>
      <c r="AN12" s="122">
        <f t="shared" ref="AN12:AN35" si="5">SUM(AJ12:AM12)</f>
        <v>0</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94</v>
      </c>
      <c r="BC12" s="122">
        <v>0</v>
      </c>
      <c r="BD12" s="122">
        <v>10</v>
      </c>
      <c r="BE12" s="122">
        <v>9</v>
      </c>
      <c r="BF12" s="122">
        <f t="shared" ref="BF12:BF35" si="9">SUM(J12,Q12,BB12,BC12:BE12)</f>
        <v>116</v>
      </c>
      <c r="BG12" s="122">
        <v>0</v>
      </c>
      <c r="BH12" s="122">
        <f t="shared" ref="BH12:BH35" si="10">SUM(I12,J12,BG12)</f>
        <v>6</v>
      </c>
      <c r="BI12" s="134">
        <f t="shared" ref="BI12:BI35" si="11">SUM(BF12,BH12)-J12</f>
        <v>119</v>
      </c>
      <c r="BJ12" s="427">
        <v>2</v>
      </c>
      <c r="BK12" s="64"/>
      <c r="BM12" s="84"/>
    </row>
    <row r="13" spans="1:65" ht="20.100000000000001" customHeight="1" x14ac:dyDescent="0.15">
      <c r="A13" s="23">
        <v>3</v>
      </c>
      <c r="B13" s="30" t="s">
        <v>160</v>
      </c>
      <c r="C13" s="120">
        <v>2</v>
      </c>
      <c r="D13" s="120">
        <v>0</v>
      </c>
      <c r="E13" s="120">
        <v>0</v>
      </c>
      <c r="F13" s="120">
        <v>0</v>
      </c>
      <c r="G13" s="120">
        <v>0</v>
      </c>
      <c r="H13" s="120">
        <v>0</v>
      </c>
      <c r="I13" s="120">
        <f t="shared" si="0"/>
        <v>2</v>
      </c>
      <c r="J13" s="120">
        <v>0</v>
      </c>
      <c r="K13" s="120">
        <v>0</v>
      </c>
      <c r="L13" s="120">
        <v>0</v>
      </c>
      <c r="M13" s="120">
        <v>0</v>
      </c>
      <c r="N13" s="120">
        <v>0</v>
      </c>
      <c r="O13" s="120">
        <v>0</v>
      </c>
      <c r="P13" s="120">
        <v>0</v>
      </c>
      <c r="Q13" s="120">
        <f t="shared" si="1"/>
        <v>0</v>
      </c>
      <c r="R13" s="122">
        <v>0</v>
      </c>
      <c r="S13" s="122">
        <v>17</v>
      </c>
      <c r="T13" s="122">
        <v>0</v>
      </c>
      <c r="U13" s="122">
        <v>24</v>
      </c>
      <c r="V13" s="52">
        <v>3</v>
      </c>
      <c r="W13" s="23">
        <v>3</v>
      </c>
      <c r="X13" s="30" t="s">
        <v>160</v>
      </c>
      <c r="Y13" s="122">
        <f t="shared" si="2"/>
        <v>41</v>
      </c>
      <c r="Z13" s="122">
        <v>0</v>
      </c>
      <c r="AA13" s="122">
        <v>31</v>
      </c>
      <c r="AB13" s="122">
        <v>0</v>
      </c>
      <c r="AC13" s="122">
        <v>133</v>
      </c>
      <c r="AD13" s="122">
        <f t="shared" si="3"/>
        <v>164</v>
      </c>
      <c r="AE13" s="122">
        <v>0</v>
      </c>
      <c r="AF13" s="122">
        <v>18</v>
      </c>
      <c r="AG13" s="122">
        <v>0</v>
      </c>
      <c r="AH13" s="122">
        <v>86</v>
      </c>
      <c r="AI13" s="122">
        <f t="shared" si="4"/>
        <v>104</v>
      </c>
      <c r="AJ13" s="122">
        <v>0</v>
      </c>
      <c r="AK13" s="122">
        <v>0</v>
      </c>
      <c r="AL13" s="122">
        <v>0</v>
      </c>
      <c r="AM13" s="122">
        <v>0</v>
      </c>
      <c r="AN13" s="122">
        <f t="shared" si="5"/>
        <v>0</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309</v>
      </c>
      <c r="BC13" s="122">
        <v>0</v>
      </c>
      <c r="BD13" s="122">
        <v>21</v>
      </c>
      <c r="BE13" s="122">
        <v>12</v>
      </c>
      <c r="BF13" s="122">
        <f t="shared" si="9"/>
        <v>342</v>
      </c>
      <c r="BG13" s="122">
        <v>0</v>
      </c>
      <c r="BH13" s="122">
        <f t="shared" si="10"/>
        <v>2</v>
      </c>
      <c r="BI13" s="134">
        <f t="shared" si="11"/>
        <v>344</v>
      </c>
      <c r="BJ13" s="427">
        <v>3</v>
      </c>
      <c r="BK13" s="64"/>
      <c r="BM13" s="84"/>
    </row>
    <row r="14" spans="1:65" ht="20.100000000000001" customHeight="1" x14ac:dyDescent="0.15">
      <c r="A14" s="23">
        <v>4</v>
      </c>
      <c r="B14" s="30" t="s">
        <v>161</v>
      </c>
      <c r="C14" s="120">
        <v>0</v>
      </c>
      <c r="D14" s="120">
        <v>0</v>
      </c>
      <c r="E14" s="120">
        <v>0</v>
      </c>
      <c r="F14" s="120">
        <v>3</v>
      </c>
      <c r="G14" s="120">
        <v>1</v>
      </c>
      <c r="H14" s="120">
        <v>0</v>
      </c>
      <c r="I14" s="120">
        <f t="shared" si="0"/>
        <v>4</v>
      </c>
      <c r="J14" s="120">
        <v>2</v>
      </c>
      <c r="K14" s="120">
        <v>0</v>
      </c>
      <c r="L14" s="120">
        <v>0</v>
      </c>
      <c r="M14" s="120">
        <v>0</v>
      </c>
      <c r="N14" s="120">
        <v>0</v>
      </c>
      <c r="O14" s="120">
        <v>0</v>
      </c>
      <c r="P14" s="120">
        <v>0</v>
      </c>
      <c r="Q14" s="120">
        <f t="shared" si="1"/>
        <v>0</v>
      </c>
      <c r="R14" s="122">
        <v>0</v>
      </c>
      <c r="S14" s="122">
        <v>7</v>
      </c>
      <c r="T14" s="122">
        <v>0</v>
      </c>
      <c r="U14" s="122">
        <v>4</v>
      </c>
      <c r="V14" s="52">
        <v>4</v>
      </c>
      <c r="W14" s="23">
        <v>4</v>
      </c>
      <c r="X14" s="30" t="s">
        <v>161</v>
      </c>
      <c r="Y14" s="122">
        <f t="shared" si="2"/>
        <v>11</v>
      </c>
      <c r="Z14" s="122">
        <v>0</v>
      </c>
      <c r="AA14" s="122">
        <v>17</v>
      </c>
      <c r="AB14" s="122">
        <v>0</v>
      </c>
      <c r="AC14" s="122">
        <v>28</v>
      </c>
      <c r="AD14" s="122">
        <f t="shared" si="3"/>
        <v>45</v>
      </c>
      <c r="AE14" s="122">
        <v>0</v>
      </c>
      <c r="AF14" s="122">
        <v>8</v>
      </c>
      <c r="AG14" s="122">
        <v>0</v>
      </c>
      <c r="AH14" s="122">
        <v>13</v>
      </c>
      <c r="AI14" s="122">
        <f t="shared" si="4"/>
        <v>21</v>
      </c>
      <c r="AJ14" s="122">
        <v>0</v>
      </c>
      <c r="AK14" s="122">
        <v>0</v>
      </c>
      <c r="AL14" s="122">
        <v>0</v>
      </c>
      <c r="AM14" s="122">
        <v>0</v>
      </c>
      <c r="AN14" s="122">
        <f t="shared" si="5"/>
        <v>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77</v>
      </c>
      <c r="BC14" s="122">
        <v>0</v>
      </c>
      <c r="BD14" s="122">
        <v>3</v>
      </c>
      <c r="BE14" s="122">
        <v>7</v>
      </c>
      <c r="BF14" s="122">
        <f t="shared" si="9"/>
        <v>89</v>
      </c>
      <c r="BG14" s="122">
        <v>0</v>
      </c>
      <c r="BH14" s="122">
        <f t="shared" si="10"/>
        <v>6</v>
      </c>
      <c r="BI14" s="134">
        <f t="shared" si="11"/>
        <v>93</v>
      </c>
      <c r="BJ14" s="427">
        <v>4</v>
      </c>
      <c r="BK14" s="64"/>
      <c r="BM14" s="84"/>
    </row>
    <row r="15" spans="1:65" ht="20.100000000000001" customHeight="1" x14ac:dyDescent="0.15">
      <c r="A15" s="24">
        <v>5</v>
      </c>
      <c r="B15" s="30" t="s">
        <v>164</v>
      </c>
      <c r="C15" s="121">
        <v>0</v>
      </c>
      <c r="D15" s="121">
        <v>0</v>
      </c>
      <c r="E15" s="121">
        <v>0</v>
      </c>
      <c r="F15" s="121">
        <v>0</v>
      </c>
      <c r="G15" s="121">
        <v>0</v>
      </c>
      <c r="H15" s="121">
        <v>0</v>
      </c>
      <c r="I15" s="121">
        <f t="shared" si="0"/>
        <v>0</v>
      </c>
      <c r="J15" s="121">
        <v>0</v>
      </c>
      <c r="K15" s="121">
        <v>0</v>
      </c>
      <c r="L15" s="121">
        <v>0</v>
      </c>
      <c r="M15" s="121">
        <v>0</v>
      </c>
      <c r="N15" s="121">
        <v>0</v>
      </c>
      <c r="O15" s="121">
        <v>0</v>
      </c>
      <c r="P15" s="121">
        <v>0</v>
      </c>
      <c r="Q15" s="121">
        <f t="shared" si="1"/>
        <v>0</v>
      </c>
      <c r="R15" s="121">
        <v>0</v>
      </c>
      <c r="S15" s="121">
        <v>3</v>
      </c>
      <c r="T15" s="121">
        <v>0</v>
      </c>
      <c r="U15" s="121">
        <v>23</v>
      </c>
      <c r="V15" s="53">
        <v>5</v>
      </c>
      <c r="W15" s="24">
        <v>5</v>
      </c>
      <c r="X15" s="30" t="s">
        <v>164</v>
      </c>
      <c r="Y15" s="121">
        <f t="shared" si="2"/>
        <v>26</v>
      </c>
      <c r="Z15" s="121">
        <v>0</v>
      </c>
      <c r="AA15" s="121">
        <v>3</v>
      </c>
      <c r="AB15" s="121">
        <v>0</v>
      </c>
      <c r="AC15" s="121">
        <v>13</v>
      </c>
      <c r="AD15" s="121">
        <f t="shared" si="3"/>
        <v>16</v>
      </c>
      <c r="AE15" s="121">
        <v>0</v>
      </c>
      <c r="AF15" s="121">
        <v>4</v>
      </c>
      <c r="AG15" s="121">
        <v>0</v>
      </c>
      <c r="AH15" s="121">
        <v>45</v>
      </c>
      <c r="AI15" s="121">
        <f t="shared" si="4"/>
        <v>49</v>
      </c>
      <c r="AJ15" s="121">
        <v>0</v>
      </c>
      <c r="AK15" s="121">
        <v>0</v>
      </c>
      <c r="AL15" s="121">
        <v>0</v>
      </c>
      <c r="AM15" s="121">
        <v>0</v>
      </c>
      <c r="AN15" s="121">
        <f t="shared" si="5"/>
        <v>0</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91</v>
      </c>
      <c r="BC15" s="121">
        <v>0</v>
      </c>
      <c r="BD15" s="121">
        <v>0</v>
      </c>
      <c r="BE15" s="121">
        <v>3</v>
      </c>
      <c r="BF15" s="122">
        <f t="shared" si="9"/>
        <v>94</v>
      </c>
      <c r="BG15" s="121">
        <v>0</v>
      </c>
      <c r="BH15" s="122">
        <f t="shared" si="10"/>
        <v>0</v>
      </c>
      <c r="BI15" s="135">
        <f t="shared" si="11"/>
        <v>94</v>
      </c>
      <c r="BJ15" s="428">
        <v>5</v>
      </c>
      <c r="BK15" s="64"/>
      <c r="BM15" s="84"/>
    </row>
    <row r="16" spans="1:65" ht="20.100000000000001" customHeight="1" x14ac:dyDescent="0.15">
      <c r="A16" s="23">
        <v>6</v>
      </c>
      <c r="B16" s="178" t="s">
        <v>166</v>
      </c>
      <c r="C16" s="119">
        <v>1</v>
      </c>
      <c r="D16" s="120">
        <v>0</v>
      </c>
      <c r="E16" s="120">
        <v>0</v>
      </c>
      <c r="F16" s="126">
        <v>1</v>
      </c>
      <c r="G16" s="126">
        <v>0</v>
      </c>
      <c r="H16" s="120">
        <v>0</v>
      </c>
      <c r="I16" s="120">
        <f t="shared" si="0"/>
        <v>2</v>
      </c>
      <c r="J16" s="120">
        <v>1</v>
      </c>
      <c r="K16" s="120">
        <v>0</v>
      </c>
      <c r="L16" s="120">
        <v>0</v>
      </c>
      <c r="M16" s="120">
        <v>0</v>
      </c>
      <c r="N16" s="120">
        <v>0</v>
      </c>
      <c r="O16" s="120">
        <v>0</v>
      </c>
      <c r="P16" s="120">
        <v>0</v>
      </c>
      <c r="Q16" s="120">
        <f t="shared" si="1"/>
        <v>0</v>
      </c>
      <c r="R16" s="120">
        <v>0</v>
      </c>
      <c r="S16" s="120">
        <v>4</v>
      </c>
      <c r="T16" s="120">
        <v>0</v>
      </c>
      <c r="U16" s="120">
        <v>11</v>
      </c>
      <c r="V16" s="52">
        <v>6</v>
      </c>
      <c r="W16" s="23">
        <v>6</v>
      </c>
      <c r="X16" s="178" t="s">
        <v>166</v>
      </c>
      <c r="Y16" s="120">
        <f t="shared" si="2"/>
        <v>15</v>
      </c>
      <c r="Z16" s="120">
        <v>0</v>
      </c>
      <c r="AA16" s="120">
        <v>9</v>
      </c>
      <c r="AB16" s="120">
        <v>0</v>
      </c>
      <c r="AC16" s="120">
        <v>33</v>
      </c>
      <c r="AD16" s="120">
        <f t="shared" si="3"/>
        <v>42</v>
      </c>
      <c r="AE16" s="120">
        <v>0</v>
      </c>
      <c r="AF16" s="120">
        <v>8</v>
      </c>
      <c r="AG16" s="120">
        <v>0</v>
      </c>
      <c r="AH16" s="120">
        <v>39</v>
      </c>
      <c r="AI16" s="120">
        <f t="shared" si="4"/>
        <v>47</v>
      </c>
      <c r="AJ16" s="120">
        <v>0</v>
      </c>
      <c r="AK16" s="120">
        <v>3</v>
      </c>
      <c r="AL16" s="120">
        <v>0</v>
      </c>
      <c r="AM16" s="120">
        <v>0</v>
      </c>
      <c r="AN16" s="120">
        <f t="shared" si="5"/>
        <v>3</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107</v>
      </c>
      <c r="BC16" s="120">
        <v>1</v>
      </c>
      <c r="BD16" s="120">
        <v>0</v>
      </c>
      <c r="BE16" s="120">
        <v>18</v>
      </c>
      <c r="BF16" s="168">
        <f t="shared" si="9"/>
        <v>127</v>
      </c>
      <c r="BG16" s="120">
        <v>0</v>
      </c>
      <c r="BH16" s="168">
        <f t="shared" si="10"/>
        <v>3</v>
      </c>
      <c r="BI16" s="133">
        <f t="shared" si="11"/>
        <v>129</v>
      </c>
      <c r="BJ16" s="427">
        <v>6</v>
      </c>
      <c r="BK16" s="64"/>
      <c r="BM16" s="84"/>
    </row>
    <row r="17" spans="1:65" s="64" customFormat="1" ht="20.100000000000001" customHeight="1" x14ac:dyDescent="0.15">
      <c r="A17" s="23">
        <v>7</v>
      </c>
      <c r="B17" s="30" t="s">
        <v>167</v>
      </c>
      <c r="C17" s="119">
        <v>1</v>
      </c>
      <c r="D17" s="120">
        <v>0</v>
      </c>
      <c r="E17" s="120">
        <v>0</v>
      </c>
      <c r="F17" s="120">
        <v>0</v>
      </c>
      <c r="G17" s="120">
        <v>0</v>
      </c>
      <c r="H17" s="120">
        <v>3</v>
      </c>
      <c r="I17" s="120">
        <f t="shared" si="0"/>
        <v>4</v>
      </c>
      <c r="J17" s="120">
        <v>0</v>
      </c>
      <c r="K17" s="120">
        <v>0</v>
      </c>
      <c r="L17" s="120">
        <v>0</v>
      </c>
      <c r="M17" s="120">
        <v>0</v>
      </c>
      <c r="N17" s="120">
        <v>0</v>
      </c>
      <c r="O17" s="120">
        <v>0</v>
      </c>
      <c r="P17" s="120">
        <v>0</v>
      </c>
      <c r="Q17" s="120">
        <f t="shared" si="1"/>
        <v>0</v>
      </c>
      <c r="R17" s="120">
        <v>0</v>
      </c>
      <c r="S17" s="120">
        <v>5</v>
      </c>
      <c r="T17" s="120">
        <v>0</v>
      </c>
      <c r="U17" s="120">
        <v>4</v>
      </c>
      <c r="V17" s="52">
        <v>7</v>
      </c>
      <c r="W17" s="23">
        <v>7</v>
      </c>
      <c r="X17" s="30" t="s">
        <v>167</v>
      </c>
      <c r="Y17" s="120">
        <f t="shared" si="2"/>
        <v>9</v>
      </c>
      <c r="Z17" s="120">
        <v>0</v>
      </c>
      <c r="AA17" s="120">
        <v>5</v>
      </c>
      <c r="AB17" s="120">
        <v>0</v>
      </c>
      <c r="AC17" s="120">
        <v>7</v>
      </c>
      <c r="AD17" s="120">
        <f t="shared" si="3"/>
        <v>12</v>
      </c>
      <c r="AE17" s="120">
        <v>0</v>
      </c>
      <c r="AF17" s="120">
        <v>4</v>
      </c>
      <c r="AG17" s="120">
        <v>0</v>
      </c>
      <c r="AH17" s="120">
        <v>7</v>
      </c>
      <c r="AI17" s="120">
        <f t="shared" si="4"/>
        <v>11</v>
      </c>
      <c r="AJ17" s="120">
        <v>0</v>
      </c>
      <c r="AK17" s="120">
        <v>0</v>
      </c>
      <c r="AL17" s="120">
        <v>0</v>
      </c>
      <c r="AM17" s="120">
        <v>0</v>
      </c>
      <c r="AN17" s="120">
        <f t="shared" si="5"/>
        <v>0</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32</v>
      </c>
      <c r="BC17" s="120">
        <v>1</v>
      </c>
      <c r="BD17" s="120">
        <v>4</v>
      </c>
      <c r="BE17" s="120">
        <v>5</v>
      </c>
      <c r="BF17" s="122">
        <f t="shared" si="9"/>
        <v>42</v>
      </c>
      <c r="BG17" s="120">
        <v>0</v>
      </c>
      <c r="BH17" s="122">
        <f t="shared" si="10"/>
        <v>4</v>
      </c>
      <c r="BI17" s="133">
        <f t="shared" si="11"/>
        <v>46</v>
      </c>
      <c r="BJ17" s="427">
        <v>7</v>
      </c>
      <c r="BM17" s="122"/>
    </row>
    <row r="18" spans="1:65" ht="20.100000000000001" customHeight="1" x14ac:dyDescent="0.15">
      <c r="A18" s="23">
        <v>8</v>
      </c>
      <c r="B18" s="30" t="s">
        <v>171</v>
      </c>
      <c r="C18" s="122">
        <v>6</v>
      </c>
      <c r="D18" s="122">
        <v>0</v>
      </c>
      <c r="E18" s="122">
        <v>0</v>
      </c>
      <c r="F18" s="122">
        <v>2</v>
      </c>
      <c r="G18" s="122">
        <v>1</v>
      </c>
      <c r="H18" s="122">
        <v>0</v>
      </c>
      <c r="I18" s="122">
        <f t="shared" si="0"/>
        <v>9</v>
      </c>
      <c r="J18" s="122">
        <v>0</v>
      </c>
      <c r="K18" s="122">
        <v>0</v>
      </c>
      <c r="L18" s="122">
        <v>0</v>
      </c>
      <c r="M18" s="122">
        <v>0</v>
      </c>
      <c r="N18" s="122">
        <v>0</v>
      </c>
      <c r="O18" s="122">
        <v>0</v>
      </c>
      <c r="P18" s="122">
        <v>0</v>
      </c>
      <c r="Q18" s="122">
        <f t="shared" si="1"/>
        <v>0</v>
      </c>
      <c r="R18" s="122">
        <v>0</v>
      </c>
      <c r="S18" s="122">
        <v>10</v>
      </c>
      <c r="T18" s="122">
        <v>0</v>
      </c>
      <c r="U18" s="122">
        <v>10</v>
      </c>
      <c r="V18" s="52">
        <v>8</v>
      </c>
      <c r="W18" s="23">
        <v>8</v>
      </c>
      <c r="X18" s="30" t="s">
        <v>171</v>
      </c>
      <c r="Y18" s="122">
        <f t="shared" si="2"/>
        <v>20</v>
      </c>
      <c r="Z18" s="122">
        <v>0</v>
      </c>
      <c r="AA18" s="122">
        <v>16</v>
      </c>
      <c r="AB18" s="122">
        <v>0</v>
      </c>
      <c r="AC18" s="122">
        <v>35</v>
      </c>
      <c r="AD18" s="122">
        <f t="shared" si="3"/>
        <v>51</v>
      </c>
      <c r="AE18" s="122">
        <v>0</v>
      </c>
      <c r="AF18" s="122">
        <v>9</v>
      </c>
      <c r="AG18" s="122">
        <v>0</v>
      </c>
      <c r="AH18" s="122">
        <v>23</v>
      </c>
      <c r="AI18" s="122">
        <f t="shared" si="4"/>
        <v>32</v>
      </c>
      <c r="AJ18" s="122">
        <v>0</v>
      </c>
      <c r="AK18" s="122">
        <v>0</v>
      </c>
      <c r="AL18" s="122">
        <v>0</v>
      </c>
      <c r="AM18" s="122">
        <v>0</v>
      </c>
      <c r="AN18" s="122">
        <f t="shared" si="5"/>
        <v>0</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103</v>
      </c>
      <c r="BC18" s="122">
        <v>0</v>
      </c>
      <c r="BD18" s="122">
        <v>21</v>
      </c>
      <c r="BE18" s="122">
        <v>17</v>
      </c>
      <c r="BF18" s="122">
        <f t="shared" si="9"/>
        <v>141</v>
      </c>
      <c r="BG18" s="122">
        <v>0</v>
      </c>
      <c r="BH18" s="122">
        <f t="shared" si="10"/>
        <v>9</v>
      </c>
      <c r="BI18" s="134">
        <f t="shared" si="11"/>
        <v>150</v>
      </c>
      <c r="BJ18" s="427">
        <v>8</v>
      </c>
      <c r="BK18" s="64"/>
      <c r="BM18" s="84"/>
    </row>
    <row r="19" spans="1:65" ht="20.100000000000001" customHeight="1" x14ac:dyDescent="0.15">
      <c r="A19" s="23">
        <v>9</v>
      </c>
      <c r="B19" s="30" t="s">
        <v>173</v>
      </c>
      <c r="C19" s="122">
        <v>0</v>
      </c>
      <c r="D19" s="122">
        <v>0</v>
      </c>
      <c r="E19" s="122">
        <v>0</v>
      </c>
      <c r="F19" s="122">
        <v>0</v>
      </c>
      <c r="G19" s="122">
        <v>1</v>
      </c>
      <c r="H19" s="122">
        <v>0</v>
      </c>
      <c r="I19" s="122">
        <f t="shared" si="0"/>
        <v>1</v>
      </c>
      <c r="J19" s="122">
        <v>0</v>
      </c>
      <c r="K19" s="122">
        <v>0</v>
      </c>
      <c r="L19" s="122">
        <v>0</v>
      </c>
      <c r="M19" s="122">
        <v>0</v>
      </c>
      <c r="N19" s="122">
        <v>0</v>
      </c>
      <c r="O19" s="122">
        <v>0</v>
      </c>
      <c r="P19" s="122">
        <v>0</v>
      </c>
      <c r="Q19" s="122">
        <f t="shared" si="1"/>
        <v>0</v>
      </c>
      <c r="R19" s="122">
        <v>0</v>
      </c>
      <c r="S19" s="122">
        <v>7</v>
      </c>
      <c r="T19" s="122">
        <v>0</v>
      </c>
      <c r="U19" s="122">
        <v>6</v>
      </c>
      <c r="V19" s="52">
        <v>9</v>
      </c>
      <c r="W19" s="23">
        <v>9</v>
      </c>
      <c r="X19" s="30" t="s">
        <v>173</v>
      </c>
      <c r="Y19" s="122">
        <f t="shared" si="2"/>
        <v>13</v>
      </c>
      <c r="Z19" s="122">
        <v>0</v>
      </c>
      <c r="AA19" s="122">
        <v>11</v>
      </c>
      <c r="AB19" s="122">
        <v>0</v>
      </c>
      <c r="AC19" s="122">
        <v>15</v>
      </c>
      <c r="AD19" s="122">
        <f t="shared" si="3"/>
        <v>26</v>
      </c>
      <c r="AE19" s="122">
        <v>0</v>
      </c>
      <c r="AF19" s="122">
        <v>1</v>
      </c>
      <c r="AG19" s="122">
        <v>0</v>
      </c>
      <c r="AH19" s="122">
        <v>14</v>
      </c>
      <c r="AI19" s="122">
        <f t="shared" si="4"/>
        <v>15</v>
      </c>
      <c r="AJ19" s="122">
        <v>0</v>
      </c>
      <c r="AK19" s="122">
        <v>1</v>
      </c>
      <c r="AL19" s="122">
        <v>0</v>
      </c>
      <c r="AM19" s="122">
        <v>0</v>
      </c>
      <c r="AN19" s="122">
        <f t="shared" si="5"/>
        <v>1</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55</v>
      </c>
      <c r="BC19" s="122">
        <v>0</v>
      </c>
      <c r="BD19" s="122">
        <v>0</v>
      </c>
      <c r="BE19" s="122">
        <v>1</v>
      </c>
      <c r="BF19" s="122">
        <f t="shared" si="9"/>
        <v>56</v>
      </c>
      <c r="BG19" s="122">
        <v>0</v>
      </c>
      <c r="BH19" s="122">
        <f t="shared" si="10"/>
        <v>1</v>
      </c>
      <c r="BI19" s="134">
        <f t="shared" si="11"/>
        <v>57</v>
      </c>
      <c r="BJ19" s="427">
        <v>9</v>
      </c>
      <c r="BK19" s="64"/>
      <c r="BM19" s="84"/>
    </row>
    <row r="20" spans="1:65" ht="20.100000000000001" customHeight="1" x14ac:dyDescent="0.15">
      <c r="A20" s="24">
        <v>10</v>
      </c>
      <c r="B20" s="33" t="s">
        <v>174</v>
      </c>
      <c r="C20" s="121">
        <v>4</v>
      </c>
      <c r="D20" s="121">
        <v>0</v>
      </c>
      <c r="E20" s="121">
        <v>0</v>
      </c>
      <c r="F20" s="121">
        <v>3</v>
      </c>
      <c r="G20" s="121">
        <v>1</v>
      </c>
      <c r="H20" s="121">
        <v>0</v>
      </c>
      <c r="I20" s="121">
        <f t="shared" si="0"/>
        <v>8</v>
      </c>
      <c r="J20" s="121">
        <v>0</v>
      </c>
      <c r="K20" s="121">
        <v>0</v>
      </c>
      <c r="L20" s="121">
        <v>0</v>
      </c>
      <c r="M20" s="121">
        <v>0</v>
      </c>
      <c r="N20" s="121">
        <v>0</v>
      </c>
      <c r="O20" s="121">
        <v>0</v>
      </c>
      <c r="P20" s="121">
        <v>0</v>
      </c>
      <c r="Q20" s="121">
        <f t="shared" si="1"/>
        <v>0</v>
      </c>
      <c r="R20" s="121">
        <v>0</v>
      </c>
      <c r="S20" s="121">
        <v>7</v>
      </c>
      <c r="T20" s="121">
        <v>0</v>
      </c>
      <c r="U20" s="121">
        <v>15</v>
      </c>
      <c r="V20" s="53">
        <v>10</v>
      </c>
      <c r="W20" s="24">
        <v>10</v>
      </c>
      <c r="X20" s="33" t="s">
        <v>174</v>
      </c>
      <c r="Y20" s="121">
        <f t="shared" si="2"/>
        <v>22</v>
      </c>
      <c r="Z20" s="121">
        <v>0</v>
      </c>
      <c r="AA20" s="121">
        <v>14</v>
      </c>
      <c r="AB20" s="121">
        <v>0</v>
      </c>
      <c r="AC20" s="121">
        <v>65</v>
      </c>
      <c r="AD20" s="121">
        <f t="shared" si="3"/>
        <v>79</v>
      </c>
      <c r="AE20" s="121">
        <v>0</v>
      </c>
      <c r="AF20" s="121">
        <v>9</v>
      </c>
      <c r="AG20" s="121">
        <v>0</v>
      </c>
      <c r="AH20" s="121">
        <v>70</v>
      </c>
      <c r="AI20" s="121">
        <f t="shared" si="4"/>
        <v>79</v>
      </c>
      <c r="AJ20" s="121">
        <v>0</v>
      </c>
      <c r="AK20" s="121">
        <v>10</v>
      </c>
      <c r="AL20" s="121">
        <v>0</v>
      </c>
      <c r="AM20" s="121">
        <v>0</v>
      </c>
      <c r="AN20" s="121">
        <f t="shared" si="5"/>
        <v>10</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190</v>
      </c>
      <c r="BC20" s="121">
        <v>1</v>
      </c>
      <c r="BD20" s="121">
        <v>29</v>
      </c>
      <c r="BE20" s="121">
        <v>22</v>
      </c>
      <c r="BF20" s="121">
        <f t="shared" si="9"/>
        <v>242</v>
      </c>
      <c r="BG20" s="121">
        <v>0</v>
      </c>
      <c r="BH20" s="121">
        <f t="shared" si="10"/>
        <v>8</v>
      </c>
      <c r="BI20" s="135">
        <f t="shared" si="11"/>
        <v>250</v>
      </c>
      <c r="BJ20" s="428">
        <v>10</v>
      </c>
      <c r="BK20" s="64"/>
      <c r="BM20" s="84"/>
    </row>
    <row r="21" spans="1:65" ht="20.100000000000001" customHeight="1" x14ac:dyDescent="0.15">
      <c r="A21" s="23">
        <v>11</v>
      </c>
      <c r="B21" s="30" t="s">
        <v>175</v>
      </c>
      <c r="C21" s="122">
        <v>3</v>
      </c>
      <c r="D21" s="122">
        <v>0</v>
      </c>
      <c r="E21" s="122">
        <v>0</v>
      </c>
      <c r="F21" s="122">
        <v>0</v>
      </c>
      <c r="G21" s="122">
        <v>0</v>
      </c>
      <c r="H21" s="122">
        <v>0</v>
      </c>
      <c r="I21" s="122">
        <f t="shared" si="0"/>
        <v>3</v>
      </c>
      <c r="J21" s="122">
        <v>0</v>
      </c>
      <c r="K21" s="122">
        <v>0</v>
      </c>
      <c r="L21" s="122">
        <v>0</v>
      </c>
      <c r="M21" s="122">
        <v>0</v>
      </c>
      <c r="N21" s="122">
        <v>0</v>
      </c>
      <c r="O21" s="122">
        <v>0</v>
      </c>
      <c r="P21" s="122">
        <v>0</v>
      </c>
      <c r="Q21" s="122">
        <f t="shared" si="1"/>
        <v>0</v>
      </c>
      <c r="R21" s="122">
        <v>0</v>
      </c>
      <c r="S21" s="122">
        <v>1</v>
      </c>
      <c r="T21" s="122">
        <v>0</v>
      </c>
      <c r="U21" s="122">
        <v>11</v>
      </c>
      <c r="V21" s="52">
        <v>11</v>
      </c>
      <c r="W21" s="23">
        <v>11</v>
      </c>
      <c r="X21" s="30" t="s">
        <v>175</v>
      </c>
      <c r="Y21" s="120">
        <f t="shared" si="2"/>
        <v>12</v>
      </c>
      <c r="Z21" s="122">
        <v>0</v>
      </c>
      <c r="AA21" s="122">
        <v>8</v>
      </c>
      <c r="AB21" s="122">
        <v>0</v>
      </c>
      <c r="AC21" s="122">
        <v>30</v>
      </c>
      <c r="AD21" s="120">
        <f t="shared" si="3"/>
        <v>38</v>
      </c>
      <c r="AE21" s="122">
        <v>0</v>
      </c>
      <c r="AF21" s="122">
        <v>13</v>
      </c>
      <c r="AG21" s="122">
        <v>0</v>
      </c>
      <c r="AH21" s="122">
        <v>14</v>
      </c>
      <c r="AI21" s="120">
        <f t="shared" si="4"/>
        <v>27</v>
      </c>
      <c r="AJ21" s="122">
        <v>0</v>
      </c>
      <c r="AK21" s="122">
        <v>2</v>
      </c>
      <c r="AL21" s="122">
        <v>0</v>
      </c>
      <c r="AM21" s="122">
        <v>0</v>
      </c>
      <c r="AN21" s="120">
        <f t="shared" si="5"/>
        <v>2</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79</v>
      </c>
      <c r="BC21" s="122">
        <v>0</v>
      </c>
      <c r="BD21" s="122">
        <v>4</v>
      </c>
      <c r="BE21" s="122">
        <v>5</v>
      </c>
      <c r="BF21" s="122">
        <f t="shared" si="9"/>
        <v>88</v>
      </c>
      <c r="BG21" s="122">
        <v>0</v>
      </c>
      <c r="BH21" s="122">
        <f t="shared" si="10"/>
        <v>3</v>
      </c>
      <c r="BI21" s="134">
        <f t="shared" si="11"/>
        <v>91</v>
      </c>
      <c r="BJ21" s="427">
        <v>11</v>
      </c>
      <c r="BK21" s="64"/>
      <c r="BM21" s="84"/>
    </row>
    <row r="22" spans="1:65" ht="20.100000000000001" customHeight="1" x14ac:dyDescent="0.15">
      <c r="A22" s="23">
        <v>12</v>
      </c>
      <c r="B22" s="30" t="s">
        <v>302</v>
      </c>
      <c r="C22" s="122">
        <v>1</v>
      </c>
      <c r="D22" s="122">
        <v>0</v>
      </c>
      <c r="E22" s="122">
        <v>0</v>
      </c>
      <c r="F22" s="122">
        <v>0</v>
      </c>
      <c r="G22" s="122">
        <v>3</v>
      </c>
      <c r="H22" s="122">
        <v>0</v>
      </c>
      <c r="I22" s="122">
        <f t="shared" si="0"/>
        <v>4</v>
      </c>
      <c r="J22" s="122">
        <v>0</v>
      </c>
      <c r="K22" s="122">
        <v>0</v>
      </c>
      <c r="L22" s="122">
        <v>0</v>
      </c>
      <c r="M22" s="122">
        <v>0</v>
      </c>
      <c r="N22" s="122">
        <v>0</v>
      </c>
      <c r="O22" s="122">
        <v>0</v>
      </c>
      <c r="P22" s="122">
        <v>0</v>
      </c>
      <c r="Q22" s="122">
        <f t="shared" si="1"/>
        <v>0</v>
      </c>
      <c r="R22" s="122">
        <v>0</v>
      </c>
      <c r="S22" s="122">
        <v>3</v>
      </c>
      <c r="T22" s="122">
        <v>0</v>
      </c>
      <c r="U22" s="122">
        <v>8</v>
      </c>
      <c r="V22" s="52">
        <v>12</v>
      </c>
      <c r="W22" s="23">
        <v>12</v>
      </c>
      <c r="X22" s="30" t="s">
        <v>302</v>
      </c>
      <c r="Y22" s="120">
        <f t="shared" si="2"/>
        <v>11</v>
      </c>
      <c r="Z22" s="122">
        <v>0</v>
      </c>
      <c r="AA22" s="122">
        <v>4</v>
      </c>
      <c r="AB22" s="122">
        <v>0</v>
      </c>
      <c r="AC22" s="122">
        <v>13</v>
      </c>
      <c r="AD22" s="120">
        <f t="shared" si="3"/>
        <v>17</v>
      </c>
      <c r="AE22" s="122">
        <v>0</v>
      </c>
      <c r="AF22" s="122">
        <v>1</v>
      </c>
      <c r="AG22" s="122">
        <v>0</v>
      </c>
      <c r="AH22" s="122">
        <v>31</v>
      </c>
      <c r="AI22" s="120">
        <f t="shared" si="4"/>
        <v>32</v>
      </c>
      <c r="AJ22" s="122">
        <v>0</v>
      </c>
      <c r="AK22" s="122">
        <v>0</v>
      </c>
      <c r="AL22" s="122">
        <v>0</v>
      </c>
      <c r="AM22" s="122">
        <v>0</v>
      </c>
      <c r="AN22" s="120">
        <f t="shared" si="5"/>
        <v>0</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60</v>
      </c>
      <c r="BC22" s="122">
        <v>0</v>
      </c>
      <c r="BD22" s="122">
        <v>2</v>
      </c>
      <c r="BE22" s="122">
        <v>7</v>
      </c>
      <c r="BF22" s="122">
        <f t="shared" si="9"/>
        <v>69</v>
      </c>
      <c r="BG22" s="122">
        <v>0</v>
      </c>
      <c r="BH22" s="122">
        <f t="shared" si="10"/>
        <v>4</v>
      </c>
      <c r="BI22" s="134">
        <f t="shared" si="11"/>
        <v>73</v>
      </c>
      <c r="BJ22" s="427">
        <v>12</v>
      </c>
      <c r="BK22" s="64"/>
      <c r="BM22" s="84"/>
    </row>
    <row r="23" spans="1:65" ht="20.100000000000001" customHeight="1" x14ac:dyDescent="0.15">
      <c r="A23" s="23">
        <v>13</v>
      </c>
      <c r="B23" s="30" t="s">
        <v>303</v>
      </c>
      <c r="C23" s="122">
        <v>3</v>
      </c>
      <c r="D23" s="122">
        <v>0</v>
      </c>
      <c r="E23" s="122">
        <v>0</v>
      </c>
      <c r="F23" s="122">
        <v>0</v>
      </c>
      <c r="G23" s="122">
        <v>0</v>
      </c>
      <c r="H23" s="122">
        <v>0</v>
      </c>
      <c r="I23" s="122">
        <f t="shared" si="0"/>
        <v>3</v>
      </c>
      <c r="J23" s="122">
        <v>1</v>
      </c>
      <c r="K23" s="122">
        <v>0</v>
      </c>
      <c r="L23" s="122">
        <v>0</v>
      </c>
      <c r="M23" s="122">
        <v>0</v>
      </c>
      <c r="N23" s="122">
        <v>0</v>
      </c>
      <c r="O23" s="122">
        <v>0</v>
      </c>
      <c r="P23" s="122">
        <v>0</v>
      </c>
      <c r="Q23" s="122">
        <f t="shared" si="1"/>
        <v>0</v>
      </c>
      <c r="R23" s="122">
        <v>0</v>
      </c>
      <c r="S23" s="122">
        <v>2</v>
      </c>
      <c r="T23" s="122">
        <v>0</v>
      </c>
      <c r="U23" s="122">
        <v>0</v>
      </c>
      <c r="V23" s="52">
        <v>13</v>
      </c>
      <c r="W23" s="23">
        <v>13</v>
      </c>
      <c r="X23" s="30" t="s">
        <v>303</v>
      </c>
      <c r="Y23" s="122">
        <f t="shared" si="2"/>
        <v>2</v>
      </c>
      <c r="Z23" s="122">
        <v>0</v>
      </c>
      <c r="AA23" s="122">
        <v>22</v>
      </c>
      <c r="AB23" s="122">
        <v>0</v>
      </c>
      <c r="AC23" s="122">
        <v>20</v>
      </c>
      <c r="AD23" s="122">
        <f t="shared" si="3"/>
        <v>42</v>
      </c>
      <c r="AE23" s="122">
        <v>0</v>
      </c>
      <c r="AF23" s="122">
        <v>5</v>
      </c>
      <c r="AG23" s="122">
        <v>0</v>
      </c>
      <c r="AH23" s="122">
        <v>5</v>
      </c>
      <c r="AI23" s="122">
        <f t="shared" si="4"/>
        <v>10</v>
      </c>
      <c r="AJ23" s="122">
        <v>0</v>
      </c>
      <c r="AK23" s="122">
        <v>0</v>
      </c>
      <c r="AL23" s="122">
        <v>0</v>
      </c>
      <c r="AM23" s="122">
        <v>0</v>
      </c>
      <c r="AN23" s="122">
        <f t="shared" si="5"/>
        <v>0</v>
      </c>
      <c r="AO23" s="52">
        <v>13</v>
      </c>
      <c r="AP23" s="23">
        <v>13</v>
      </c>
      <c r="AQ23" s="30" t="s">
        <v>303</v>
      </c>
      <c r="AR23" s="122">
        <v>0</v>
      </c>
      <c r="AS23" s="122">
        <v>0</v>
      </c>
      <c r="AT23" s="122">
        <v>0</v>
      </c>
      <c r="AU23" s="122">
        <v>0</v>
      </c>
      <c r="AV23" s="122">
        <f t="shared" si="6"/>
        <v>0</v>
      </c>
      <c r="AW23" s="122">
        <v>0</v>
      </c>
      <c r="AX23" s="122">
        <v>0</v>
      </c>
      <c r="AY23" s="122">
        <v>0</v>
      </c>
      <c r="AZ23" s="122">
        <v>0</v>
      </c>
      <c r="BA23" s="122">
        <f t="shared" si="7"/>
        <v>0</v>
      </c>
      <c r="BB23" s="129">
        <f t="shared" si="8"/>
        <v>54</v>
      </c>
      <c r="BC23" s="122">
        <v>3</v>
      </c>
      <c r="BD23" s="122">
        <v>8</v>
      </c>
      <c r="BE23" s="122">
        <v>13</v>
      </c>
      <c r="BF23" s="122">
        <f t="shared" si="9"/>
        <v>79</v>
      </c>
      <c r="BG23" s="122">
        <v>0</v>
      </c>
      <c r="BH23" s="122">
        <f t="shared" si="10"/>
        <v>4</v>
      </c>
      <c r="BI23" s="134">
        <f t="shared" si="11"/>
        <v>82</v>
      </c>
      <c r="BJ23" s="427">
        <v>13</v>
      </c>
      <c r="BK23" s="64"/>
      <c r="BM23" s="84"/>
    </row>
    <row r="24" spans="1:65" ht="20.100000000000001" customHeight="1" x14ac:dyDescent="0.15">
      <c r="A24" s="23">
        <v>14</v>
      </c>
      <c r="B24" s="30" t="s">
        <v>176</v>
      </c>
      <c r="C24" s="122">
        <v>0</v>
      </c>
      <c r="D24" s="122">
        <v>0</v>
      </c>
      <c r="E24" s="122">
        <v>0</v>
      </c>
      <c r="F24" s="122">
        <v>0</v>
      </c>
      <c r="G24" s="122">
        <v>0</v>
      </c>
      <c r="H24" s="122">
        <v>0</v>
      </c>
      <c r="I24" s="122">
        <f t="shared" si="0"/>
        <v>0</v>
      </c>
      <c r="J24" s="122">
        <v>0</v>
      </c>
      <c r="K24" s="122">
        <v>0</v>
      </c>
      <c r="L24" s="122">
        <v>0</v>
      </c>
      <c r="M24" s="122">
        <v>0</v>
      </c>
      <c r="N24" s="122">
        <v>0</v>
      </c>
      <c r="O24" s="122">
        <v>0</v>
      </c>
      <c r="P24" s="122">
        <v>0</v>
      </c>
      <c r="Q24" s="122">
        <f t="shared" si="1"/>
        <v>0</v>
      </c>
      <c r="R24" s="122">
        <v>0</v>
      </c>
      <c r="S24" s="122">
        <v>0</v>
      </c>
      <c r="T24" s="122">
        <v>0</v>
      </c>
      <c r="U24" s="122">
        <v>0</v>
      </c>
      <c r="V24" s="52">
        <v>14</v>
      </c>
      <c r="W24" s="23">
        <v>14</v>
      </c>
      <c r="X24" s="30" t="s">
        <v>176</v>
      </c>
      <c r="Y24" s="122">
        <f t="shared" si="2"/>
        <v>0</v>
      </c>
      <c r="Z24" s="122">
        <v>0</v>
      </c>
      <c r="AA24" s="122">
        <v>0</v>
      </c>
      <c r="AB24" s="122">
        <v>0</v>
      </c>
      <c r="AC24" s="122">
        <v>0</v>
      </c>
      <c r="AD24" s="122">
        <f t="shared" si="3"/>
        <v>0</v>
      </c>
      <c r="AE24" s="122">
        <v>0</v>
      </c>
      <c r="AF24" s="122">
        <v>3</v>
      </c>
      <c r="AG24" s="122">
        <v>0</v>
      </c>
      <c r="AH24" s="122">
        <v>9</v>
      </c>
      <c r="AI24" s="122">
        <f t="shared" si="4"/>
        <v>12</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12</v>
      </c>
      <c r="BC24" s="122">
        <v>0</v>
      </c>
      <c r="BD24" s="122">
        <v>5</v>
      </c>
      <c r="BE24" s="122">
        <v>1</v>
      </c>
      <c r="BF24" s="122">
        <f t="shared" si="9"/>
        <v>18</v>
      </c>
      <c r="BG24" s="122">
        <v>0</v>
      </c>
      <c r="BH24" s="122">
        <f t="shared" si="10"/>
        <v>0</v>
      </c>
      <c r="BI24" s="134">
        <f t="shared" si="11"/>
        <v>18</v>
      </c>
      <c r="BJ24" s="427">
        <v>14</v>
      </c>
      <c r="BK24" s="64"/>
      <c r="BM24" s="84"/>
    </row>
    <row r="25" spans="1:65" ht="20.100000000000001" customHeight="1" x14ac:dyDescent="0.15">
      <c r="A25" s="24">
        <v>15</v>
      </c>
      <c r="B25" s="30" t="s">
        <v>178</v>
      </c>
      <c r="C25" s="121">
        <v>0</v>
      </c>
      <c r="D25" s="121">
        <v>0</v>
      </c>
      <c r="E25" s="121">
        <v>0</v>
      </c>
      <c r="F25" s="121">
        <v>0</v>
      </c>
      <c r="G25" s="121">
        <v>0</v>
      </c>
      <c r="H25" s="121">
        <v>0</v>
      </c>
      <c r="I25" s="121">
        <f t="shared" si="0"/>
        <v>0</v>
      </c>
      <c r="J25" s="121">
        <v>0</v>
      </c>
      <c r="K25" s="121">
        <v>0</v>
      </c>
      <c r="L25" s="121">
        <v>0</v>
      </c>
      <c r="M25" s="121">
        <v>0</v>
      </c>
      <c r="N25" s="121">
        <v>0</v>
      </c>
      <c r="O25" s="121">
        <v>0</v>
      </c>
      <c r="P25" s="121">
        <v>0</v>
      </c>
      <c r="Q25" s="121">
        <f t="shared" si="1"/>
        <v>0</v>
      </c>
      <c r="R25" s="121">
        <v>0</v>
      </c>
      <c r="S25" s="121">
        <v>0</v>
      </c>
      <c r="T25" s="121">
        <v>0</v>
      </c>
      <c r="U25" s="121">
        <v>2</v>
      </c>
      <c r="V25" s="52">
        <v>15</v>
      </c>
      <c r="W25" s="24">
        <v>15</v>
      </c>
      <c r="X25" s="30" t="s">
        <v>178</v>
      </c>
      <c r="Y25" s="121">
        <f t="shared" si="2"/>
        <v>2</v>
      </c>
      <c r="Z25" s="121">
        <v>0</v>
      </c>
      <c r="AA25" s="121">
        <v>1</v>
      </c>
      <c r="AB25" s="121">
        <v>0</v>
      </c>
      <c r="AC25" s="121">
        <v>3</v>
      </c>
      <c r="AD25" s="121">
        <f t="shared" si="3"/>
        <v>4</v>
      </c>
      <c r="AE25" s="121">
        <v>0</v>
      </c>
      <c r="AF25" s="121">
        <v>6</v>
      </c>
      <c r="AG25" s="121">
        <v>0</v>
      </c>
      <c r="AH25" s="121">
        <v>7</v>
      </c>
      <c r="AI25" s="121">
        <f t="shared" si="4"/>
        <v>13</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19</v>
      </c>
      <c r="BC25" s="121">
        <v>0</v>
      </c>
      <c r="BD25" s="121">
        <v>2</v>
      </c>
      <c r="BE25" s="121">
        <v>0</v>
      </c>
      <c r="BF25" s="122">
        <f t="shared" si="9"/>
        <v>21</v>
      </c>
      <c r="BG25" s="121">
        <v>0</v>
      </c>
      <c r="BH25" s="122">
        <f t="shared" si="10"/>
        <v>0</v>
      </c>
      <c r="BI25" s="135">
        <f t="shared" si="11"/>
        <v>21</v>
      </c>
      <c r="BJ25" s="427">
        <v>15</v>
      </c>
      <c r="BK25" s="64"/>
      <c r="BL25" s="64"/>
      <c r="BM25" s="84"/>
    </row>
    <row r="26" spans="1:65" ht="20.100000000000001" customHeight="1" x14ac:dyDescent="0.15">
      <c r="A26" s="23">
        <v>16</v>
      </c>
      <c r="B26" s="31" t="s">
        <v>179</v>
      </c>
      <c r="C26" s="122">
        <v>3</v>
      </c>
      <c r="D26" s="122">
        <v>0</v>
      </c>
      <c r="E26" s="122">
        <v>0</v>
      </c>
      <c r="F26" s="122">
        <v>0</v>
      </c>
      <c r="G26" s="122">
        <v>0</v>
      </c>
      <c r="H26" s="122">
        <v>0</v>
      </c>
      <c r="I26" s="122">
        <f t="shared" ref="I26:I35" si="12">SUM(C26:H26)</f>
        <v>3</v>
      </c>
      <c r="J26" s="122">
        <v>0</v>
      </c>
      <c r="K26" s="122">
        <v>0</v>
      </c>
      <c r="L26" s="122">
        <v>0</v>
      </c>
      <c r="M26" s="122">
        <v>0</v>
      </c>
      <c r="N26" s="122">
        <v>0</v>
      </c>
      <c r="O26" s="122">
        <v>0</v>
      </c>
      <c r="P26" s="122">
        <v>0</v>
      </c>
      <c r="Q26" s="122">
        <f t="shared" si="1"/>
        <v>0</v>
      </c>
      <c r="R26" s="122">
        <v>0</v>
      </c>
      <c r="S26" s="122">
        <v>1</v>
      </c>
      <c r="T26" s="122">
        <v>0</v>
      </c>
      <c r="U26" s="122">
        <v>1</v>
      </c>
      <c r="V26" s="179">
        <v>16</v>
      </c>
      <c r="W26" s="23">
        <v>16</v>
      </c>
      <c r="X26" s="31" t="s">
        <v>179</v>
      </c>
      <c r="Y26" s="120">
        <f t="shared" si="2"/>
        <v>2</v>
      </c>
      <c r="Z26" s="122">
        <v>0</v>
      </c>
      <c r="AA26" s="122">
        <v>0</v>
      </c>
      <c r="AB26" s="122">
        <v>0</v>
      </c>
      <c r="AC26" s="122">
        <v>5</v>
      </c>
      <c r="AD26" s="120">
        <f t="shared" si="3"/>
        <v>5</v>
      </c>
      <c r="AE26" s="122">
        <v>0</v>
      </c>
      <c r="AF26" s="122">
        <v>0</v>
      </c>
      <c r="AG26" s="122">
        <v>0</v>
      </c>
      <c r="AH26" s="122">
        <v>8</v>
      </c>
      <c r="AI26" s="120">
        <f t="shared" si="4"/>
        <v>8</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15</v>
      </c>
      <c r="BC26" s="122">
        <v>0</v>
      </c>
      <c r="BD26" s="122">
        <v>7</v>
      </c>
      <c r="BE26" s="122">
        <v>3</v>
      </c>
      <c r="BF26" s="168">
        <f t="shared" si="9"/>
        <v>25</v>
      </c>
      <c r="BG26" s="122">
        <v>0</v>
      </c>
      <c r="BH26" s="168">
        <f>SUM(I26,J26,BG26)</f>
        <v>3</v>
      </c>
      <c r="BI26" s="134">
        <f t="shared" si="11"/>
        <v>28</v>
      </c>
      <c r="BJ26" s="429">
        <v>16</v>
      </c>
      <c r="BK26" s="64"/>
      <c r="BL26" s="64"/>
      <c r="BM26" s="84"/>
    </row>
    <row r="27" spans="1:65" ht="20.100000000000001" customHeight="1" x14ac:dyDescent="0.15">
      <c r="A27" s="23">
        <v>17</v>
      </c>
      <c r="B27" s="30" t="s">
        <v>304</v>
      </c>
      <c r="C27" s="122">
        <v>0</v>
      </c>
      <c r="D27" s="122">
        <v>0</v>
      </c>
      <c r="E27" s="122">
        <v>0</v>
      </c>
      <c r="F27" s="122">
        <v>0</v>
      </c>
      <c r="G27" s="122">
        <v>0</v>
      </c>
      <c r="H27" s="122">
        <v>0</v>
      </c>
      <c r="I27" s="122">
        <f t="shared" si="12"/>
        <v>0</v>
      </c>
      <c r="J27" s="122">
        <v>0</v>
      </c>
      <c r="K27" s="122">
        <v>0</v>
      </c>
      <c r="L27" s="122">
        <v>0</v>
      </c>
      <c r="M27" s="122">
        <v>0</v>
      </c>
      <c r="N27" s="122">
        <v>0</v>
      </c>
      <c r="O27" s="122">
        <v>0</v>
      </c>
      <c r="P27" s="122">
        <v>0</v>
      </c>
      <c r="Q27" s="122">
        <f t="shared" si="1"/>
        <v>0</v>
      </c>
      <c r="R27" s="122">
        <v>0</v>
      </c>
      <c r="S27" s="122">
        <v>3</v>
      </c>
      <c r="T27" s="122">
        <v>0</v>
      </c>
      <c r="U27" s="122">
        <v>5</v>
      </c>
      <c r="V27" s="52">
        <v>17</v>
      </c>
      <c r="W27" s="23">
        <v>17</v>
      </c>
      <c r="X27" s="30" t="s">
        <v>304</v>
      </c>
      <c r="Y27" s="120">
        <f t="shared" si="2"/>
        <v>8</v>
      </c>
      <c r="Z27" s="122">
        <v>0</v>
      </c>
      <c r="AA27" s="122">
        <v>11</v>
      </c>
      <c r="AB27" s="122">
        <v>0</v>
      </c>
      <c r="AC27" s="122">
        <v>20</v>
      </c>
      <c r="AD27" s="120">
        <f t="shared" si="3"/>
        <v>31</v>
      </c>
      <c r="AE27" s="122">
        <v>0</v>
      </c>
      <c r="AF27" s="122">
        <v>7</v>
      </c>
      <c r="AG27" s="122">
        <v>0</v>
      </c>
      <c r="AH27" s="122">
        <v>33</v>
      </c>
      <c r="AI27" s="120">
        <f t="shared" si="4"/>
        <v>40</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79</v>
      </c>
      <c r="BC27" s="122">
        <v>0</v>
      </c>
      <c r="BD27" s="122">
        <v>1</v>
      </c>
      <c r="BE27" s="122">
        <v>8</v>
      </c>
      <c r="BF27" s="122">
        <f t="shared" si="9"/>
        <v>88</v>
      </c>
      <c r="BG27" s="122">
        <v>0</v>
      </c>
      <c r="BH27" s="122">
        <f t="shared" si="10"/>
        <v>0</v>
      </c>
      <c r="BI27" s="134">
        <f t="shared" si="11"/>
        <v>88</v>
      </c>
      <c r="BJ27" s="427">
        <v>17</v>
      </c>
      <c r="BK27" s="64"/>
      <c r="BL27" s="64"/>
      <c r="BM27" s="84"/>
    </row>
    <row r="28" spans="1:65" ht="20.100000000000001" customHeight="1" x14ac:dyDescent="0.15">
      <c r="A28" s="23">
        <v>18</v>
      </c>
      <c r="B28" s="30" t="s">
        <v>305</v>
      </c>
      <c r="C28" s="122">
        <v>0</v>
      </c>
      <c r="D28" s="122">
        <v>0</v>
      </c>
      <c r="E28" s="122">
        <v>0</v>
      </c>
      <c r="F28" s="122">
        <v>0</v>
      </c>
      <c r="G28" s="122">
        <v>0</v>
      </c>
      <c r="H28" s="122">
        <v>0</v>
      </c>
      <c r="I28" s="122">
        <f t="shared" si="12"/>
        <v>0</v>
      </c>
      <c r="J28" s="122">
        <v>0</v>
      </c>
      <c r="K28" s="122">
        <v>0</v>
      </c>
      <c r="L28" s="122">
        <v>0</v>
      </c>
      <c r="M28" s="122">
        <v>0</v>
      </c>
      <c r="N28" s="122">
        <v>0</v>
      </c>
      <c r="O28" s="122">
        <v>0</v>
      </c>
      <c r="P28" s="122">
        <v>0</v>
      </c>
      <c r="Q28" s="122">
        <f t="shared" si="1"/>
        <v>0</v>
      </c>
      <c r="R28" s="122">
        <v>0</v>
      </c>
      <c r="S28" s="122">
        <v>0</v>
      </c>
      <c r="T28" s="122">
        <v>0</v>
      </c>
      <c r="U28" s="122">
        <v>2</v>
      </c>
      <c r="V28" s="52">
        <v>18</v>
      </c>
      <c r="W28" s="23">
        <v>18</v>
      </c>
      <c r="X28" s="30" t="s">
        <v>305</v>
      </c>
      <c r="Y28" s="122">
        <f t="shared" si="2"/>
        <v>2</v>
      </c>
      <c r="Z28" s="122">
        <v>0</v>
      </c>
      <c r="AA28" s="122">
        <v>3</v>
      </c>
      <c r="AB28" s="122">
        <v>0</v>
      </c>
      <c r="AC28" s="122">
        <v>14</v>
      </c>
      <c r="AD28" s="122">
        <f t="shared" si="3"/>
        <v>17</v>
      </c>
      <c r="AE28" s="122">
        <v>0</v>
      </c>
      <c r="AF28" s="122">
        <v>0</v>
      </c>
      <c r="AG28" s="122">
        <v>0</v>
      </c>
      <c r="AH28" s="122">
        <v>5</v>
      </c>
      <c r="AI28" s="122">
        <f t="shared" si="4"/>
        <v>5</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24</v>
      </c>
      <c r="BC28" s="122">
        <v>0</v>
      </c>
      <c r="BD28" s="122">
        <v>1</v>
      </c>
      <c r="BE28" s="122">
        <v>6</v>
      </c>
      <c r="BF28" s="122">
        <f t="shared" si="9"/>
        <v>31</v>
      </c>
      <c r="BG28" s="122">
        <v>0</v>
      </c>
      <c r="BH28" s="122">
        <f t="shared" si="10"/>
        <v>0</v>
      </c>
      <c r="BI28" s="134">
        <f t="shared" si="11"/>
        <v>31</v>
      </c>
      <c r="BJ28" s="427">
        <v>18</v>
      </c>
      <c r="BK28" s="64"/>
      <c r="BL28" s="64"/>
      <c r="BM28" s="84"/>
    </row>
    <row r="29" spans="1:65" ht="20.100000000000001" customHeight="1" x14ac:dyDescent="0.15">
      <c r="A29" s="23">
        <v>19</v>
      </c>
      <c r="B29" s="30" t="s">
        <v>135</v>
      </c>
      <c r="C29" s="122">
        <v>0</v>
      </c>
      <c r="D29" s="122">
        <v>0</v>
      </c>
      <c r="E29" s="122">
        <v>0</v>
      </c>
      <c r="F29" s="122">
        <v>0</v>
      </c>
      <c r="G29" s="122">
        <v>0</v>
      </c>
      <c r="H29" s="122">
        <v>0</v>
      </c>
      <c r="I29" s="122">
        <f t="shared" si="12"/>
        <v>0</v>
      </c>
      <c r="J29" s="122">
        <v>0</v>
      </c>
      <c r="K29" s="122">
        <v>0</v>
      </c>
      <c r="L29" s="122">
        <v>0</v>
      </c>
      <c r="M29" s="122">
        <v>0</v>
      </c>
      <c r="N29" s="122">
        <v>0</v>
      </c>
      <c r="O29" s="122">
        <v>0</v>
      </c>
      <c r="P29" s="122">
        <v>0</v>
      </c>
      <c r="Q29" s="122">
        <f t="shared" si="1"/>
        <v>0</v>
      </c>
      <c r="R29" s="122">
        <v>0</v>
      </c>
      <c r="S29" s="122">
        <v>2</v>
      </c>
      <c r="T29" s="122">
        <v>0</v>
      </c>
      <c r="U29" s="122">
        <v>2</v>
      </c>
      <c r="V29" s="52">
        <v>19</v>
      </c>
      <c r="W29" s="23">
        <v>19</v>
      </c>
      <c r="X29" s="30" t="s">
        <v>135</v>
      </c>
      <c r="Y29" s="122">
        <f t="shared" si="2"/>
        <v>4</v>
      </c>
      <c r="Z29" s="122">
        <v>0</v>
      </c>
      <c r="AA29" s="122">
        <v>1</v>
      </c>
      <c r="AB29" s="122">
        <v>0</v>
      </c>
      <c r="AC29" s="122">
        <v>15</v>
      </c>
      <c r="AD29" s="122">
        <f t="shared" si="3"/>
        <v>16</v>
      </c>
      <c r="AE29" s="122">
        <v>0</v>
      </c>
      <c r="AF29" s="122">
        <v>0</v>
      </c>
      <c r="AG29" s="122">
        <v>0</v>
      </c>
      <c r="AH29" s="122">
        <v>2</v>
      </c>
      <c r="AI29" s="122">
        <f t="shared" si="4"/>
        <v>2</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22</v>
      </c>
      <c r="BC29" s="122">
        <v>0</v>
      </c>
      <c r="BD29" s="122">
        <v>0</v>
      </c>
      <c r="BE29" s="122">
        <v>0</v>
      </c>
      <c r="BF29" s="122">
        <f t="shared" si="9"/>
        <v>22</v>
      </c>
      <c r="BG29" s="122">
        <v>0</v>
      </c>
      <c r="BH29" s="122">
        <f t="shared" si="10"/>
        <v>0</v>
      </c>
      <c r="BI29" s="134">
        <f t="shared" si="11"/>
        <v>22</v>
      </c>
      <c r="BJ29" s="427">
        <v>19</v>
      </c>
      <c r="BK29" s="64"/>
      <c r="BL29" s="64"/>
      <c r="BM29" s="84"/>
    </row>
    <row r="30" spans="1:65" ht="20.100000000000001" customHeight="1" x14ac:dyDescent="0.15">
      <c r="A30" s="24">
        <v>20</v>
      </c>
      <c r="B30" s="33" t="s">
        <v>181</v>
      </c>
      <c r="C30" s="121">
        <v>0</v>
      </c>
      <c r="D30" s="121">
        <v>0</v>
      </c>
      <c r="E30" s="121">
        <v>0</v>
      </c>
      <c r="F30" s="121">
        <v>0</v>
      </c>
      <c r="G30" s="121">
        <v>0</v>
      </c>
      <c r="H30" s="121">
        <v>0</v>
      </c>
      <c r="I30" s="121">
        <f t="shared" si="12"/>
        <v>0</v>
      </c>
      <c r="J30" s="121">
        <v>0</v>
      </c>
      <c r="K30" s="121">
        <v>0</v>
      </c>
      <c r="L30" s="121">
        <v>0</v>
      </c>
      <c r="M30" s="121">
        <v>0</v>
      </c>
      <c r="N30" s="121">
        <v>0</v>
      </c>
      <c r="O30" s="121">
        <v>0</v>
      </c>
      <c r="P30" s="121">
        <v>0</v>
      </c>
      <c r="Q30" s="121">
        <f t="shared" si="1"/>
        <v>0</v>
      </c>
      <c r="R30" s="121">
        <v>0</v>
      </c>
      <c r="S30" s="121">
        <v>0</v>
      </c>
      <c r="T30" s="121">
        <v>0</v>
      </c>
      <c r="U30" s="121">
        <v>1</v>
      </c>
      <c r="V30" s="53">
        <v>20</v>
      </c>
      <c r="W30" s="24">
        <v>20</v>
      </c>
      <c r="X30" s="33" t="s">
        <v>181</v>
      </c>
      <c r="Y30" s="121">
        <f t="shared" si="2"/>
        <v>1</v>
      </c>
      <c r="Z30" s="121">
        <v>0</v>
      </c>
      <c r="AA30" s="121">
        <v>1</v>
      </c>
      <c r="AB30" s="121">
        <v>0</v>
      </c>
      <c r="AC30" s="121">
        <v>9</v>
      </c>
      <c r="AD30" s="121">
        <f t="shared" si="3"/>
        <v>10</v>
      </c>
      <c r="AE30" s="121">
        <v>0</v>
      </c>
      <c r="AF30" s="121">
        <v>0</v>
      </c>
      <c r="AG30" s="121">
        <v>0</v>
      </c>
      <c r="AH30" s="121">
        <v>4</v>
      </c>
      <c r="AI30" s="121">
        <f t="shared" si="4"/>
        <v>4</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15</v>
      </c>
      <c r="BC30" s="121">
        <v>0</v>
      </c>
      <c r="BD30" s="121">
        <v>0</v>
      </c>
      <c r="BE30" s="121">
        <v>1</v>
      </c>
      <c r="BF30" s="121">
        <f t="shared" si="9"/>
        <v>16</v>
      </c>
      <c r="BG30" s="121">
        <v>0</v>
      </c>
      <c r="BH30" s="121">
        <f t="shared" si="10"/>
        <v>0</v>
      </c>
      <c r="BI30" s="135">
        <f t="shared" si="11"/>
        <v>16</v>
      </c>
      <c r="BJ30" s="428">
        <v>20</v>
      </c>
      <c r="BK30" s="64"/>
      <c r="BL30" s="64"/>
      <c r="BM30" s="84"/>
    </row>
    <row r="31" spans="1:65" ht="20.100000000000001" customHeight="1" x14ac:dyDescent="0.15">
      <c r="A31" s="23">
        <v>21</v>
      </c>
      <c r="B31" s="30" t="s">
        <v>182</v>
      </c>
      <c r="C31" s="122">
        <v>0</v>
      </c>
      <c r="D31" s="122">
        <v>0</v>
      </c>
      <c r="E31" s="122">
        <v>0</v>
      </c>
      <c r="F31" s="122">
        <v>0</v>
      </c>
      <c r="G31" s="122">
        <v>0</v>
      </c>
      <c r="H31" s="122">
        <v>0</v>
      </c>
      <c r="I31" s="122">
        <f t="shared" si="12"/>
        <v>0</v>
      </c>
      <c r="J31" s="122">
        <v>0</v>
      </c>
      <c r="K31" s="122">
        <v>0</v>
      </c>
      <c r="L31" s="122">
        <v>0</v>
      </c>
      <c r="M31" s="122">
        <v>0</v>
      </c>
      <c r="N31" s="122">
        <v>0</v>
      </c>
      <c r="O31" s="122">
        <v>0</v>
      </c>
      <c r="P31" s="122">
        <v>0</v>
      </c>
      <c r="Q31" s="122">
        <f t="shared" si="1"/>
        <v>0</v>
      </c>
      <c r="R31" s="122">
        <v>0</v>
      </c>
      <c r="S31" s="122">
        <v>0</v>
      </c>
      <c r="T31" s="122">
        <v>0</v>
      </c>
      <c r="U31" s="122">
        <v>2</v>
      </c>
      <c r="V31" s="52">
        <v>21</v>
      </c>
      <c r="W31" s="23">
        <v>21</v>
      </c>
      <c r="X31" s="30" t="s">
        <v>182</v>
      </c>
      <c r="Y31" s="122">
        <f t="shared" si="2"/>
        <v>2</v>
      </c>
      <c r="Z31" s="122">
        <v>0</v>
      </c>
      <c r="AA31" s="122">
        <v>3</v>
      </c>
      <c r="AB31" s="122">
        <v>0</v>
      </c>
      <c r="AC31" s="122">
        <v>12</v>
      </c>
      <c r="AD31" s="122">
        <f t="shared" si="3"/>
        <v>15</v>
      </c>
      <c r="AE31" s="122">
        <v>0</v>
      </c>
      <c r="AF31" s="122">
        <v>1</v>
      </c>
      <c r="AG31" s="122">
        <v>0</v>
      </c>
      <c r="AH31" s="122">
        <v>6</v>
      </c>
      <c r="AI31" s="122">
        <f t="shared" si="4"/>
        <v>7</v>
      </c>
      <c r="AJ31" s="122">
        <v>0</v>
      </c>
      <c r="AK31" s="122">
        <v>1</v>
      </c>
      <c r="AL31" s="122">
        <v>0</v>
      </c>
      <c r="AM31" s="122">
        <v>0</v>
      </c>
      <c r="AN31" s="122">
        <f t="shared" si="5"/>
        <v>1</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25</v>
      </c>
      <c r="BC31" s="122">
        <v>0</v>
      </c>
      <c r="BD31" s="122">
        <v>1</v>
      </c>
      <c r="BE31" s="122">
        <v>2</v>
      </c>
      <c r="BF31" s="122">
        <f t="shared" si="9"/>
        <v>28</v>
      </c>
      <c r="BG31" s="122">
        <v>0</v>
      </c>
      <c r="BH31" s="122">
        <f t="shared" si="10"/>
        <v>0</v>
      </c>
      <c r="BI31" s="134">
        <f t="shared" si="11"/>
        <v>28</v>
      </c>
      <c r="BJ31" s="427">
        <v>21</v>
      </c>
      <c r="BK31" s="64"/>
      <c r="BM31" s="84"/>
    </row>
    <row r="32" spans="1:65" ht="20.100000000000001" customHeight="1" x14ac:dyDescent="0.15">
      <c r="A32" s="23">
        <v>22</v>
      </c>
      <c r="B32" s="30" t="s">
        <v>183</v>
      </c>
      <c r="C32" s="122">
        <v>0</v>
      </c>
      <c r="D32" s="122">
        <v>0</v>
      </c>
      <c r="E32" s="122">
        <v>0</v>
      </c>
      <c r="F32" s="122">
        <v>0</v>
      </c>
      <c r="G32" s="122">
        <v>0</v>
      </c>
      <c r="H32" s="122">
        <v>0</v>
      </c>
      <c r="I32" s="122">
        <f t="shared" si="12"/>
        <v>0</v>
      </c>
      <c r="J32" s="122">
        <v>0</v>
      </c>
      <c r="K32" s="122">
        <v>0</v>
      </c>
      <c r="L32" s="122">
        <v>0</v>
      </c>
      <c r="M32" s="122">
        <v>0</v>
      </c>
      <c r="N32" s="122">
        <v>0</v>
      </c>
      <c r="O32" s="122">
        <v>0</v>
      </c>
      <c r="P32" s="122">
        <v>0</v>
      </c>
      <c r="Q32" s="122">
        <f t="shared" si="1"/>
        <v>0</v>
      </c>
      <c r="R32" s="122">
        <v>0</v>
      </c>
      <c r="S32" s="122">
        <v>1</v>
      </c>
      <c r="T32" s="122">
        <v>0</v>
      </c>
      <c r="U32" s="122">
        <v>2</v>
      </c>
      <c r="V32" s="52">
        <v>22</v>
      </c>
      <c r="W32" s="23">
        <v>22</v>
      </c>
      <c r="X32" s="30" t="s">
        <v>183</v>
      </c>
      <c r="Y32" s="122">
        <f t="shared" si="2"/>
        <v>3</v>
      </c>
      <c r="Z32" s="122">
        <v>0</v>
      </c>
      <c r="AA32" s="122">
        <v>1</v>
      </c>
      <c r="AB32" s="122">
        <v>0</v>
      </c>
      <c r="AC32" s="122">
        <v>3</v>
      </c>
      <c r="AD32" s="122">
        <f t="shared" si="3"/>
        <v>4</v>
      </c>
      <c r="AE32" s="122">
        <v>0</v>
      </c>
      <c r="AF32" s="122">
        <v>2</v>
      </c>
      <c r="AG32" s="122">
        <v>0</v>
      </c>
      <c r="AH32" s="122">
        <v>3</v>
      </c>
      <c r="AI32" s="122">
        <f t="shared" si="4"/>
        <v>5</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12</v>
      </c>
      <c r="BC32" s="122">
        <v>0</v>
      </c>
      <c r="BD32" s="122">
        <v>15</v>
      </c>
      <c r="BE32" s="122">
        <v>2</v>
      </c>
      <c r="BF32" s="122">
        <f t="shared" si="9"/>
        <v>29</v>
      </c>
      <c r="BG32" s="122">
        <v>0</v>
      </c>
      <c r="BH32" s="122">
        <f t="shared" si="10"/>
        <v>0</v>
      </c>
      <c r="BI32" s="134">
        <f t="shared" si="11"/>
        <v>29</v>
      </c>
      <c r="BJ32" s="427">
        <v>22</v>
      </c>
      <c r="BK32" s="64"/>
      <c r="BM32" s="84"/>
    </row>
    <row r="33" spans="1:65" ht="20.100000000000001" customHeight="1" x14ac:dyDescent="0.15">
      <c r="A33" s="23">
        <v>23</v>
      </c>
      <c r="B33" s="30" t="s">
        <v>185</v>
      </c>
      <c r="C33" s="122">
        <v>2</v>
      </c>
      <c r="D33" s="122">
        <v>0</v>
      </c>
      <c r="E33" s="122">
        <v>0</v>
      </c>
      <c r="F33" s="122">
        <v>2</v>
      </c>
      <c r="G33" s="122">
        <v>1</v>
      </c>
      <c r="H33" s="122">
        <v>0</v>
      </c>
      <c r="I33" s="122">
        <f t="shared" si="12"/>
        <v>5</v>
      </c>
      <c r="J33" s="122">
        <v>0</v>
      </c>
      <c r="K33" s="122">
        <v>0</v>
      </c>
      <c r="L33" s="122">
        <v>0</v>
      </c>
      <c r="M33" s="122">
        <v>0</v>
      </c>
      <c r="N33" s="122">
        <v>0</v>
      </c>
      <c r="O33" s="122">
        <v>0</v>
      </c>
      <c r="P33" s="122">
        <v>0</v>
      </c>
      <c r="Q33" s="122">
        <f t="shared" si="1"/>
        <v>0</v>
      </c>
      <c r="R33" s="122">
        <v>0</v>
      </c>
      <c r="S33" s="122">
        <v>2</v>
      </c>
      <c r="T33" s="122">
        <v>0</v>
      </c>
      <c r="U33" s="122">
        <v>4</v>
      </c>
      <c r="V33" s="52">
        <v>23</v>
      </c>
      <c r="W33" s="23">
        <v>23</v>
      </c>
      <c r="X33" s="30" t="s">
        <v>185</v>
      </c>
      <c r="Y33" s="122">
        <f t="shared" si="2"/>
        <v>6</v>
      </c>
      <c r="Z33" s="122">
        <v>0</v>
      </c>
      <c r="AA33" s="122">
        <v>3</v>
      </c>
      <c r="AB33" s="122">
        <v>0</v>
      </c>
      <c r="AC33" s="122">
        <v>8</v>
      </c>
      <c r="AD33" s="122">
        <f t="shared" si="3"/>
        <v>11</v>
      </c>
      <c r="AE33" s="122">
        <v>0</v>
      </c>
      <c r="AF33" s="122">
        <v>3</v>
      </c>
      <c r="AG33" s="122">
        <v>0</v>
      </c>
      <c r="AH33" s="122">
        <v>33</v>
      </c>
      <c r="AI33" s="122">
        <f t="shared" si="4"/>
        <v>36</v>
      </c>
      <c r="AJ33" s="122">
        <v>0</v>
      </c>
      <c r="AK33" s="122">
        <v>0</v>
      </c>
      <c r="AL33" s="122">
        <v>0</v>
      </c>
      <c r="AM33" s="122">
        <v>0</v>
      </c>
      <c r="AN33" s="122">
        <f t="shared" si="5"/>
        <v>0</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53</v>
      </c>
      <c r="BC33" s="122">
        <v>0</v>
      </c>
      <c r="BD33" s="122">
        <v>2</v>
      </c>
      <c r="BE33" s="122">
        <v>5</v>
      </c>
      <c r="BF33" s="122">
        <f t="shared" si="9"/>
        <v>60</v>
      </c>
      <c r="BG33" s="122">
        <v>0</v>
      </c>
      <c r="BH33" s="122">
        <f t="shared" si="10"/>
        <v>5</v>
      </c>
      <c r="BI33" s="134">
        <f t="shared" si="11"/>
        <v>65</v>
      </c>
      <c r="BJ33" s="427">
        <v>23</v>
      </c>
      <c r="BK33" s="64"/>
      <c r="BM33" s="84"/>
    </row>
    <row r="34" spans="1:65" ht="20.100000000000001" customHeight="1" x14ac:dyDescent="0.15">
      <c r="A34" s="23">
        <v>24</v>
      </c>
      <c r="B34" s="30" t="s">
        <v>186</v>
      </c>
      <c r="C34" s="122">
        <v>1</v>
      </c>
      <c r="D34" s="122">
        <v>0</v>
      </c>
      <c r="E34" s="122">
        <v>0</v>
      </c>
      <c r="F34" s="122">
        <v>0</v>
      </c>
      <c r="G34" s="122">
        <v>0</v>
      </c>
      <c r="H34" s="122">
        <v>0</v>
      </c>
      <c r="I34" s="122">
        <f t="shared" si="12"/>
        <v>1</v>
      </c>
      <c r="J34" s="122">
        <v>0</v>
      </c>
      <c r="K34" s="122">
        <v>0</v>
      </c>
      <c r="L34" s="122">
        <v>0</v>
      </c>
      <c r="M34" s="122">
        <v>0</v>
      </c>
      <c r="N34" s="122">
        <v>0</v>
      </c>
      <c r="O34" s="122">
        <v>0</v>
      </c>
      <c r="P34" s="122">
        <v>0</v>
      </c>
      <c r="Q34" s="122">
        <f t="shared" si="1"/>
        <v>0</v>
      </c>
      <c r="R34" s="122">
        <v>0</v>
      </c>
      <c r="S34" s="122">
        <v>0</v>
      </c>
      <c r="T34" s="122">
        <v>0</v>
      </c>
      <c r="U34" s="122">
        <v>0</v>
      </c>
      <c r="V34" s="52">
        <v>24</v>
      </c>
      <c r="W34" s="23">
        <v>24</v>
      </c>
      <c r="X34" s="30" t="s">
        <v>186</v>
      </c>
      <c r="Y34" s="122">
        <f t="shared" si="2"/>
        <v>0</v>
      </c>
      <c r="Z34" s="122">
        <v>0</v>
      </c>
      <c r="AA34" s="122">
        <v>4</v>
      </c>
      <c r="AB34" s="122">
        <v>0</v>
      </c>
      <c r="AC34" s="122">
        <v>4</v>
      </c>
      <c r="AD34" s="122">
        <f t="shared" si="3"/>
        <v>8</v>
      </c>
      <c r="AE34" s="122">
        <v>0</v>
      </c>
      <c r="AF34" s="122">
        <v>1</v>
      </c>
      <c r="AG34" s="122">
        <v>0</v>
      </c>
      <c r="AH34" s="122">
        <v>1</v>
      </c>
      <c r="AI34" s="122">
        <f t="shared" si="4"/>
        <v>2</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10</v>
      </c>
      <c r="BC34" s="122">
        <v>0</v>
      </c>
      <c r="BD34" s="122">
        <v>0</v>
      </c>
      <c r="BE34" s="122">
        <v>15</v>
      </c>
      <c r="BF34" s="122">
        <f t="shared" si="9"/>
        <v>25</v>
      </c>
      <c r="BG34" s="122">
        <v>0</v>
      </c>
      <c r="BH34" s="122">
        <f t="shared" si="10"/>
        <v>1</v>
      </c>
      <c r="BI34" s="134">
        <f t="shared" si="11"/>
        <v>26</v>
      </c>
      <c r="BJ34" s="427">
        <v>24</v>
      </c>
      <c r="BK34" s="64"/>
      <c r="BM34" s="84"/>
    </row>
    <row r="35" spans="1:65" ht="20.100000000000001" customHeight="1" x14ac:dyDescent="0.15">
      <c r="A35" s="23">
        <v>25</v>
      </c>
      <c r="B35" s="30" t="s">
        <v>12</v>
      </c>
      <c r="C35" s="122">
        <v>0</v>
      </c>
      <c r="D35" s="122">
        <v>0</v>
      </c>
      <c r="E35" s="122">
        <v>0</v>
      </c>
      <c r="F35" s="122">
        <v>0</v>
      </c>
      <c r="G35" s="122">
        <v>0</v>
      </c>
      <c r="H35" s="122">
        <v>0</v>
      </c>
      <c r="I35" s="122">
        <f t="shared" si="12"/>
        <v>0</v>
      </c>
      <c r="J35" s="122">
        <v>0</v>
      </c>
      <c r="K35" s="122">
        <v>0</v>
      </c>
      <c r="L35" s="122">
        <v>0</v>
      </c>
      <c r="M35" s="122">
        <v>0</v>
      </c>
      <c r="N35" s="122">
        <v>0</v>
      </c>
      <c r="O35" s="122">
        <v>0</v>
      </c>
      <c r="P35" s="122">
        <v>0</v>
      </c>
      <c r="Q35" s="122">
        <f t="shared" si="1"/>
        <v>0</v>
      </c>
      <c r="R35" s="122">
        <v>0</v>
      </c>
      <c r="S35" s="122">
        <v>0</v>
      </c>
      <c r="T35" s="122">
        <v>0</v>
      </c>
      <c r="U35" s="122">
        <v>1</v>
      </c>
      <c r="V35" s="180">
        <v>25</v>
      </c>
      <c r="W35" s="23">
        <v>25</v>
      </c>
      <c r="X35" s="30" t="s">
        <v>12</v>
      </c>
      <c r="Y35" s="122">
        <f t="shared" si="2"/>
        <v>1</v>
      </c>
      <c r="Z35" s="122">
        <v>0</v>
      </c>
      <c r="AA35" s="122">
        <v>0</v>
      </c>
      <c r="AB35" s="122">
        <v>0</v>
      </c>
      <c r="AC35" s="122">
        <v>5</v>
      </c>
      <c r="AD35" s="122">
        <f t="shared" si="3"/>
        <v>5</v>
      </c>
      <c r="AE35" s="122">
        <v>0</v>
      </c>
      <c r="AF35" s="122">
        <v>1</v>
      </c>
      <c r="AG35" s="122">
        <v>0</v>
      </c>
      <c r="AH35" s="122">
        <v>6</v>
      </c>
      <c r="AI35" s="122">
        <f t="shared" si="4"/>
        <v>7</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13</v>
      </c>
      <c r="BC35" s="122">
        <v>0</v>
      </c>
      <c r="BD35" s="122">
        <v>5</v>
      </c>
      <c r="BE35" s="122">
        <v>1</v>
      </c>
      <c r="BF35" s="122">
        <f t="shared" si="9"/>
        <v>19</v>
      </c>
      <c r="BG35" s="122">
        <v>0</v>
      </c>
      <c r="BH35" s="122">
        <f t="shared" si="10"/>
        <v>0</v>
      </c>
      <c r="BI35" s="134">
        <f t="shared" si="11"/>
        <v>19</v>
      </c>
      <c r="BJ35" s="430">
        <v>25</v>
      </c>
      <c r="BK35" s="64"/>
      <c r="BM35" s="84"/>
    </row>
    <row r="36" spans="1:65" ht="20.100000000000001" customHeight="1" x14ac:dyDescent="0.15">
      <c r="A36" s="533" t="s">
        <v>239</v>
      </c>
      <c r="B36" s="534"/>
      <c r="C36" s="127">
        <f t="shared" ref="C36:U36" si="13">SUM(C11:C35)</f>
        <v>49</v>
      </c>
      <c r="D36" s="127"/>
      <c r="E36" s="127">
        <f t="shared" si="13"/>
        <v>3</v>
      </c>
      <c r="F36" s="127">
        <f t="shared" si="13"/>
        <v>11</v>
      </c>
      <c r="G36" s="127">
        <f t="shared" si="13"/>
        <v>10</v>
      </c>
      <c r="H36" s="127">
        <f t="shared" si="13"/>
        <v>3</v>
      </c>
      <c r="I36" s="127">
        <f t="shared" si="13"/>
        <v>76</v>
      </c>
      <c r="J36" s="127">
        <f t="shared" si="13"/>
        <v>51</v>
      </c>
      <c r="K36" s="127">
        <f t="shared" si="13"/>
        <v>0</v>
      </c>
      <c r="L36" s="127">
        <f t="shared" si="13"/>
        <v>0</v>
      </c>
      <c r="M36" s="127">
        <f t="shared" si="13"/>
        <v>0</v>
      </c>
      <c r="N36" s="127">
        <f t="shared" si="13"/>
        <v>0</v>
      </c>
      <c r="O36" s="127">
        <f t="shared" si="13"/>
        <v>0</v>
      </c>
      <c r="P36" s="127">
        <f t="shared" si="13"/>
        <v>0</v>
      </c>
      <c r="Q36" s="127">
        <f t="shared" si="13"/>
        <v>0</v>
      </c>
      <c r="R36" s="127">
        <f t="shared" si="13"/>
        <v>0</v>
      </c>
      <c r="S36" s="127">
        <f t="shared" si="13"/>
        <v>98</v>
      </c>
      <c r="T36" s="127">
        <f t="shared" si="13"/>
        <v>0</v>
      </c>
      <c r="U36" s="127">
        <f t="shared" si="13"/>
        <v>170</v>
      </c>
      <c r="V36" s="181"/>
      <c r="W36" s="466" t="s">
        <v>210</v>
      </c>
      <c r="X36" s="467"/>
      <c r="Y36" s="127">
        <f t="shared" ref="Y36:AN36" si="14">SUM(Y11:Y35)</f>
        <v>268</v>
      </c>
      <c r="Z36" s="127">
        <f t="shared" si="14"/>
        <v>0</v>
      </c>
      <c r="AA36" s="127">
        <f t="shared" si="14"/>
        <v>225</v>
      </c>
      <c r="AB36" s="127">
        <f t="shared" si="14"/>
        <v>0</v>
      </c>
      <c r="AC36" s="127">
        <f t="shared" si="14"/>
        <v>628</v>
      </c>
      <c r="AD36" s="127">
        <f t="shared" si="14"/>
        <v>853</v>
      </c>
      <c r="AE36" s="127">
        <f t="shared" si="14"/>
        <v>0</v>
      </c>
      <c r="AF36" s="127">
        <f t="shared" si="14"/>
        <v>135</v>
      </c>
      <c r="AG36" s="127">
        <f t="shared" si="14"/>
        <v>0</v>
      </c>
      <c r="AH36" s="127">
        <f t="shared" si="14"/>
        <v>563</v>
      </c>
      <c r="AI36" s="127">
        <f t="shared" si="14"/>
        <v>698</v>
      </c>
      <c r="AJ36" s="127">
        <f t="shared" si="14"/>
        <v>0</v>
      </c>
      <c r="AK36" s="127">
        <f t="shared" si="14"/>
        <v>19</v>
      </c>
      <c r="AL36" s="127">
        <f t="shared" si="14"/>
        <v>0</v>
      </c>
      <c r="AM36" s="127">
        <f t="shared" si="14"/>
        <v>0</v>
      </c>
      <c r="AN36" s="127">
        <f t="shared" si="14"/>
        <v>19</v>
      </c>
      <c r="AO36" s="181"/>
      <c r="AP36" s="466" t="s">
        <v>210</v>
      </c>
      <c r="AQ36" s="467"/>
      <c r="AR36" s="127">
        <f t="shared" ref="AR36:BI36" si="15">SUM(AR11:AR35)</f>
        <v>0</v>
      </c>
      <c r="AS36" s="127">
        <f t="shared" si="15"/>
        <v>0</v>
      </c>
      <c r="AT36" s="127">
        <f t="shared" si="15"/>
        <v>0</v>
      </c>
      <c r="AU36" s="127">
        <f t="shared" si="15"/>
        <v>0</v>
      </c>
      <c r="AV36" s="127">
        <f t="shared" si="15"/>
        <v>0</v>
      </c>
      <c r="AW36" s="127">
        <f t="shared" si="15"/>
        <v>0</v>
      </c>
      <c r="AX36" s="127">
        <f t="shared" si="15"/>
        <v>0</v>
      </c>
      <c r="AY36" s="127">
        <f t="shared" si="15"/>
        <v>0</v>
      </c>
      <c r="AZ36" s="127">
        <f t="shared" si="15"/>
        <v>0</v>
      </c>
      <c r="BA36" s="127">
        <f t="shared" si="15"/>
        <v>0</v>
      </c>
      <c r="BB36" s="127">
        <f t="shared" si="15"/>
        <v>1838</v>
      </c>
      <c r="BC36" s="127">
        <f t="shared" si="15"/>
        <v>9</v>
      </c>
      <c r="BD36" s="127">
        <f t="shared" si="15"/>
        <v>192</v>
      </c>
      <c r="BE36" s="127">
        <f t="shared" si="15"/>
        <v>195</v>
      </c>
      <c r="BF36" s="127">
        <f t="shared" si="15"/>
        <v>2285</v>
      </c>
      <c r="BG36" s="127">
        <f t="shared" si="15"/>
        <v>80</v>
      </c>
      <c r="BH36" s="127">
        <f t="shared" si="15"/>
        <v>207</v>
      </c>
      <c r="BI36" s="137">
        <f t="shared" si="15"/>
        <v>2441</v>
      </c>
      <c r="BJ36" s="431"/>
      <c r="BK36" s="64"/>
    </row>
    <row r="37" spans="1:65" ht="20.100000000000001" customHeight="1" x14ac:dyDescent="0.15">
      <c r="BK37" s="64"/>
    </row>
  </sheetData>
  <mergeCells count="53">
    <mergeCell ref="AR6:BF6"/>
    <mergeCell ref="R7:U7"/>
    <mergeCell ref="Z7:AD7"/>
    <mergeCell ref="AE7:AI7"/>
    <mergeCell ref="AJ7:AN7"/>
    <mergeCell ref="AR7:AV7"/>
    <mergeCell ref="AW7:BA7"/>
    <mergeCell ref="BB7:BB9"/>
    <mergeCell ref="BC7:BC9"/>
    <mergeCell ref="BD7:BD9"/>
    <mergeCell ref="BE7:BE9"/>
    <mergeCell ref="BF7:BF9"/>
    <mergeCell ref="BA8:BA9"/>
    <mergeCell ref="Z8:AA8"/>
    <mergeCell ref="AB8:AC8"/>
    <mergeCell ref="AE8:AF8"/>
    <mergeCell ref="AW8:AX8"/>
    <mergeCell ref="AY8:AZ8"/>
    <mergeCell ref="AV8:AV9"/>
    <mergeCell ref="AR8:AS8"/>
    <mergeCell ref="AT8:AU8"/>
    <mergeCell ref="A36:B36"/>
    <mergeCell ref="W36:X36"/>
    <mergeCell ref="AP36:AQ36"/>
    <mergeCell ref="V6:V10"/>
    <mergeCell ref="AO6:AO10"/>
    <mergeCell ref="Q7:Q9"/>
    <mergeCell ref="AG8:AH8"/>
    <mergeCell ref="AJ8:AK8"/>
    <mergeCell ref="AL8:AM8"/>
    <mergeCell ref="R8:S8"/>
    <mergeCell ref="T8:U8"/>
    <mergeCell ref="C6:I6"/>
    <mergeCell ref="J6:U6"/>
    <mergeCell ref="Y6:AN6"/>
    <mergeCell ref="E7:E9"/>
    <mergeCell ref="D7:D9"/>
    <mergeCell ref="BG6:BG9"/>
    <mergeCell ref="BH6:BH9"/>
    <mergeCell ref="BI6:BI9"/>
    <mergeCell ref="BJ6:BJ10"/>
    <mergeCell ref="C7:C9"/>
    <mergeCell ref="F7:F9"/>
    <mergeCell ref="G7:G9"/>
    <mergeCell ref="H7:H9"/>
    <mergeCell ref="I7:I9"/>
    <mergeCell ref="J7:J9"/>
    <mergeCell ref="K7:K9"/>
    <mergeCell ref="L7:L9"/>
    <mergeCell ref="M7:M9"/>
    <mergeCell ref="N7:N9"/>
    <mergeCell ref="O7:O9"/>
    <mergeCell ref="P7:P9"/>
  </mergeCells>
  <phoneticPr fontId="2"/>
  <pageMargins left="0.78740157480314965" right="0.78740157480314965" top="0.78740157480314965" bottom="0.74803149606299213" header="0.51181102362204722" footer="0.51181102362204722"/>
  <pageSetup paperSize="9" firstPageNumber="28" fitToWidth="0" orientation="portrait" useFirstPageNumber="1" r:id="rId1"/>
  <headerFooter scaleWithDoc="0" alignWithMargins="0">
    <oddFooter>&amp;C- &amp;P -</oddFooter>
  </headerFooter>
  <colBreaks count="7" manualBreakCount="7">
    <brk id="10" max="35" man="1"/>
    <brk id="17" max="35" man="1"/>
    <brk id="22" max="35" man="1"/>
    <brk id="30" max="35" man="1"/>
    <brk id="35" max="35" man="1"/>
    <brk id="41" max="35" man="1"/>
    <brk id="51" max="3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BM36"/>
  <sheetViews>
    <sheetView view="pageBreakPreview" topLeftCell="AE1" zoomScale="85" zoomScaleSheetLayoutView="85" workbookViewId="0">
      <selection activeCell="AE1" sqref="A1:XFD1048576"/>
    </sheetView>
  </sheetViews>
  <sheetFormatPr defaultColWidth="10.625" defaultRowHeight="20.100000000000001" customHeight="1" x14ac:dyDescent="0.15"/>
  <cols>
    <col min="1" max="1" width="5.625" style="17" customWidth="1"/>
    <col min="2" max="2" width="11.625" style="17" customWidth="1"/>
    <col min="3" max="20" width="8.125" style="17" customWidth="1"/>
    <col min="21" max="21" width="8.125" style="18" customWidth="1"/>
    <col min="22" max="22" width="5.625" style="17" customWidth="1"/>
    <col min="23" max="23" width="5.5" style="17" customWidth="1"/>
    <col min="24" max="24" width="10" style="17" bestFit="1" customWidth="1"/>
    <col min="25" max="39" width="8.25" style="17" customWidth="1"/>
    <col min="40" max="40" width="8.125" style="18" customWidth="1"/>
    <col min="41" max="42" width="5.625" style="17" customWidth="1"/>
    <col min="43" max="43" width="10" style="17" bestFit="1" customWidth="1"/>
    <col min="44" max="61" width="8.125" style="17" customWidth="1"/>
    <col min="62" max="62" width="5.625" style="18" customWidth="1"/>
    <col min="63" max="16384" width="10.625" style="17"/>
  </cols>
  <sheetData>
    <row r="1" spans="1:65" s="64" customFormat="1" ht="20.100000000000001" customHeight="1" x14ac:dyDescent="0.15">
      <c r="A1" s="64" t="str">
        <f>目次!A6</f>
        <v>令和７年度　市町村税の課税状況等の調</v>
      </c>
      <c r="U1" s="93"/>
      <c r="AN1" s="93"/>
      <c r="BJ1" s="93"/>
    </row>
    <row r="2" spans="1:65" s="64" customFormat="1" ht="20.100000000000001" customHeight="1" x14ac:dyDescent="0.15">
      <c r="A2" s="64" t="s">
        <v>415</v>
      </c>
      <c r="U2" s="93"/>
      <c r="AN2" s="93"/>
      <c r="BJ2" s="93"/>
    </row>
    <row r="4" spans="1:65" ht="20.100000000000001" customHeight="1" x14ac:dyDescent="0.15">
      <c r="A4" s="17" t="s">
        <v>327</v>
      </c>
      <c r="W4" s="17" t="str">
        <f>$A$4</f>
        <v>第１０表　　課税免除台数</v>
      </c>
      <c r="AP4" s="17" t="str">
        <f>$A$4</f>
        <v>第１０表　　課税免除台数</v>
      </c>
    </row>
    <row r="5" spans="1:65" ht="20.100000000000001" customHeight="1" thickBot="1" x14ac:dyDescent="0.2">
      <c r="J5" s="101"/>
      <c r="K5" s="64"/>
      <c r="L5" s="64"/>
      <c r="M5" s="64"/>
      <c r="N5" s="64"/>
      <c r="O5" s="64"/>
      <c r="P5" s="64"/>
      <c r="W5" s="17" t="s">
        <v>110</v>
      </c>
      <c r="AP5" s="17" t="s">
        <v>110</v>
      </c>
    </row>
    <row r="6" spans="1:65" ht="20.100000000000001" customHeight="1" x14ac:dyDescent="0.15">
      <c r="A6" s="445"/>
      <c r="B6" s="26" t="s">
        <v>9</v>
      </c>
      <c r="C6" s="475" t="s">
        <v>354</v>
      </c>
      <c r="D6" s="476"/>
      <c r="E6" s="476"/>
      <c r="F6" s="476"/>
      <c r="G6" s="476"/>
      <c r="H6" s="476"/>
      <c r="I6" s="544"/>
      <c r="J6" s="538" t="s">
        <v>0</v>
      </c>
      <c r="K6" s="539"/>
      <c r="L6" s="539"/>
      <c r="M6" s="539"/>
      <c r="N6" s="539"/>
      <c r="O6" s="539"/>
      <c r="P6" s="539"/>
      <c r="Q6" s="539"/>
      <c r="R6" s="539"/>
      <c r="S6" s="539"/>
      <c r="T6" s="539"/>
      <c r="U6" s="540"/>
      <c r="V6" s="535" t="s">
        <v>332</v>
      </c>
      <c r="W6" s="445"/>
      <c r="X6" s="26" t="s">
        <v>9</v>
      </c>
      <c r="Y6" s="541" t="s">
        <v>342</v>
      </c>
      <c r="Z6" s="542"/>
      <c r="AA6" s="542"/>
      <c r="AB6" s="542"/>
      <c r="AC6" s="542"/>
      <c r="AD6" s="542"/>
      <c r="AE6" s="542"/>
      <c r="AF6" s="542"/>
      <c r="AG6" s="542"/>
      <c r="AH6" s="542"/>
      <c r="AI6" s="542"/>
      <c r="AJ6" s="542"/>
      <c r="AK6" s="542"/>
      <c r="AL6" s="542"/>
      <c r="AM6" s="542"/>
      <c r="AN6" s="543"/>
      <c r="AO6" s="535" t="s">
        <v>332</v>
      </c>
      <c r="AP6" s="445"/>
      <c r="AQ6" s="26" t="s">
        <v>9</v>
      </c>
      <c r="AR6" s="541" t="s">
        <v>359</v>
      </c>
      <c r="AS6" s="542"/>
      <c r="AT6" s="542"/>
      <c r="AU6" s="542"/>
      <c r="AV6" s="542"/>
      <c r="AW6" s="542"/>
      <c r="AX6" s="542"/>
      <c r="AY6" s="542"/>
      <c r="AZ6" s="542"/>
      <c r="BA6" s="542"/>
      <c r="BB6" s="542"/>
      <c r="BC6" s="542"/>
      <c r="BD6" s="542"/>
      <c r="BE6" s="542"/>
      <c r="BF6" s="546"/>
      <c r="BG6" s="525" t="s">
        <v>81</v>
      </c>
      <c r="BH6" s="525" t="s">
        <v>319</v>
      </c>
      <c r="BI6" s="527" t="s">
        <v>220</v>
      </c>
      <c r="BJ6" s="529" t="s">
        <v>332</v>
      </c>
      <c r="BK6" s="64"/>
    </row>
    <row r="7" spans="1:65" ht="20.100000000000001" customHeight="1" x14ac:dyDescent="0.15">
      <c r="A7" s="443"/>
      <c r="B7" s="114"/>
      <c r="C7" s="473" t="s">
        <v>450</v>
      </c>
      <c r="D7" s="473" t="s">
        <v>468</v>
      </c>
      <c r="E7" s="473" t="s">
        <v>449</v>
      </c>
      <c r="F7" s="473" t="s">
        <v>27</v>
      </c>
      <c r="G7" s="473" t="s">
        <v>200</v>
      </c>
      <c r="H7" s="473" t="s">
        <v>201</v>
      </c>
      <c r="I7" s="532" t="s">
        <v>96</v>
      </c>
      <c r="J7" s="473" t="s">
        <v>372</v>
      </c>
      <c r="K7" s="473" t="s">
        <v>79</v>
      </c>
      <c r="L7" s="473" t="s">
        <v>321</v>
      </c>
      <c r="M7" s="473" t="s">
        <v>350</v>
      </c>
      <c r="N7" s="473" t="s">
        <v>351</v>
      </c>
      <c r="O7" s="473" t="s">
        <v>352</v>
      </c>
      <c r="P7" s="473" t="s">
        <v>250</v>
      </c>
      <c r="Q7" s="532" t="s">
        <v>353</v>
      </c>
      <c r="R7" s="547" t="s">
        <v>373</v>
      </c>
      <c r="S7" s="548"/>
      <c r="T7" s="548"/>
      <c r="U7" s="549"/>
      <c r="V7" s="491"/>
      <c r="W7" s="443"/>
      <c r="X7" s="114"/>
      <c r="Y7" s="182" t="s">
        <v>315</v>
      </c>
      <c r="Z7" s="536" t="s">
        <v>356</v>
      </c>
      <c r="AA7" s="550"/>
      <c r="AB7" s="550"/>
      <c r="AC7" s="550"/>
      <c r="AD7" s="537"/>
      <c r="AE7" s="536" t="s">
        <v>219</v>
      </c>
      <c r="AF7" s="550"/>
      <c r="AG7" s="550"/>
      <c r="AH7" s="550"/>
      <c r="AI7" s="537"/>
      <c r="AJ7" s="536" t="s">
        <v>314</v>
      </c>
      <c r="AK7" s="550"/>
      <c r="AL7" s="550"/>
      <c r="AM7" s="550"/>
      <c r="AN7" s="551"/>
      <c r="AO7" s="491"/>
      <c r="AP7" s="443"/>
      <c r="AQ7" s="114"/>
      <c r="AR7" s="536" t="s">
        <v>357</v>
      </c>
      <c r="AS7" s="550"/>
      <c r="AT7" s="550"/>
      <c r="AU7" s="550"/>
      <c r="AV7" s="537"/>
      <c r="AW7" s="536" t="s">
        <v>360</v>
      </c>
      <c r="AX7" s="550"/>
      <c r="AY7" s="550"/>
      <c r="AZ7" s="550"/>
      <c r="BA7" s="537"/>
      <c r="BB7" s="471" t="s">
        <v>191</v>
      </c>
      <c r="BC7" s="553" t="s">
        <v>38</v>
      </c>
      <c r="BD7" s="473" t="s">
        <v>63</v>
      </c>
      <c r="BE7" s="553" t="s">
        <v>358</v>
      </c>
      <c r="BF7" s="555" t="s">
        <v>66</v>
      </c>
      <c r="BG7" s="485"/>
      <c r="BH7" s="526"/>
      <c r="BI7" s="528"/>
      <c r="BJ7" s="530"/>
      <c r="BK7" s="64"/>
    </row>
    <row r="8" spans="1:65" ht="20.100000000000001" customHeight="1" x14ac:dyDescent="0.15">
      <c r="A8" s="20"/>
      <c r="B8" s="444"/>
      <c r="C8" s="531"/>
      <c r="D8" s="531"/>
      <c r="E8" s="531"/>
      <c r="F8" s="531"/>
      <c r="G8" s="531"/>
      <c r="H8" s="531"/>
      <c r="I8" s="531"/>
      <c r="J8" s="531"/>
      <c r="K8" s="531"/>
      <c r="L8" s="474"/>
      <c r="M8" s="474"/>
      <c r="N8" s="531"/>
      <c r="O8" s="474"/>
      <c r="P8" s="531"/>
      <c r="Q8" s="531"/>
      <c r="R8" s="536" t="s">
        <v>355</v>
      </c>
      <c r="S8" s="537"/>
      <c r="T8" s="536" t="s">
        <v>90</v>
      </c>
      <c r="U8" s="537"/>
      <c r="V8" s="491"/>
      <c r="W8" s="20"/>
      <c r="X8" s="444"/>
      <c r="Y8" s="442" t="s">
        <v>339</v>
      </c>
      <c r="Z8" s="536" t="s">
        <v>355</v>
      </c>
      <c r="AA8" s="537"/>
      <c r="AB8" s="536" t="s">
        <v>90</v>
      </c>
      <c r="AC8" s="537"/>
      <c r="AD8" s="442" t="s">
        <v>339</v>
      </c>
      <c r="AE8" s="536" t="s">
        <v>355</v>
      </c>
      <c r="AF8" s="537"/>
      <c r="AG8" s="536" t="s">
        <v>90</v>
      </c>
      <c r="AH8" s="537"/>
      <c r="AI8" s="442" t="s">
        <v>339</v>
      </c>
      <c r="AJ8" s="536" t="s">
        <v>355</v>
      </c>
      <c r="AK8" s="537"/>
      <c r="AL8" s="536" t="s">
        <v>90</v>
      </c>
      <c r="AM8" s="537"/>
      <c r="AN8" s="442" t="s">
        <v>339</v>
      </c>
      <c r="AO8" s="491"/>
      <c r="AP8" s="20"/>
      <c r="AQ8" s="444"/>
      <c r="AR8" s="536" t="s">
        <v>355</v>
      </c>
      <c r="AS8" s="537"/>
      <c r="AT8" s="536" t="s">
        <v>90</v>
      </c>
      <c r="AU8" s="537"/>
      <c r="AV8" s="545" t="s">
        <v>339</v>
      </c>
      <c r="AW8" s="536" t="s">
        <v>355</v>
      </c>
      <c r="AX8" s="537"/>
      <c r="AY8" s="536" t="s">
        <v>361</v>
      </c>
      <c r="AZ8" s="537"/>
      <c r="BA8" s="545" t="s">
        <v>339</v>
      </c>
      <c r="BB8" s="552"/>
      <c r="BC8" s="554"/>
      <c r="BD8" s="531"/>
      <c r="BE8" s="485"/>
      <c r="BF8" s="545"/>
      <c r="BG8" s="485"/>
      <c r="BH8" s="526"/>
      <c r="BI8" s="528"/>
      <c r="BJ8" s="530"/>
      <c r="BK8" s="64"/>
    </row>
    <row r="9" spans="1:65" ht="20.100000000000001" customHeight="1" x14ac:dyDescent="0.15">
      <c r="A9" s="20"/>
      <c r="B9" s="444"/>
      <c r="C9" s="531"/>
      <c r="D9" s="531"/>
      <c r="E9" s="531"/>
      <c r="F9" s="531"/>
      <c r="G9" s="531"/>
      <c r="H9" s="531"/>
      <c r="I9" s="531"/>
      <c r="J9" s="531"/>
      <c r="K9" s="531"/>
      <c r="L9" s="474"/>
      <c r="M9" s="474"/>
      <c r="N9" s="531"/>
      <c r="O9" s="474"/>
      <c r="P9" s="531"/>
      <c r="Q9" s="531"/>
      <c r="R9" s="440" t="s">
        <v>47</v>
      </c>
      <c r="S9" s="440" t="s">
        <v>88</v>
      </c>
      <c r="T9" s="440" t="s">
        <v>47</v>
      </c>
      <c r="U9" s="440" t="s">
        <v>88</v>
      </c>
      <c r="V9" s="491"/>
      <c r="W9" s="20">
        <v>1</v>
      </c>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491"/>
      <c r="AP9" s="20"/>
      <c r="AQ9" s="444"/>
      <c r="AR9" s="183" t="s">
        <v>47</v>
      </c>
      <c r="AS9" s="440" t="s">
        <v>88</v>
      </c>
      <c r="AT9" s="440" t="s">
        <v>47</v>
      </c>
      <c r="AU9" s="440" t="s">
        <v>88</v>
      </c>
      <c r="AV9" s="545"/>
      <c r="AW9" s="183" t="s">
        <v>47</v>
      </c>
      <c r="AX9" s="440" t="s">
        <v>88</v>
      </c>
      <c r="AY9" s="440" t="s">
        <v>47</v>
      </c>
      <c r="AZ9" s="440" t="s">
        <v>88</v>
      </c>
      <c r="BA9" s="545"/>
      <c r="BB9" s="552"/>
      <c r="BC9" s="554"/>
      <c r="BD9" s="531"/>
      <c r="BE9" s="485"/>
      <c r="BF9" s="545"/>
      <c r="BG9" s="485"/>
      <c r="BH9" s="526"/>
      <c r="BI9" s="528"/>
      <c r="BJ9" s="530"/>
      <c r="BK9" s="64"/>
    </row>
    <row r="10" spans="1:65" ht="20.100000000000001" customHeight="1" x14ac:dyDescent="0.15">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491"/>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491"/>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30"/>
      <c r="BK10" s="64"/>
    </row>
    <row r="11" spans="1:65" ht="20.100000000000001" customHeight="1" x14ac:dyDescent="0.15">
      <c r="A11" s="22">
        <v>1</v>
      </c>
      <c r="B11" s="29" t="s">
        <v>155</v>
      </c>
      <c r="C11" s="118">
        <v>8</v>
      </c>
      <c r="D11" s="125">
        <v>0</v>
      </c>
      <c r="E11" s="125">
        <v>0</v>
      </c>
      <c r="F11" s="125">
        <v>0</v>
      </c>
      <c r="G11" s="125">
        <v>6</v>
      </c>
      <c r="H11" s="125">
        <v>0</v>
      </c>
      <c r="I11" s="125">
        <f t="shared" ref="I11:I25" si="0">SUM(C11:H11)</f>
        <v>14</v>
      </c>
      <c r="J11" s="125">
        <v>0</v>
      </c>
      <c r="K11" s="125">
        <v>0</v>
      </c>
      <c r="L11" s="125">
        <v>0</v>
      </c>
      <c r="M11" s="125">
        <v>0</v>
      </c>
      <c r="N11" s="125">
        <v>0</v>
      </c>
      <c r="O11" s="125">
        <v>0</v>
      </c>
      <c r="P11" s="125">
        <v>0</v>
      </c>
      <c r="Q11" s="146">
        <f>SUM(K11:P11)</f>
        <v>0</v>
      </c>
      <c r="R11" s="146">
        <v>0</v>
      </c>
      <c r="S11" s="146">
        <v>261</v>
      </c>
      <c r="T11" s="146">
        <v>0</v>
      </c>
      <c r="U11" s="146">
        <v>25</v>
      </c>
      <c r="V11" s="128">
        <v>1</v>
      </c>
      <c r="W11" s="22">
        <v>1</v>
      </c>
      <c r="X11" s="29" t="s">
        <v>155</v>
      </c>
      <c r="Y11" s="146">
        <f>SUM(R11:U11)</f>
        <v>286</v>
      </c>
      <c r="Z11" s="146">
        <v>1</v>
      </c>
      <c r="AA11" s="146">
        <v>706</v>
      </c>
      <c r="AB11" s="146">
        <v>0</v>
      </c>
      <c r="AC11" s="146">
        <v>43</v>
      </c>
      <c r="AD11" s="146">
        <f>SUM(Z11:AC11)</f>
        <v>750</v>
      </c>
      <c r="AE11" s="146">
        <v>0</v>
      </c>
      <c r="AF11" s="146">
        <v>305</v>
      </c>
      <c r="AG11" s="146">
        <v>1</v>
      </c>
      <c r="AH11" s="146">
        <v>37</v>
      </c>
      <c r="AI11" s="146">
        <f>SUM(AE11:AH11)</f>
        <v>343</v>
      </c>
      <c r="AJ11" s="146">
        <v>0</v>
      </c>
      <c r="AK11" s="146">
        <v>0</v>
      </c>
      <c r="AL11" s="146">
        <v>0</v>
      </c>
      <c r="AM11" s="146">
        <v>0</v>
      </c>
      <c r="AN11" s="146">
        <f>SUM(AJ11:AM11)</f>
        <v>0</v>
      </c>
      <c r="AO11" s="128">
        <v>1</v>
      </c>
      <c r="AP11" s="22">
        <v>1</v>
      </c>
      <c r="AQ11" s="29" t="s">
        <v>155</v>
      </c>
      <c r="AR11" s="146">
        <v>0</v>
      </c>
      <c r="AS11" s="146">
        <v>0</v>
      </c>
      <c r="AT11" s="146">
        <v>0</v>
      </c>
      <c r="AU11" s="146">
        <v>0</v>
      </c>
      <c r="AV11" s="146">
        <f>SUM(AR11:AU11)</f>
        <v>0</v>
      </c>
      <c r="AW11" s="146">
        <v>0</v>
      </c>
      <c r="AX11" s="146">
        <v>0</v>
      </c>
      <c r="AY11" s="146">
        <v>0</v>
      </c>
      <c r="AZ11" s="146">
        <v>0</v>
      </c>
      <c r="BA11" s="146">
        <f>SUM(AW11:AZ11)</f>
        <v>0</v>
      </c>
      <c r="BB11" s="146">
        <f>SUM(Y11,AD11,AI11,AN11,AV11,BA11)</f>
        <v>1379</v>
      </c>
      <c r="BC11" s="146">
        <v>0</v>
      </c>
      <c r="BD11" s="146">
        <v>0</v>
      </c>
      <c r="BE11" s="146">
        <v>1</v>
      </c>
      <c r="BF11" s="146">
        <f>SUM(J11,Q11,BB11,BC11:BE11)</f>
        <v>1380</v>
      </c>
      <c r="BG11" s="146">
        <v>7</v>
      </c>
      <c r="BH11" s="146">
        <f>SUM(I11,J11,BG11)</f>
        <v>21</v>
      </c>
      <c r="BI11" s="185">
        <f>SUM(BF11,BH11)-J11</f>
        <v>1401</v>
      </c>
      <c r="BJ11" s="426">
        <v>1</v>
      </c>
      <c r="BK11" s="64"/>
      <c r="BM11" s="84"/>
    </row>
    <row r="12" spans="1:65" ht="20.100000000000001" customHeight="1" x14ac:dyDescent="0.15">
      <c r="A12" s="23">
        <v>2</v>
      </c>
      <c r="B12" s="30" t="s">
        <v>159</v>
      </c>
      <c r="C12" s="119">
        <v>2</v>
      </c>
      <c r="D12" s="120">
        <v>0</v>
      </c>
      <c r="E12" s="120">
        <v>0</v>
      </c>
      <c r="F12" s="120">
        <v>0</v>
      </c>
      <c r="G12" s="120">
        <v>2</v>
      </c>
      <c r="H12" s="120">
        <v>0</v>
      </c>
      <c r="I12" s="120">
        <f t="shared" si="0"/>
        <v>4</v>
      </c>
      <c r="J12" s="120">
        <v>0</v>
      </c>
      <c r="K12" s="120">
        <v>0</v>
      </c>
      <c r="L12" s="120">
        <v>0</v>
      </c>
      <c r="M12" s="120">
        <v>0</v>
      </c>
      <c r="N12" s="120">
        <v>0</v>
      </c>
      <c r="O12" s="120">
        <v>0</v>
      </c>
      <c r="P12" s="120">
        <v>0</v>
      </c>
      <c r="Q12" s="122">
        <f t="shared" ref="Q12:Q35" si="1">SUM(K12:P12)</f>
        <v>0</v>
      </c>
      <c r="R12" s="122">
        <v>0</v>
      </c>
      <c r="S12" s="122">
        <v>47</v>
      </c>
      <c r="T12" s="122">
        <v>0</v>
      </c>
      <c r="U12" s="122">
        <v>12</v>
      </c>
      <c r="V12" s="52">
        <v>2</v>
      </c>
      <c r="W12" s="23">
        <v>2</v>
      </c>
      <c r="X12" s="30" t="s">
        <v>159</v>
      </c>
      <c r="Y12" s="122">
        <f t="shared" ref="Y12:Y35" si="2">SUM(R12:U12)</f>
        <v>59</v>
      </c>
      <c r="Z12" s="122">
        <v>0</v>
      </c>
      <c r="AA12" s="122">
        <v>156</v>
      </c>
      <c r="AB12" s="122">
        <v>0</v>
      </c>
      <c r="AC12" s="122">
        <v>35</v>
      </c>
      <c r="AD12" s="122">
        <f t="shared" ref="AD12:AD35" si="3">SUM(Z12:AC12)</f>
        <v>191</v>
      </c>
      <c r="AE12" s="122">
        <v>1</v>
      </c>
      <c r="AF12" s="122">
        <v>65</v>
      </c>
      <c r="AG12" s="122">
        <v>0</v>
      </c>
      <c r="AH12" s="122">
        <v>20</v>
      </c>
      <c r="AI12" s="122">
        <f t="shared" ref="AI12:AI35" si="4">SUM(AE12:AH12)</f>
        <v>86</v>
      </c>
      <c r="AJ12" s="122">
        <v>0</v>
      </c>
      <c r="AK12" s="122">
        <v>0</v>
      </c>
      <c r="AL12" s="122">
        <v>0</v>
      </c>
      <c r="AM12" s="122">
        <v>0</v>
      </c>
      <c r="AN12" s="122">
        <f t="shared" ref="AN12:AN35" si="5">SUM(AJ12:AM12)</f>
        <v>0</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336</v>
      </c>
      <c r="BC12" s="122">
        <v>0</v>
      </c>
      <c r="BD12" s="122">
        <v>3</v>
      </c>
      <c r="BE12" s="122">
        <v>4</v>
      </c>
      <c r="BF12" s="122">
        <f t="shared" ref="BF12:BF35" si="9">SUM(J12,Q12,BB12,BC12:BE12)</f>
        <v>343</v>
      </c>
      <c r="BG12" s="122">
        <v>4</v>
      </c>
      <c r="BH12" s="122">
        <f t="shared" ref="BH12:BH35" si="10">SUM(I12,J12,BG12)</f>
        <v>8</v>
      </c>
      <c r="BI12" s="134">
        <f t="shared" ref="BI12:BI35" si="11">SUM(BF12,BH12)-J12</f>
        <v>351</v>
      </c>
      <c r="BJ12" s="427">
        <v>2</v>
      </c>
      <c r="BK12" s="64"/>
      <c r="BM12" s="84"/>
    </row>
    <row r="13" spans="1:65" ht="20.100000000000001" customHeight="1" x14ac:dyDescent="0.15">
      <c r="A13" s="23">
        <v>3</v>
      </c>
      <c r="B13" s="30" t="s">
        <v>160</v>
      </c>
      <c r="C13" s="120">
        <v>3</v>
      </c>
      <c r="D13" s="120">
        <v>0</v>
      </c>
      <c r="E13" s="120">
        <v>0</v>
      </c>
      <c r="F13" s="120">
        <v>0</v>
      </c>
      <c r="G13" s="120">
        <v>1</v>
      </c>
      <c r="H13" s="120">
        <v>0</v>
      </c>
      <c r="I13" s="120">
        <f t="shared" si="0"/>
        <v>4</v>
      </c>
      <c r="J13" s="120">
        <v>0</v>
      </c>
      <c r="K13" s="120">
        <v>0</v>
      </c>
      <c r="L13" s="120">
        <v>0</v>
      </c>
      <c r="M13" s="120">
        <v>0</v>
      </c>
      <c r="N13" s="120">
        <v>0</v>
      </c>
      <c r="O13" s="120">
        <v>0</v>
      </c>
      <c r="P13" s="120">
        <v>0</v>
      </c>
      <c r="Q13" s="120">
        <f t="shared" si="1"/>
        <v>0</v>
      </c>
      <c r="R13" s="122">
        <v>0</v>
      </c>
      <c r="S13" s="122">
        <v>87</v>
      </c>
      <c r="T13" s="122">
        <v>0</v>
      </c>
      <c r="U13" s="122">
        <v>16</v>
      </c>
      <c r="V13" s="52">
        <v>3</v>
      </c>
      <c r="W13" s="23">
        <v>3</v>
      </c>
      <c r="X13" s="30" t="s">
        <v>160</v>
      </c>
      <c r="Y13" s="122">
        <f t="shared" si="2"/>
        <v>103</v>
      </c>
      <c r="Z13" s="122">
        <v>1</v>
      </c>
      <c r="AA13" s="122">
        <v>195</v>
      </c>
      <c r="AB13" s="122">
        <v>0</v>
      </c>
      <c r="AC13" s="122">
        <v>34</v>
      </c>
      <c r="AD13" s="122">
        <f t="shared" si="3"/>
        <v>230</v>
      </c>
      <c r="AE13" s="122">
        <v>0</v>
      </c>
      <c r="AF13" s="122">
        <v>115</v>
      </c>
      <c r="AG13" s="122">
        <v>0</v>
      </c>
      <c r="AH13" s="122">
        <v>31</v>
      </c>
      <c r="AI13" s="122">
        <f t="shared" si="4"/>
        <v>146</v>
      </c>
      <c r="AJ13" s="122">
        <v>0</v>
      </c>
      <c r="AK13" s="122">
        <v>0</v>
      </c>
      <c r="AL13" s="122">
        <v>0</v>
      </c>
      <c r="AM13" s="122">
        <v>0</v>
      </c>
      <c r="AN13" s="122">
        <f t="shared" si="5"/>
        <v>0</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479</v>
      </c>
      <c r="BC13" s="122">
        <v>0</v>
      </c>
      <c r="BD13" s="122">
        <v>0</v>
      </c>
      <c r="BE13" s="122">
        <v>0</v>
      </c>
      <c r="BF13" s="122">
        <f t="shared" si="9"/>
        <v>479</v>
      </c>
      <c r="BG13" s="122">
        <v>3</v>
      </c>
      <c r="BH13" s="122">
        <f t="shared" si="10"/>
        <v>7</v>
      </c>
      <c r="BI13" s="134">
        <f t="shared" si="11"/>
        <v>486</v>
      </c>
      <c r="BJ13" s="427">
        <v>3</v>
      </c>
      <c r="BK13" s="64"/>
      <c r="BM13" s="84"/>
    </row>
    <row r="14" spans="1:65" ht="20.100000000000001" customHeight="1" x14ac:dyDescent="0.15">
      <c r="A14" s="23">
        <v>4</v>
      </c>
      <c r="B14" s="30" t="s">
        <v>161</v>
      </c>
      <c r="C14" s="120">
        <v>2</v>
      </c>
      <c r="D14" s="120">
        <v>0</v>
      </c>
      <c r="E14" s="120">
        <v>0</v>
      </c>
      <c r="F14" s="120">
        <v>0</v>
      </c>
      <c r="G14" s="120">
        <v>0</v>
      </c>
      <c r="H14" s="120">
        <v>0</v>
      </c>
      <c r="I14" s="120">
        <f t="shared" si="0"/>
        <v>2</v>
      </c>
      <c r="J14" s="120">
        <v>0</v>
      </c>
      <c r="K14" s="120">
        <v>0</v>
      </c>
      <c r="L14" s="120">
        <v>0</v>
      </c>
      <c r="M14" s="120">
        <v>0</v>
      </c>
      <c r="N14" s="120">
        <v>0</v>
      </c>
      <c r="O14" s="120">
        <v>0</v>
      </c>
      <c r="P14" s="120">
        <v>0</v>
      </c>
      <c r="Q14" s="120">
        <f t="shared" si="1"/>
        <v>0</v>
      </c>
      <c r="R14" s="122">
        <v>0</v>
      </c>
      <c r="S14" s="122">
        <v>64</v>
      </c>
      <c r="T14" s="122">
        <v>1</v>
      </c>
      <c r="U14" s="122">
        <v>18</v>
      </c>
      <c r="V14" s="52">
        <v>4</v>
      </c>
      <c r="W14" s="23">
        <v>4</v>
      </c>
      <c r="X14" s="30" t="s">
        <v>161</v>
      </c>
      <c r="Y14" s="122">
        <f t="shared" si="2"/>
        <v>83</v>
      </c>
      <c r="Z14" s="122">
        <v>0</v>
      </c>
      <c r="AA14" s="122">
        <v>162</v>
      </c>
      <c r="AB14" s="122">
        <v>0</v>
      </c>
      <c r="AC14" s="122">
        <v>42</v>
      </c>
      <c r="AD14" s="122">
        <f t="shared" si="3"/>
        <v>204</v>
      </c>
      <c r="AE14" s="122">
        <v>0</v>
      </c>
      <c r="AF14" s="122">
        <v>71</v>
      </c>
      <c r="AG14" s="122">
        <v>2</v>
      </c>
      <c r="AH14" s="122">
        <v>25</v>
      </c>
      <c r="AI14" s="122">
        <f t="shared" si="4"/>
        <v>98</v>
      </c>
      <c r="AJ14" s="122">
        <v>0</v>
      </c>
      <c r="AK14" s="122">
        <v>0</v>
      </c>
      <c r="AL14" s="122">
        <v>0</v>
      </c>
      <c r="AM14" s="122">
        <v>0</v>
      </c>
      <c r="AN14" s="122">
        <f t="shared" si="5"/>
        <v>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385</v>
      </c>
      <c r="BC14" s="122">
        <v>0</v>
      </c>
      <c r="BD14" s="122">
        <v>3</v>
      </c>
      <c r="BE14" s="122">
        <v>4</v>
      </c>
      <c r="BF14" s="122">
        <f t="shared" si="9"/>
        <v>392</v>
      </c>
      <c r="BG14" s="122">
        <v>5</v>
      </c>
      <c r="BH14" s="122">
        <f t="shared" si="10"/>
        <v>7</v>
      </c>
      <c r="BI14" s="134">
        <f t="shared" si="11"/>
        <v>399</v>
      </c>
      <c r="BJ14" s="427">
        <v>4</v>
      </c>
      <c r="BK14" s="64"/>
      <c r="BM14" s="84"/>
    </row>
    <row r="15" spans="1:65" ht="20.100000000000001" customHeight="1" x14ac:dyDescent="0.15">
      <c r="A15" s="24">
        <v>5</v>
      </c>
      <c r="B15" s="30" t="s">
        <v>164</v>
      </c>
      <c r="C15" s="121">
        <v>1</v>
      </c>
      <c r="D15" s="121">
        <v>0</v>
      </c>
      <c r="E15" s="121">
        <v>0</v>
      </c>
      <c r="F15" s="121">
        <v>0</v>
      </c>
      <c r="G15" s="121">
        <v>0</v>
      </c>
      <c r="H15" s="121">
        <v>0</v>
      </c>
      <c r="I15" s="121">
        <f t="shared" si="0"/>
        <v>1</v>
      </c>
      <c r="J15" s="121">
        <v>0</v>
      </c>
      <c r="K15" s="121">
        <v>0</v>
      </c>
      <c r="L15" s="121">
        <v>0</v>
      </c>
      <c r="M15" s="121">
        <v>0</v>
      </c>
      <c r="N15" s="121">
        <v>0</v>
      </c>
      <c r="O15" s="121">
        <v>0</v>
      </c>
      <c r="P15" s="121">
        <v>0</v>
      </c>
      <c r="Q15" s="121">
        <f t="shared" si="1"/>
        <v>0</v>
      </c>
      <c r="R15" s="121">
        <v>0</v>
      </c>
      <c r="S15" s="121">
        <v>26</v>
      </c>
      <c r="T15" s="121">
        <v>0</v>
      </c>
      <c r="U15" s="121">
        <v>2</v>
      </c>
      <c r="V15" s="53">
        <v>5</v>
      </c>
      <c r="W15" s="24">
        <v>5</v>
      </c>
      <c r="X15" s="30" t="s">
        <v>164</v>
      </c>
      <c r="Y15" s="121">
        <f t="shared" si="2"/>
        <v>28</v>
      </c>
      <c r="Z15" s="121">
        <v>0</v>
      </c>
      <c r="AA15" s="121">
        <v>45</v>
      </c>
      <c r="AB15" s="121">
        <v>0</v>
      </c>
      <c r="AC15" s="121">
        <v>9</v>
      </c>
      <c r="AD15" s="121">
        <f t="shared" si="3"/>
        <v>54</v>
      </c>
      <c r="AE15" s="121">
        <v>0</v>
      </c>
      <c r="AF15" s="121">
        <v>19</v>
      </c>
      <c r="AG15" s="121">
        <v>0</v>
      </c>
      <c r="AH15" s="121">
        <v>10</v>
      </c>
      <c r="AI15" s="121">
        <f t="shared" si="4"/>
        <v>29</v>
      </c>
      <c r="AJ15" s="121">
        <v>0</v>
      </c>
      <c r="AK15" s="121">
        <v>0</v>
      </c>
      <c r="AL15" s="121">
        <v>0</v>
      </c>
      <c r="AM15" s="121">
        <v>0</v>
      </c>
      <c r="AN15" s="121">
        <f t="shared" si="5"/>
        <v>0</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111</v>
      </c>
      <c r="BC15" s="121">
        <v>0</v>
      </c>
      <c r="BD15" s="121">
        <v>0</v>
      </c>
      <c r="BE15" s="121">
        <v>0</v>
      </c>
      <c r="BF15" s="122">
        <f t="shared" si="9"/>
        <v>111</v>
      </c>
      <c r="BG15" s="121">
        <v>0</v>
      </c>
      <c r="BH15" s="122">
        <f t="shared" si="10"/>
        <v>1</v>
      </c>
      <c r="BI15" s="135">
        <f t="shared" si="11"/>
        <v>112</v>
      </c>
      <c r="BJ15" s="428">
        <v>5</v>
      </c>
      <c r="BK15" s="64"/>
      <c r="BM15" s="84"/>
    </row>
    <row r="16" spans="1:65" ht="20.100000000000001" customHeight="1" x14ac:dyDescent="0.15">
      <c r="A16" s="23">
        <v>6</v>
      </c>
      <c r="B16" s="178" t="s">
        <v>166</v>
      </c>
      <c r="C16" s="119">
        <v>2</v>
      </c>
      <c r="D16" s="120">
        <v>0</v>
      </c>
      <c r="E16" s="120">
        <v>0</v>
      </c>
      <c r="F16" s="126">
        <v>0</v>
      </c>
      <c r="G16" s="126">
        <v>0</v>
      </c>
      <c r="H16" s="120">
        <v>0</v>
      </c>
      <c r="I16" s="120">
        <f t="shared" si="0"/>
        <v>2</v>
      </c>
      <c r="J16" s="120">
        <v>0</v>
      </c>
      <c r="K16" s="120">
        <v>0</v>
      </c>
      <c r="L16" s="120">
        <v>0</v>
      </c>
      <c r="M16" s="120">
        <v>0</v>
      </c>
      <c r="N16" s="120">
        <v>0</v>
      </c>
      <c r="O16" s="120">
        <v>0</v>
      </c>
      <c r="P16" s="120">
        <v>0</v>
      </c>
      <c r="Q16" s="120">
        <f t="shared" si="1"/>
        <v>0</v>
      </c>
      <c r="R16" s="120">
        <v>0</v>
      </c>
      <c r="S16" s="120">
        <v>42</v>
      </c>
      <c r="T16" s="120">
        <v>0</v>
      </c>
      <c r="U16" s="120">
        <v>7</v>
      </c>
      <c r="V16" s="52">
        <v>6</v>
      </c>
      <c r="W16" s="23">
        <v>6</v>
      </c>
      <c r="X16" s="178" t="s">
        <v>166</v>
      </c>
      <c r="Y16" s="120">
        <f t="shared" si="2"/>
        <v>49</v>
      </c>
      <c r="Z16" s="120">
        <v>0</v>
      </c>
      <c r="AA16" s="120">
        <v>94</v>
      </c>
      <c r="AB16" s="120">
        <v>0</v>
      </c>
      <c r="AC16" s="120">
        <v>15</v>
      </c>
      <c r="AD16" s="120">
        <f t="shared" si="3"/>
        <v>109</v>
      </c>
      <c r="AE16" s="120">
        <v>0</v>
      </c>
      <c r="AF16" s="120">
        <v>54</v>
      </c>
      <c r="AG16" s="120">
        <v>0</v>
      </c>
      <c r="AH16" s="120">
        <v>13</v>
      </c>
      <c r="AI16" s="120">
        <f t="shared" si="4"/>
        <v>67</v>
      </c>
      <c r="AJ16" s="120">
        <v>0</v>
      </c>
      <c r="AK16" s="120">
        <v>0</v>
      </c>
      <c r="AL16" s="120">
        <v>0</v>
      </c>
      <c r="AM16" s="120">
        <v>0</v>
      </c>
      <c r="AN16" s="120">
        <f t="shared" si="5"/>
        <v>0</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225</v>
      </c>
      <c r="BC16" s="120">
        <v>0</v>
      </c>
      <c r="BD16" s="120">
        <v>1</v>
      </c>
      <c r="BE16" s="120">
        <v>2</v>
      </c>
      <c r="BF16" s="168">
        <f t="shared" si="9"/>
        <v>228</v>
      </c>
      <c r="BG16" s="120">
        <v>0</v>
      </c>
      <c r="BH16" s="168">
        <f t="shared" si="10"/>
        <v>2</v>
      </c>
      <c r="BI16" s="133">
        <f t="shared" si="11"/>
        <v>230</v>
      </c>
      <c r="BJ16" s="427">
        <v>6</v>
      </c>
      <c r="BK16" s="64"/>
      <c r="BM16" s="84"/>
    </row>
    <row r="17" spans="1:65" s="64" customFormat="1" ht="20.100000000000001" customHeight="1" x14ac:dyDescent="0.15">
      <c r="A17" s="23">
        <v>7</v>
      </c>
      <c r="B17" s="30" t="s">
        <v>167</v>
      </c>
      <c r="C17" s="119">
        <v>0</v>
      </c>
      <c r="D17" s="120">
        <v>0</v>
      </c>
      <c r="E17" s="120">
        <v>0</v>
      </c>
      <c r="F17" s="120">
        <v>0</v>
      </c>
      <c r="G17" s="120">
        <v>0</v>
      </c>
      <c r="H17" s="120">
        <v>0</v>
      </c>
      <c r="I17" s="120">
        <f t="shared" si="0"/>
        <v>0</v>
      </c>
      <c r="J17" s="120">
        <v>0</v>
      </c>
      <c r="K17" s="120">
        <v>0</v>
      </c>
      <c r="L17" s="120">
        <v>0</v>
      </c>
      <c r="M17" s="120">
        <v>0</v>
      </c>
      <c r="N17" s="120">
        <v>0</v>
      </c>
      <c r="O17" s="120">
        <v>0</v>
      </c>
      <c r="P17" s="120">
        <v>0</v>
      </c>
      <c r="Q17" s="120">
        <f t="shared" si="1"/>
        <v>0</v>
      </c>
      <c r="R17" s="120">
        <v>0</v>
      </c>
      <c r="S17" s="120">
        <v>24</v>
      </c>
      <c r="T17" s="120">
        <v>0</v>
      </c>
      <c r="U17" s="120">
        <v>7</v>
      </c>
      <c r="V17" s="52">
        <v>7</v>
      </c>
      <c r="W17" s="23">
        <v>7</v>
      </c>
      <c r="X17" s="30" t="s">
        <v>167</v>
      </c>
      <c r="Y17" s="120">
        <f t="shared" si="2"/>
        <v>31</v>
      </c>
      <c r="Z17" s="120">
        <v>0</v>
      </c>
      <c r="AA17" s="120">
        <v>87</v>
      </c>
      <c r="AB17" s="120">
        <v>0</v>
      </c>
      <c r="AC17" s="120">
        <v>14</v>
      </c>
      <c r="AD17" s="120">
        <f t="shared" si="3"/>
        <v>101</v>
      </c>
      <c r="AE17" s="120">
        <v>0</v>
      </c>
      <c r="AF17" s="120">
        <v>19</v>
      </c>
      <c r="AG17" s="120">
        <v>0</v>
      </c>
      <c r="AH17" s="120">
        <v>8</v>
      </c>
      <c r="AI17" s="120">
        <f t="shared" si="4"/>
        <v>27</v>
      </c>
      <c r="AJ17" s="120">
        <v>0</v>
      </c>
      <c r="AK17" s="120">
        <v>0</v>
      </c>
      <c r="AL17" s="120">
        <v>0</v>
      </c>
      <c r="AM17" s="120">
        <v>0</v>
      </c>
      <c r="AN17" s="120">
        <f t="shared" si="5"/>
        <v>0</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159</v>
      </c>
      <c r="BC17" s="120">
        <v>0</v>
      </c>
      <c r="BD17" s="120">
        <v>0</v>
      </c>
      <c r="BE17" s="120">
        <v>0</v>
      </c>
      <c r="BF17" s="122">
        <f t="shared" si="9"/>
        <v>159</v>
      </c>
      <c r="BG17" s="120">
        <v>0</v>
      </c>
      <c r="BH17" s="122">
        <f t="shared" si="10"/>
        <v>0</v>
      </c>
      <c r="BI17" s="133">
        <f t="shared" si="11"/>
        <v>159</v>
      </c>
      <c r="BJ17" s="427">
        <v>7</v>
      </c>
      <c r="BM17" s="122"/>
    </row>
    <row r="18" spans="1:65" ht="20.100000000000001" customHeight="1" x14ac:dyDescent="0.15">
      <c r="A18" s="23">
        <v>8</v>
      </c>
      <c r="B18" s="30" t="s">
        <v>171</v>
      </c>
      <c r="C18" s="122">
        <v>4</v>
      </c>
      <c r="D18" s="122">
        <v>0</v>
      </c>
      <c r="E18" s="122">
        <v>0</v>
      </c>
      <c r="F18" s="122">
        <v>0</v>
      </c>
      <c r="G18" s="122">
        <v>0</v>
      </c>
      <c r="H18" s="122">
        <v>0</v>
      </c>
      <c r="I18" s="122">
        <f t="shared" si="0"/>
        <v>4</v>
      </c>
      <c r="J18" s="122">
        <v>0</v>
      </c>
      <c r="K18" s="122">
        <v>0</v>
      </c>
      <c r="L18" s="122">
        <v>0</v>
      </c>
      <c r="M18" s="122">
        <v>0</v>
      </c>
      <c r="N18" s="122">
        <v>0</v>
      </c>
      <c r="O18" s="122">
        <v>0</v>
      </c>
      <c r="P18" s="122">
        <v>0</v>
      </c>
      <c r="Q18" s="122">
        <f t="shared" si="1"/>
        <v>0</v>
      </c>
      <c r="R18" s="122">
        <v>0</v>
      </c>
      <c r="S18" s="122">
        <v>0</v>
      </c>
      <c r="T18" s="122">
        <v>0</v>
      </c>
      <c r="U18" s="122">
        <v>0</v>
      </c>
      <c r="V18" s="52">
        <v>8</v>
      </c>
      <c r="W18" s="23">
        <v>8</v>
      </c>
      <c r="X18" s="30" t="s">
        <v>171</v>
      </c>
      <c r="Y18" s="122">
        <f t="shared" si="2"/>
        <v>0</v>
      </c>
      <c r="Z18" s="122">
        <v>0</v>
      </c>
      <c r="AA18" s="122">
        <v>2</v>
      </c>
      <c r="AB18" s="122">
        <v>0</v>
      </c>
      <c r="AC18" s="122">
        <v>0</v>
      </c>
      <c r="AD18" s="122">
        <f t="shared" si="3"/>
        <v>2</v>
      </c>
      <c r="AE18" s="122">
        <v>0</v>
      </c>
      <c r="AF18" s="122">
        <v>0</v>
      </c>
      <c r="AG18" s="122">
        <v>0</v>
      </c>
      <c r="AH18" s="122">
        <v>0</v>
      </c>
      <c r="AI18" s="122">
        <f t="shared" si="4"/>
        <v>0</v>
      </c>
      <c r="AJ18" s="122">
        <v>0</v>
      </c>
      <c r="AK18" s="122">
        <v>0</v>
      </c>
      <c r="AL18" s="122">
        <v>0</v>
      </c>
      <c r="AM18" s="122">
        <v>0</v>
      </c>
      <c r="AN18" s="122">
        <f t="shared" si="5"/>
        <v>0</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v>
      </c>
      <c r="BC18" s="122">
        <v>0</v>
      </c>
      <c r="BD18" s="122">
        <v>0</v>
      </c>
      <c r="BE18" s="122">
        <v>0</v>
      </c>
      <c r="BF18" s="122">
        <f t="shared" si="9"/>
        <v>2</v>
      </c>
      <c r="BG18" s="122">
        <v>3</v>
      </c>
      <c r="BH18" s="122">
        <f t="shared" si="10"/>
        <v>7</v>
      </c>
      <c r="BI18" s="134">
        <f t="shared" si="11"/>
        <v>9</v>
      </c>
      <c r="BJ18" s="427">
        <v>8</v>
      </c>
      <c r="BK18" s="64"/>
      <c r="BM18" s="84"/>
    </row>
    <row r="19" spans="1:65" ht="20.100000000000001" customHeight="1" x14ac:dyDescent="0.15">
      <c r="A19" s="23">
        <v>9</v>
      </c>
      <c r="B19" s="30" t="s">
        <v>173</v>
      </c>
      <c r="C19" s="122">
        <v>0</v>
      </c>
      <c r="D19" s="122">
        <v>0</v>
      </c>
      <c r="E19" s="122">
        <v>0</v>
      </c>
      <c r="F19" s="122">
        <v>0</v>
      </c>
      <c r="G19" s="122">
        <v>0</v>
      </c>
      <c r="H19" s="122">
        <v>0</v>
      </c>
      <c r="I19" s="122">
        <f t="shared" si="0"/>
        <v>0</v>
      </c>
      <c r="J19" s="122">
        <v>0</v>
      </c>
      <c r="K19" s="122">
        <v>0</v>
      </c>
      <c r="L19" s="122">
        <v>0</v>
      </c>
      <c r="M19" s="122">
        <v>0</v>
      </c>
      <c r="N19" s="122">
        <v>0</v>
      </c>
      <c r="O19" s="122">
        <v>0</v>
      </c>
      <c r="P19" s="122">
        <v>0</v>
      </c>
      <c r="Q19" s="122">
        <f t="shared" si="1"/>
        <v>0</v>
      </c>
      <c r="R19" s="122">
        <v>0</v>
      </c>
      <c r="S19" s="122">
        <v>34</v>
      </c>
      <c r="T19" s="122">
        <v>0</v>
      </c>
      <c r="U19" s="122">
        <v>2</v>
      </c>
      <c r="V19" s="52">
        <v>9</v>
      </c>
      <c r="W19" s="23">
        <v>9</v>
      </c>
      <c r="X19" s="30" t="s">
        <v>173</v>
      </c>
      <c r="Y19" s="122">
        <f t="shared" si="2"/>
        <v>36</v>
      </c>
      <c r="Z19" s="122">
        <v>0</v>
      </c>
      <c r="AA19" s="122">
        <v>75</v>
      </c>
      <c r="AB19" s="122">
        <v>0</v>
      </c>
      <c r="AC19" s="122">
        <v>6</v>
      </c>
      <c r="AD19" s="122">
        <f t="shared" si="3"/>
        <v>81</v>
      </c>
      <c r="AE19" s="122">
        <v>0</v>
      </c>
      <c r="AF19" s="122">
        <v>36</v>
      </c>
      <c r="AG19" s="122">
        <v>0</v>
      </c>
      <c r="AH19" s="122">
        <v>12</v>
      </c>
      <c r="AI19" s="122">
        <f t="shared" si="4"/>
        <v>48</v>
      </c>
      <c r="AJ19" s="122">
        <v>0</v>
      </c>
      <c r="AK19" s="122">
        <v>0</v>
      </c>
      <c r="AL19" s="122">
        <v>0</v>
      </c>
      <c r="AM19" s="122">
        <v>0</v>
      </c>
      <c r="AN19" s="122">
        <f t="shared" si="5"/>
        <v>0</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165</v>
      </c>
      <c r="BC19" s="122">
        <v>0</v>
      </c>
      <c r="BD19" s="122">
        <v>0</v>
      </c>
      <c r="BE19" s="122">
        <v>0</v>
      </c>
      <c r="BF19" s="122">
        <f t="shared" si="9"/>
        <v>165</v>
      </c>
      <c r="BG19" s="122">
        <v>0</v>
      </c>
      <c r="BH19" s="122">
        <f t="shared" si="10"/>
        <v>0</v>
      </c>
      <c r="BI19" s="134">
        <f t="shared" si="11"/>
        <v>165</v>
      </c>
      <c r="BJ19" s="427">
        <v>9</v>
      </c>
      <c r="BK19" s="64"/>
      <c r="BM19" s="84"/>
    </row>
    <row r="20" spans="1:65" ht="20.100000000000001" customHeight="1" x14ac:dyDescent="0.15">
      <c r="A20" s="24">
        <v>10</v>
      </c>
      <c r="B20" s="33" t="s">
        <v>174</v>
      </c>
      <c r="C20" s="121">
        <v>6</v>
      </c>
      <c r="D20" s="121">
        <v>0</v>
      </c>
      <c r="E20" s="121">
        <v>0</v>
      </c>
      <c r="F20" s="121">
        <v>0</v>
      </c>
      <c r="G20" s="121">
        <v>2</v>
      </c>
      <c r="H20" s="121">
        <v>0</v>
      </c>
      <c r="I20" s="121">
        <f t="shared" si="0"/>
        <v>8</v>
      </c>
      <c r="J20" s="121">
        <v>0</v>
      </c>
      <c r="K20" s="121">
        <v>0</v>
      </c>
      <c r="L20" s="121">
        <v>0</v>
      </c>
      <c r="M20" s="121">
        <v>0</v>
      </c>
      <c r="N20" s="121">
        <v>0</v>
      </c>
      <c r="O20" s="121">
        <v>0</v>
      </c>
      <c r="P20" s="121">
        <v>0</v>
      </c>
      <c r="Q20" s="121">
        <f t="shared" si="1"/>
        <v>0</v>
      </c>
      <c r="R20" s="121">
        <v>0</v>
      </c>
      <c r="S20" s="121">
        <v>69</v>
      </c>
      <c r="T20" s="121">
        <v>0</v>
      </c>
      <c r="U20" s="121">
        <v>8</v>
      </c>
      <c r="V20" s="53">
        <v>10</v>
      </c>
      <c r="W20" s="24">
        <v>10</v>
      </c>
      <c r="X20" s="33" t="s">
        <v>174</v>
      </c>
      <c r="Y20" s="121">
        <f t="shared" si="2"/>
        <v>77</v>
      </c>
      <c r="Z20" s="121">
        <v>0</v>
      </c>
      <c r="AA20" s="121">
        <v>168</v>
      </c>
      <c r="AB20" s="121">
        <v>1</v>
      </c>
      <c r="AC20" s="121">
        <v>39</v>
      </c>
      <c r="AD20" s="121">
        <f t="shared" si="3"/>
        <v>208</v>
      </c>
      <c r="AE20" s="121">
        <v>0</v>
      </c>
      <c r="AF20" s="121">
        <v>121</v>
      </c>
      <c r="AG20" s="121">
        <v>0</v>
      </c>
      <c r="AH20" s="121">
        <v>24</v>
      </c>
      <c r="AI20" s="121">
        <f t="shared" si="4"/>
        <v>145</v>
      </c>
      <c r="AJ20" s="121">
        <v>0</v>
      </c>
      <c r="AK20" s="121">
        <v>0</v>
      </c>
      <c r="AL20" s="121">
        <v>0</v>
      </c>
      <c r="AM20" s="121">
        <v>0</v>
      </c>
      <c r="AN20" s="121">
        <f t="shared" si="5"/>
        <v>0</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430</v>
      </c>
      <c r="BC20" s="121">
        <v>0</v>
      </c>
      <c r="BD20" s="121">
        <v>2</v>
      </c>
      <c r="BE20" s="121">
        <v>2</v>
      </c>
      <c r="BF20" s="121">
        <f t="shared" si="9"/>
        <v>434</v>
      </c>
      <c r="BG20" s="121">
        <v>2</v>
      </c>
      <c r="BH20" s="121">
        <f t="shared" si="10"/>
        <v>10</v>
      </c>
      <c r="BI20" s="135">
        <f t="shared" si="11"/>
        <v>444</v>
      </c>
      <c r="BJ20" s="428">
        <v>10</v>
      </c>
      <c r="BK20" s="64"/>
      <c r="BM20" s="84"/>
    </row>
    <row r="21" spans="1:65" ht="20.100000000000001" customHeight="1" x14ac:dyDescent="0.15">
      <c r="A21" s="23">
        <v>11</v>
      </c>
      <c r="B21" s="30" t="s">
        <v>175</v>
      </c>
      <c r="C21" s="122">
        <v>1</v>
      </c>
      <c r="D21" s="122">
        <v>0</v>
      </c>
      <c r="E21" s="122">
        <v>0</v>
      </c>
      <c r="F21" s="122">
        <v>1</v>
      </c>
      <c r="G21" s="122">
        <v>0</v>
      </c>
      <c r="H21" s="122">
        <v>0</v>
      </c>
      <c r="I21" s="122">
        <f t="shared" si="0"/>
        <v>2</v>
      </c>
      <c r="J21" s="122">
        <v>0</v>
      </c>
      <c r="K21" s="122">
        <v>0</v>
      </c>
      <c r="L21" s="122">
        <v>0</v>
      </c>
      <c r="M21" s="122">
        <v>0</v>
      </c>
      <c r="N21" s="122">
        <v>0</v>
      </c>
      <c r="O21" s="122">
        <v>0</v>
      </c>
      <c r="P21" s="122">
        <v>0</v>
      </c>
      <c r="Q21" s="122">
        <f t="shared" si="1"/>
        <v>0</v>
      </c>
      <c r="R21" s="122">
        <v>0</v>
      </c>
      <c r="S21" s="122">
        <v>22</v>
      </c>
      <c r="T21" s="122">
        <v>0</v>
      </c>
      <c r="U21" s="122">
        <v>4</v>
      </c>
      <c r="V21" s="52">
        <v>11</v>
      </c>
      <c r="W21" s="23">
        <v>11</v>
      </c>
      <c r="X21" s="30" t="s">
        <v>175</v>
      </c>
      <c r="Y21" s="120">
        <f t="shared" si="2"/>
        <v>26</v>
      </c>
      <c r="Z21" s="122">
        <v>0</v>
      </c>
      <c r="AA21" s="122">
        <v>47</v>
      </c>
      <c r="AB21" s="122">
        <v>0</v>
      </c>
      <c r="AC21" s="122">
        <v>19</v>
      </c>
      <c r="AD21" s="120">
        <f t="shared" si="3"/>
        <v>66</v>
      </c>
      <c r="AE21" s="122">
        <v>0</v>
      </c>
      <c r="AF21" s="122">
        <v>29</v>
      </c>
      <c r="AG21" s="122">
        <v>0</v>
      </c>
      <c r="AH21" s="122">
        <v>11</v>
      </c>
      <c r="AI21" s="120">
        <f t="shared" si="4"/>
        <v>40</v>
      </c>
      <c r="AJ21" s="122">
        <v>0</v>
      </c>
      <c r="AK21" s="122">
        <v>0</v>
      </c>
      <c r="AL21" s="122">
        <v>0</v>
      </c>
      <c r="AM21" s="122">
        <v>0</v>
      </c>
      <c r="AN21" s="120">
        <f t="shared" si="5"/>
        <v>0</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132</v>
      </c>
      <c r="BC21" s="122">
        <v>0</v>
      </c>
      <c r="BD21" s="122">
        <v>12</v>
      </c>
      <c r="BE21" s="122">
        <v>13</v>
      </c>
      <c r="BF21" s="122">
        <f t="shared" si="9"/>
        <v>157</v>
      </c>
      <c r="BG21" s="122">
        <v>2</v>
      </c>
      <c r="BH21" s="122">
        <f t="shared" si="10"/>
        <v>4</v>
      </c>
      <c r="BI21" s="134">
        <f t="shared" si="11"/>
        <v>161</v>
      </c>
      <c r="BJ21" s="427">
        <v>11</v>
      </c>
      <c r="BK21" s="64"/>
      <c r="BM21" s="84"/>
    </row>
    <row r="22" spans="1:65" ht="20.100000000000001" customHeight="1" x14ac:dyDescent="0.15">
      <c r="A22" s="23">
        <v>12</v>
      </c>
      <c r="B22" s="30" t="s">
        <v>302</v>
      </c>
      <c r="C22" s="122">
        <v>1</v>
      </c>
      <c r="D22" s="122">
        <v>0</v>
      </c>
      <c r="E22" s="122">
        <v>0</v>
      </c>
      <c r="F22" s="122">
        <v>0</v>
      </c>
      <c r="G22" s="122">
        <v>0</v>
      </c>
      <c r="H22" s="122">
        <v>0</v>
      </c>
      <c r="I22" s="122">
        <f t="shared" si="0"/>
        <v>1</v>
      </c>
      <c r="J22" s="122">
        <v>0</v>
      </c>
      <c r="K22" s="122">
        <v>0</v>
      </c>
      <c r="L22" s="122">
        <v>0</v>
      </c>
      <c r="M22" s="122">
        <v>0</v>
      </c>
      <c r="N22" s="122">
        <v>0</v>
      </c>
      <c r="O22" s="122">
        <v>0</v>
      </c>
      <c r="P22" s="122">
        <v>0</v>
      </c>
      <c r="Q22" s="122">
        <f t="shared" si="1"/>
        <v>0</v>
      </c>
      <c r="R22" s="122">
        <v>0</v>
      </c>
      <c r="S22" s="122">
        <v>24</v>
      </c>
      <c r="T22" s="122">
        <v>0</v>
      </c>
      <c r="U22" s="122">
        <v>4</v>
      </c>
      <c r="V22" s="52">
        <v>12</v>
      </c>
      <c r="W22" s="23">
        <v>12</v>
      </c>
      <c r="X22" s="30" t="s">
        <v>302</v>
      </c>
      <c r="Y22" s="120">
        <f t="shared" si="2"/>
        <v>28</v>
      </c>
      <c r="Z22" s="122">
        <v>0</v>
      </c>
      <c r="AA22" s="122">
        <v>53</v>
      </c>
      <c r="AB22" s="122">
        <v>0</v>
      </c>
      <c r="AC22" s="122">
        <v>12</v>
      </c>
      <c r="AD22" s="120">
        <f t="shared" si="3"/>
        <v>65</v>
      </c>
      <c r="AE22" s="122">
        <v>0</v>
      </c>
      <c r="AF22" s="122">
        <v>22</v>
      </c>
      <c r="AG22" s="122">
        <v>0</v>
      </c>
      <c r="AH22" s="122">
        <v>4</v>
      </c>
      <c r="AI22" s="120">
        <f t="shared" si="4"/>
        <v>26</v>
      </c>
      <c r="AJ22" s="122">
        <v>0</v>
      </c>
      <c r="AK22" s="122">
        <v>0</v>
      </c>
      <c r="AL22" s="122">
        <v>0</v>
      </c>
      <c r="AM22" s="122">
        <v>0</v>
      </c>
      <c r="AN22" s="120">
        <f t="shared" si="5"/>
        <v>0</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119</v>
      </c>
      <c r="BC22" s="122">
        <v>0</v>
      </c>
      <c r="BD22" s="122">
        <v>1</v>
      </c>
      <c r="BE22" s="122">
        <v>0</v>
      </c>
      <c r="BF22" s="122">
        <f t="shared" si="9"/>
        <v>120</v>
      </c>
      <c r="BG22" s="122">
        <v>0</v>
      </c>
      <c r="BH22" s="122">
        <f t="shared" si="10"/>
        <v>1</v>
      </c>
      <c r="BI22" s="134">
        <f t="shared" si="11"/>
        <v>121</v>
      </c>
      <c r="BJ22" s="427">
        <v>12</v>
      </c>
      <c r="BK22" s="64"/>
      <c r="BM22" s="84"/>
    </row>
    <row r="23" spans="1:65" ht="20.100000000000001" customHeight="1" x14ac:dyDescent="0.15">
      <c r="A23" s="23">
        <v>13</v>
      </c>
      <c r="B23" s="30" t="s">
        <v>303</v>
      </c>
      <c r="C23" s="122">
        <v>7</v>
      </c>
      <c r="D23" s="122">
        <v>0</v>
      </c>
      <c r="E23" s="122">
        <v>0</v>
      </c>
      <c r="F23" s="122">
        <v>0</v>
      </c>
      <c r="G23" s="122">
        <v>0</v>
      </c>
      <c r="H23" s="122">
        <v>0</v>
      </c>
      <c r="I23" s="122">
        <f t="shared" si="0"/>
        <v>7</v>
      </c>
      <c r="J23" s="122">
        <v>0</v>
      </c>
      <c r="K23" s="122">
        <v>0</v>
      </c>
      <c r="L23" s="122">
        <v>0</v>
      </c>
      <c r="M23" s="122">
        <v>0</v>
      </c>
      <c r="N23" s="122">
        <v>0</v>
      </c>
      <c r="O23" s="122">
        <v>0</v>
      </c>
      <c r="P23" s="122">
        <v>0</v>
      </c>
      <c r="Q23" s="122">
        <f t="shared" si="1"/>
        <v>0</v>
      </c>
      <c r="R23" s="122">
        <v>0</v>
      </c>
      <c r="S23" s="122">
        <v>26</v>
      </c>
      <c r="T23" s="122">
        <v>0</v>
      </c>
      <c r="U23" s="122">
        <v>6</v>
      </c>
      <c r="V23" s="52">
        <v>13</v>
      </c>
      <c r="W23" s="23">
        <v>13</v>
      </c>
      <c r="X23" s="30" t="s">
        <v>303</v>
      </c>
      <c r="Y23" s="122">
        <f t="shared" si="2"/>
        <v>32</v>
      </c>
      <c r="Z23" s="122">
        <v>0</v>
      </c>
      <c r="AA23" s="122">
        <v>54</v>
      </c>
      <c r="AB23" s="122">
        <v>0</v>
      </c>
      <c r="AC23" s="122">
        <v>11</v>
      </c>
      <c r="AD23" s="122">
        <f t="shared" si="3"/>
        <v>65</v>
      </c>
      <c r="AE23" s="122">
        <v>0</v>
      </c>
      <c r="AF23" s="122">
        <v>39</v>
      </c>
      <c r="AG23" s="122">
        <v>0</v>
      </c>
      <c r="AH23" s="122">
        <v>13</v>
      </c>
      <c r="AI23" s="122">
        <f t="shared" si="4"/>
        <v>52</v>
      </c>
      <c r="AJ23" s="122">
        <v>0</v>
      </c>
      <c r="AK23" s="122">
        <v>0</v>
      </c>
      <c r="AL23" s="122">
        <v>0</v>
      </c>
      <c r="AM23" s="122">
        <v>0</v>
      </c>
      <c r="AN23" s="122">
        <f t="shared" si="5"/>
        <v>0</v>
      </c>
      <c r="AO23" s="52">
        <v>13</v>
      </c>
      <c r="AP23" s="23">
        <v>13</v>
      </c>
      <c r="AQ23" s="30" t="s">
        <v>303</v>
      </c>
      <c r="AR23" s="122">
        <v>0</v>
      </c>
      <c r="AS23" s="122">
        <v>0</v>
      </c>
      <c r="AT23" s="122">
        <v>0</v>
      </c>
      <c r="AU23" s="122">
        <v>0</v>
      </c>
      <c r="AV23" s="122">
        <f t="shared" si="6"/>
        <v>0</v>
      </c>
      <c r="AW23" s="122">
        <v>0</v>
      </c>
      <c r="AX23" s="122">
        <v>0</v>
      </c>
      <c r="AY23" s="122">
        <v>0</v>
      </c>
      <c r="AZ23" s="122">
        <v>0</v>
      </c>
      <c r="BA23" s="122">
        <f t="shared" si="7"/>
        <v>0</v>
      </c>
      <c r="BB23" s="129">
        <f t="shared" si="8"/>
        <v>149</v>
      </c>
      <c r="BC23" s="122">
        <v>0</v>
      </c>
      <c r="BD23" s="122">
        <v>0</v>
      </c>
      <c r="BE23" s="122">
        <v>1</v>
      </c>
      <c r="BF23" s="122">
        <f t="shared" si="9"/>
        <v>150</v>
      </c>
      <c r="BG23" s="122">
        <v>0</v>
      </c>
      <c r="BH23" s="122">
        <f t="shared" si="10"/>
        <v>7</v>
      </c>
      <c r="BI23" s="134">
        <f t="shared" si="11"/>
        <v>157</v>
      </c>
      <c r="BJ23" s="427">
        <v>13</v>
      </c>
      <c r="BK23" s="64"/>
      <c r="BM23" s="84"/>
    </row>
    <row r="24" spans="1:65" ht="20.100000000000001" customHeight="1" x14ac:dyDescent="0.15">
      <c r="A24" s="23">
        <v>14</v>
      </c>
      <c r="B24" s="30" t="s">
        <v>176</v>
      </c>
      <c r="C24" s="122">
        <v>0</v>
      </c>
      <c r="D24" s="122">
        <v>0</v>
      </c>
      <c r="E24" s="122">
        <v>0</v>
      </c>
      <c r="F24" s="122">
        <v>0</v>
      </c>
      <c r="G24" s="122">
        <v>0</v>
      </c>
      <c r="H24" s="122">
        <v>0</v>
      </c>
      <c r="I24" s="122">
        <f t="shared" si="0"/>
        <v>0</v>
      </c>
      <c r="J24" s="122">
        <v>0</v>
      </c>
      <c r="K24" s="122">
        <v>0</v>
      </c>
      <c r="L24" s="122">
        <v>0</v>
      </c>
      <c r="M24" s="122">
        <v>0</v>
      </c>
      <c r="N24" s="122">
        <v>0</v>
      </c>
      <c r="O24" s="122">
        <v>0</v>
      </c>
      <c r="P24" s="122">
        <v>0</v>
      </c>
      <c r="Q24" s="122">
        <f t="shared" si="1"/>
        <v>0</v>
      </c>
      <c r="R24" s="122">
        <v>0</v>
      </c>
      <c r="S24" s="122">
        <v>0</v>
      </c>
      <c r="T24" s="122">
        <v>0</v>
      </c>
      <c r="U24" s="122">
        <v>0</v>
      </c>
      <c r="V24" s="52">
        <v>14</v>
      </c>
      <c r="W24" s="23">
        <v>14</v>
      </c>
      <c r="X24" s="30" t="s">
        <v>176</v>
      </c>
      <c r="Y24" s="122">
        <f t="shared" si="2"/>
        <v>0</v>
      </c>
      <c r="Z24" s="122">
        <v>0</v>
      </c>
      <c r="AA24" s="122">
        <v>0</v>
      </c>
      <c r="AB24" s="122">
        <v>0</v>
      </c>
      <c r="AC24" s="122">
        <v>0</v>
      </c>
      <c r="AD24" s="122">
        <f t="shared" si="3"/>
        <v>0</v>
      </c>
      <c r="AE24" s="122">
        <v>0</v>
      </c>
      <c r="AF24" s="122">
        <v>0</v>
      </c>
      <c r="AG24" s="122">
        <v>0</v>
      </c>
      <c r="AH24" s="122">
        <v>0</v>
      </c>
      <c r="AI24" s="122">
        <f t="shared" si="4"/>
        <v>0</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0</v>
      </c>
      <c r="BC24" s="122">
        <v>0</v>
      </c>
      <c r="BD24" s="122">
        <v>0</v>
      </c>
      <c r="BE24" s="122">
        <v>0</v>
      </c>
      <c r="BF24" s="122">
        <f t="shared" si="9"/>
        <v>0</v>
      </c>
      <c r="BG24" s="122">
        <v>0</v>
      </c>
      <c r="BH24" s="122">
        <f t="shared" si="10"/>
        <v>0</v>
      </c>
      <c r="BI24" s="134">
        <f t="shared" si="11"/>
        <v>0</v>
      </c>
      <c r="BJ24" s="427">
        <v>14</v>
      </c>
      <c r="BK24" s="64"/>
      <c r="BM24" s="84"/>
    </row>
    <row r="25" spans="1:65" ht="20.100000000000001" customHeight="1" x14ac:dyDescent="0.15">
      <c r="A25" s="24">
        <v>15</v>
      </c>
      <c r="B25" s="30" t="s">
        <v>178</v>
      </c>
      <c r="C25" s="121">
        <v>0</v>
      </c>
      <c r="D25" s="121">
        <v>0</v>
      </c>
      <c r="E25" s="121">
        <v>0</v>
      </c>
      <c r="F25" s="121">
        <v>0</v>
      </c>
      <c r="G25" s="121">
        <v>0</v>
      </c>
      <c r="H25" s="121">
        <v>1</v>
      </c>
      <c r="I25" s="121">
        <f t="shared" si="0"/>
        <v>1</v>
      </c>
      <c r="J25" s="121">
        <v>0</v>
      </c>
      <c r="K25" s="121">
        <v>0</v>
      </c>
      <c r="L25" s="121">
        <v>0</v>
      </c>
      <c r="M25" s="121">
        <v>0</v>
      </c>
      <c r="N25" s="121">
        <v>0</v>
      </c>
      <c r="O25" s="121">
        <v>0</v>
      </c>
      <c r="P25" s="121">
        <v>0</v>
      </c>
      <c r="Q25" s="121">
        <f t="shared" si="1"/>
        <v>0</v>
      </c>
      <c r="R25" s="121">
        <v>0</v>
      </c>
      <c r="S25" s="121">
        <v>5</v>
      </c>
      <c r="T25" s="121">
        <v>0</v>
      </c>
      <c r="U25" s="121">
        <v>1</v>
      </c>
      <c r="V25" s="52">
        <v>15</v>
      </c>
      <c r="W25" s="24">
        <v>15</v>
      </c>
      <c r="X25" s="30" t="s">
        <v>178</v>
      </c>
      <c r="Y25" s="121">
        <f t="shared" si="2"/>
        <v>6</v>
      </c>
      <c r="Z25" s="121">
        <v>0</v>
      </c>
      <c r="AA25" s="121">
        <v>7</v>
      </c>
      <c r="AB25" s="121">
        <v>0</v>
      </c>
      <c r="AC25" s="121">
        <v>2</v>
      </c>
      <c r="AD25" s="121">
        <f t="shared" si="3"/>
        <v>9</v>
      </c>
      <c r="AE25" s="121">
        <v>0</v>
      </c>
      <c r="AF25" s="121">
        <v>4</v>
      </c>
      <c r="AG25" s="121">
        <v>0</v>
      </c>
      <c r="AH25" s="121">
        <v>3</v>
      </c>
      <c r="AI25" s="121">
        <f t="shared" si="4"/>
        <v>7</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22</v>
      </c>
      <c r="BC25" s="121">
        <v>0</v>
      </c>
      <c r="BD25" s="121">
        <v>2</v>
      </c>
      <c r="BE25" s="121">
        <v>3</v>
      </c>
      <c r="BF25" s="122">
        <f t="shared" si="9"/>
        <v>27</v>
      </c>
      <c r="BG25" s="121">
        <v>0</v>
      </c>
      <c r="BH25" s="122">
        <f t="shared" si="10"/>
        <v>1</v>
      </c>
      <c r="BI25" s="135">
        <f t="shared" si="11"/>
        <v>28</v>
      </c>
      <c r="BJ25" s="427">
        <v>15</v>
      </c>
      <c r="BK25" s="64"/>
      <c r="BL25" s="64"/>
      <c r="BM25" s="84"/>
    </row>
    <row r="26" spans="1:65" ht="20.100000000000001" customHeight="1" x14ac:dyDescent="0.15">
      <c r="A26" s="23">
        <v>16</v>
      </c>
      <c r="B26" s="31" t="s">
        <v>179</v>
      </c>
      <c r="C26" s="122">
        <v>0</v>
      </c>
      <c r="D26" s="122">
        <v>0</v>
      </c>
      <c r="E26" s="122">
        <v>0</v>
      </c>
      <c r="F26" s="122">
        <v>0</v>
      </c>
      <c r="G26" s="122">
        <v>0</v>
      </c>
      <c r="H26" s="122">
        <v>0</v>
      </c>
      <c r="I26" s="122">
        <f t="shared" ref="I26:I35" si="12">SUM(C26:H26)</f>
        <v>0</v>
      </c>
      <c r="J26" s="122">
        <v>0</v>
      </c>
      <c r="K26" s="122">
        <v>0</v>
      </c>
      <c r="L26" s="122">
        <v>0</v>
      </c>
      <c r="M26" s="122">
        <v>0</v>
      </c>
      <c r="N26" s="122">
        <v>0</v>
      </c>
      <c r="O26" s="122">
        <v>0</v>
      </c>
      <c r="P26" s="122">
        <v>0</v>
      </c>
      <c r="Q26" s="122">
        <f t="shared" si="1"/>
        <v>0</v>
      </c>
      <c r="R26" s="122">
        <v>0</v>
      </c>
      <c r="S26" s="122">
        <v>4</v>
      </c>
      <c r="T26" s="122">
        <v>0</v>
      </c>
      <c r="U26" s="122">
        <v>1</v>
      </c>
      <c r="V26" s="179">
        <v>16</v>
      </c>
      <c r="W26" s="23">
        <v>16</v>
      </c>
      <c r="X26" s="31" t="s">
        <v>179</v>
      </c>
      <c r="Y26" s="120">
        <f t="shared" si="2"/>
        <v>5</v>
      </c>
      <c r="Z26" s="122">
        <v>0</v>
      </c>
      <c r="AA26" s="122">
        <v>21</v>
      </c>
      <c r="AB26" s="122">
        <v>0</v>
      </c>
      <c r="AC26" s="122">
        <v>2</v>
      </c>
      <c r="AD26" s="120">
        <f t="shared" si="3"/>
        <v>23</v>
      </c>
      <c r="AE26" s="122">
        <v>0</v>
      </c>
      <c r="AF26" s="122">
        <v>12</v>
      </c>
      <c r="AG26" s="122">
        <v>0</v>
      </c>
      <c r="AH26" s="122">
        <v>2</v>
      </c>
      <c r="AI26" s="120">
        <f t="shared" si="4"/>
        <v>14</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42</v>
      </c>
      <c r="BC26" s="122">
        <v>0</v>
      </c>
      <c r="BD26" s="122">
        <v>0</v>
      </c>
      <c r="BE26" s="122">
        <v>1</v>
      </c>
      <c r="BF26" s="168">
        <f t="shared" si="9"/>
        <v>43</v>
      </c>
      <c r="BG26" s="122">
        <v>0</v>
      </c>
      <c r="BH26" s="168">
        <f>SUM(I26,J26,BG26)</f>
        <v>0</v>
      </c>
      <c r="BI26" s="134">
        <f t="shared" si="11"/>
        <v>43</v>
      </c>
      <c r="BJ26" s="429">
        <v>16</v>
      </c>
      <c r="BK26" s="64"/>
      <c r="BL26" s="64"/>
      <c r="BM26" s="84"/>
    </row>
    <row r="27" spans="1:65" ht="20.100000000000001" customHeight="1" x14ac:dyDescent="0.15">
      <c r="A27" s="23">
        <v>17</v>
      </c>
      <c r="B27" s="30" t="s">
        <v>304</v>
      </c>
      <c r="C27" s="122">
        <v>0</v>
      </c>
      <c r="D27" s="122">
        <v>0</v>
      </c>
      <c r="E27" s="122">
        <v>0</v>
      </c>
      <c r="F27" s="122">
        <v>0</v>
      </c>
      <c r="G27" s="122">
        <v>1</v>
      </c>
      <c r="H27" s="122">
        <v>0</v>
      </c>
      <c r="I27" s="122">
        <f t="shared" si="12"/>
        <v>1</v>
      </c>
      <c r="J27" s="122">
        <v>0</v>
      </c>
      <c r="K27" s="122">
        <v>0</v>
      </c>
      <c r="L27" s="122">
        <v>0</v>
      </c>
      <c r="M27" s="122">
        <v>0</v>
      </c>
      <c r="N27" s="122">
        <v>0</v>
      </c>
      <c r="O27" s="122">
        <v>0</v>
      </c>
      <c r="P27" s="122">
        <v>0</v>
      </c>
      <c r="Q27" s="122">
        <f t="shared" si="1"/>
        <v>0</v>
      </c>
      <c r="R27" s="122">
        <v>0</v>
      </c>
      <c r="S27" s="122">
        <v>25</v>
      </c>
      <c r="T27" s="122">
        <v>0</v>
      </c>
      <c r="U27" s="122">
        <v>3</v>
      </c>
      <c r="V27" s="52">
        <v>17</v>
      </c>
      <c r="W27" s="23">
        <v>17</v>
      </c>
      <c r="X27" s="30" t="s">
        <v>304</v>
      </c>
      <c r="Y27" s="120">
        <f t="shared" si="2"/>
        <v>28</v>
      </c>
      <c r="Z27" s="122">
        <v>0</v>
      </c>
      <c r="AA27" s="122">
        <v>25</v>
      </c>
      <c r="AB27" s="122">
        <v>0</v>
      </c>
      <c r="AC27" s="122">
        <v>19</v>
      </c>
      <c r="AD27" s="120">
        <f t="shared" si="3"/>
        <v>44</v>
      </c>
      <c r="AE27" s="122">
        <v>0</v>
      </c>
      <c r="AF27" s="122">
        <v>31</v>
      </c>
      <c r="AG27" s="122">
        <v>1</v>
      </c>
      <c r="AH27" s="122">
        <v>7</v>
      </c>
      <c r="AI27" s="120">
        <f t="shared" si="4"/>
        <v>39</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111</v>
      </c>
      <c r="BC27" s="122">
        <v>0</v>
      </c>
      <c r="BD27" s="122">
        <v>4</v>
      </c>
      <c r="BE27" s="122">
        <v>0</v>
      </c>
      <c r="BF27" s="122">
        <f t="shared" si="9"/>
        <v>115</v>
      </c>
      <c r="BG27" s="122">
        <v>0</v>
      </c>
      <c r="BH27" s="122">
        <f t="shared" si="10"/>
        <v>1</v>
      </c>
      <c r="BI27" s="134">
        <f t="shared" si="11"/>
        <v>116</v>
      </c>
      <c r="BJ27" s="427">
        <v>17</v>
      </c>
      <c r="BK27" s="64"/>
      <c r="BL27" s="64"/>
      <c r="BM27" s="84"/>
    </row>
    <row r="28" spans="1:65" ht="20.100000000000001" customHeight="1" x14ac:dyDescent="0.15">
      <c r="A28" s="23">
        <v>18</v>
      </c>
      <c r="B28" s="30" t="s">
        <v>305</v>
      </c>
      <c r="C28" s="122">
        <v>2</v>
      </c>
      <c r="D28" s="122">
        <v>0</v>
      </c>
      <c r="E28" s="122">
        <v>0</v>
      </c>
      <c r="F28" s="122">
        <v>0</v>
      </c>
      <c r="G28" s="122">
        <v>0</v>
      </c>
      <c r="H28" s="122">
        <v>0</v>
      </c>
      <c r="I28" s="122">
        <f t="shared" si="12"/>
        <v>2</v>
      </c>
      <c r="J28" s="122">
        <v>0</v>
      </c>
      <c r="K28" s="122">
        <v>0</v>
      </c>
      <c r="L28" s="122">
        <v>0</v>
      </c>
      <c r="M28" s="122">
        <v>0</v>
      </c>
      <c r="N28" s="122">
        <v>0</v>
      </c>
      <c r="O28" s="122">
        <v>0</v>
      </c>
      <c r="P28" s="122">
        <v>0</v>
      </c>
      <c r="Q28" s="122">
        <f t="shared" si="1"/>
        <v>0</v>
      </c>
      <c r="R28" s="122">
        <v>0</v>
      </c>
      <c r="S28" s="122">
        <v>7</v>
      </c>
      <c r="T28" s="122">
        <v>0</v>
      </c>
      <c r="U28" s="122">
        <v>1</v>
      </c>
      <c r="V28" s="52">
        <v>18</v>
      </c>
      <c r="W28" s="23">
        <v>18</v>
      </c>
      <c r="X28" s="30" t="s">
        <v>305</v>
      </c>
      <c r="Y28" s="122">
        <f t="shared" si="2"/>
        <v>8</v>
      </c>
      <c r="Z28" s="122">
        <v>0</v>
      </c>
      <c r="AA28" s="122">
        <v>13</v>
      </c>
      <c r="AB28" s="122">
        <v>0</v>
      </c>
      <c r="AC28" s="122">
        <v>3</v>
      </c>
      <c r="AD28" s="122">
        <f t="shared" si="3"/>
        <v>16</v>
      </c>
      <c r="AE28" s="122">
        <v>0</v>
      </c>
      <c r="AF28" s="122">
        <v>8</v>
      </c>
      <c r="AG28" s="122">
        <v>0</v>
      </c>
      <c r="AH28" s="122">
        <v>2</v>
      </c>
      <c r="AI28" s="122">
        <f t="shared" si="4"/>
        <v>10</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34</v>
      </c>
      <c r="BC28" s="122">
        <v>0</v>
      </c>
      <c r="BD28" s="122">
        <v>4</v>
      </c>
      <c r="BE28" s="122">
        <v>0</v>
      </c>
      <c r="BF28" s="122">
        <f t="shared" si="9"/>
        <v>38</v>
      </c>
      <c r="BG28" s="122">
        <v>0</v>
      </c>
      <c r="BH28" s="122">
        <f t="shared" si="10"/>
        <v>2</v>
      </c>
      <c r="BI28" s="134">
        <f t="shared" si="11"/>
        <v>40</v>
      </c>
      <c r="BJ28" s="427">
        <v>18</v>
      </c>
      <c r="BK28" s="64"/>
      <c r="BL28" s="64"/>
      <c r="BM28" s="84"/>
    </row>
    <row r="29" spans="1:65" ht="20.100000000000001" customHeight="1" x14ac:dyDescent="0.15">
      <c r="A29" s="23">
        <v>19</v>
      </c>
      <c r="B29" s="30" t="s">
        <v>135</v>
      </c>
      <c r="C29" s="122">
        <v>0</v>
      </c>
      <c r="D29" s="122">
        <v>0</v>
      </c>
      <c r="E29" s="122">
        <v>0</v>
      </c>
      <c r="F29" s="122">
        <v>0</v>
      </c>
      <c r="G29" s="122">
        <v>0</v>
      </c>
      <c r="H29" s="122">
        <v>0</v>
      </c>
      <c r="I29" s="122">
        <f t="shared" si="12"/>
        <v>0</v>
      </c>
      <c r="J29" s="122">
        <v>0</v>
      </c>
      <c r="K29" s="122">
        <v>0</v>
      </c>
      <c r="L29" s="122">
        <v>0</v>
      </c>
      <c r="M29" s="122">
        <v>0</v>
      </c>
      <c r="N29" s="122">
        <v>0</v>
      </c>
      <c r="O29" s="122">
        <v>0</v>
      </c>
      <c r="P29" s="122">
        <v>0</v>
      </c>
      <c r="Q29" s="122">
        <f t="shared" si="1"/>
        <v>0</v>
      </c>
      <c r="R29" s="122">
        <v>0</v>
      </c>
      <c r="S29" s="122">
        <v>0</v>
      </c>
      <c r="T29" s="122">
        <v>0</v>
      </c>
      <c r="U29" s="122">
        <v>0</v>
      </c>
      <c r="V29" s="52">
        <v>19</v>
      </c>
      <c r="W29" s="23">
        <v>19</v>
      </c>
      <c r="X29" s="30" t="s">
        <v>135</v>
      </c>
      <c r="Y29" s="122">
        <f t="shared" si="2"/>
        <v>0</v>
      </c>
      <c r="Z29" s="122">
        <v>0</v>
      </c>
      <c r="AA29" s="122">
        <v>0</v>
      </c>
      <c r="AB29" s="122">
        <v>0</v>
      </c>
      <c r="AC29" s="122">
        <v>0</v>
      </c>
      <c r="AD29" s="122">
        <f t="shared" si="3"/>
        <v>0</v>
      </c>
      <c r="AE29" s="122">
        <v>0</v>
      </c>
      <c r="AF29" s="122">
        <v>0</v>
      </c>
      <c r="AG29" s="122">
        <v>0</v>
      </c>
      <c r="AH29" s="122">
        <v>0</v>
      </c>
      <c r="AI29" s="122">
        <f t="shared" si="4"/>
        <v>0</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0</v>
      </c>
      <c r="BC29" s="122">
        <v>0</v>
      </c>
      <c r="BD29" s="122">
        <v>0</v>
      </c>
      <c r="BE29" s="122">
        <v>0</v>
      </c>
      <c r="BF29" s="122">
        <f t="shared" si="9"/>
        <v>0</v>
      </c>
      <c r="BG29" s="122">
        <v>0</v>
      </c>
      <c r="BH29" s="122">
        <f t="shared" si="10"/>
        <v>0</v>
      </c>
      <c r="BI29" s="134">
        <f t="shared" si="11"/>
        <v>0</v>
      </c>
      <c r="BJ29" s="427">
        <v>19</v>
      </c>
      <c r="BK29" s="64"/>
      <c r="BL29" s="64"/>
      <c r="BM29" s="84"/>
    </row>
    <row r="30" spans="1:65" ht="20.100000000000001" customHeight="1" x14ac:dyDescent="0.15">
      <c r="A30" s="24">
        <v>20</v>
      </c>
      <c r="B30" s="33" t="s">
        <v>181</v>
      </c>
      <c r="C30" s="121">
        <v>0</v>
      </c>
      <c r="D30" s="121">
        <v>0</v>
      </c>
      <c r="E30" s="121">
        <v>0</v>
      </c>
      <c r="F30" s="121">
        <v>0</v>
      </c>
      <c r="G30" s="121">
        <v>0</v>
      </c>
      <c r="H30" s="121">
        <v>0</v>
      </c>
      <c r="I30" s="121">
        <f t="shared" si="12"/>
        <v>0</v>
      </c>
      <c r="J30" s="121">
        <v>0</v>
      </c>
      <c r="K30" s="121">
        <v>0</v>
      </c>
      <c r="L30" s="121">
        <v>0</v>
      </c>
      <c r="M30" s="121">
        <v>0</v>
      </c>
      <c r="N30" s="121">
        <v>0</v>
      </c>
      <c r="O30" s="121">
        <v>0</v>
      </c>
      <c r="P30" s="121">
        <v>0</v>
      </c>
      <c r="Q30" s="121">
        <f t="shared" si="1"/>
        <v>0</v>
      </c>
      <c r="R30" s="121">
        <v>0</v>
      </c>
      <c r="S30" s="121">
        <v>12</v>
      </c>
      <c r="T30" s="121">
        <v>0</v>
      </c>
      <c r="U30" s="121">
        <v>2</v>
      </c>
      <c r="V30" s="53">
        <v>20</v>
      </c>
      <c r="W30" s="24">
        <v>20</v>
      </c>
      <c r="X30" s="33" t="s">
        <v>181</v>
      </c>
      <c r="Y30" s="121">
        <f t="shared" si="2"/>
        <v>14</v>
      </c>
      <c r="Z30" s="121">
        <v>0</v>
      </c>
      <c r="AA30" s="121">
        <v>14</v>
      </c>
      <c r="AB30" s="121">
        <v>0</v>
      </c>
      <c r="AC30" s="121">
        <v>4</v>
      </c>
      <c r="AD30" s="121">
        <f t="shared" si="3"/>
        <v>18</v>
      </c>
      <c r="AE30" s="121">
        <v>0</v>
      </c>
      <c r="AF30" s="121">
        <v>10</v>
      </c>
      <c r="AG30" s="121">
        <v>0</v>
      </c>
      <c r="AH30" s="121">
        <v>4</v>
      </c>
      <c r="AI30" s="121">
        <f t="shared" si="4"/>
        <v>14</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46</v>
      </c>
      <c r="BC30" s="121">
        <v>0</v>
      </c>
      <c r="BD30" s="121">
        <v>1</v>
      </c>
      <c r="BE30" s="121">
        <v>0</v>
      </c>
      <c r="BF30" s="121">
        <f t="shared" si="9"/>
        <v>47</v>
      </c>
      <c r="BG30" s="121">
        <v>0</v>
      </c>
      <c r="BH30" s="121">
        <f t="shared" si="10"/>
        <v>0</v>
      </c>
      <c r="BI30" s="135">
        <f t="shared" si="11"/>
        <v>47</v>
      </c>
      <c r="BJ30" s="428">
        <v>20</v>
      </c>
      <c r="BK30" s="64"/>
      <c r="BL30" s="64"/>
      <c r="BM30" s="84"/>
    </row>
    <row r="31" spans="1:65" ht="20.100000000000001" customHeight="1" x14ac:dyDescent="0.15">
      <c r="A31" s="23">
        <v>21</v>
      </c>
      <c r="B31" s="30" t="s">
        <v>182</v>
      </c>
      <c r="C31" s="122">
        <v>0</v>
      </c>
      <c r="D31" s="122">
        <v>0</v>
      </c>
      <c r="E31" s="122">
        <v>0</v>
      </c>
      <c r="F31" s="122">
        <v>0</v>
      </c>
      <c r="G31" s="122">
        <v>0</v>
      </c>
      <c r="H31" s="122">
        <v>0</v>
      </c>
      <c r="I31" s="122">
        <f t="shared" si="12"/>
        <v>0</v>
      </c>
      <c r="J31" s="122">
        <v>0</v>
      </c>
      <c r="K31" s="122">
        <v>0</v>
      </c>
      <c r="L31" s="122">
        <v>0</v>
      </c>
      <c r="M31" s="122">
        <v>0</v>
      </c>
      <c r="N31" s="122">
        <v>0</v>
      </c>
      <c r="O31" s="122">
        <v>0</v>
      </c>
      <c r="P31" s="122">
        <v>0</v>
      </c>
      <c r="Q31" s="122">
        <f t="shared" si="1"/>
        <v>0</v>
      </c>
      <c r="R31" s="122">
        <v>0</v>
      </c>
      <c r="S31" s="122">
        <v>3</v>
      </c>
      <c r="T31" s="122">
        <v>0</v>
      </c>
      <c r="U31" s="122">
        <v>0</v>
      </c>
      <c r="V31" s="52">
        <v>21</v>
      </c>
      <c r="W31" s="23">
        <v>21</v>
      </c>
      <c r="X31" s="30" t="s">
        <v>182</v>
      </c>
      <c r="Y31" s="122">
        <f t="shared" si="2"/>
        <v>3</v>
      </c>
      <c r="Z31" s="122">
        <v>0</v>
      </c>
      <c r="AA31" s="122">
        <v>8</v>
      </c>
      <c r="AB31" s="122">
        <v>0</v>
      </c>
      <c r="AC31" s="122">
        <v>1</v>
      </c>
      <c r="AD31" s="122">
        <f t="shared" si="3"/>
        <v>9</v>
      </c>
      <c r="AE31" s="122">
        <v>0</v>
      </c>
      <c r="AF31" s="122">
        <v>6</v>
      </c>
      <c r="AG31" s="122">
        <v>0</v>
      </c>
      <c r="AH31" s="122">
        <v>3</v>
      </c>
      <c r="AI31" s="122">
        <f t="shared" si="4"/>
        <v>9</v>
      </c>
      <c r="AJ31" s="122">
        <v>0</v>
      </c>
      <c r="AK31" s="122">
        <v>0</v>
      </c>
      <c r="AL31" s="122">
        <v>0</v>
      </c>
      <c r="AM31" s="122">
        <v>0</v>
      </c>
      <c r="AN31" s="122">
        <f t="shared" si="5"/>
        <v>0</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21</v>
      </c>
      <c r="BC31" s="122">
        <v>0</v>
      </c>
      <c r="BD31" s="122">
        <v>0</v>
      </c>
      <c r="BE31" s="122">
        <v>0</v>
      </c>
      <c r="BF31" s="122">
        <f t="shared" si="9"/>
        <v>21</v>
      </c>
      <c r="BG31" s="122">
        <v>0</v>
      </c>
      <c r="BH31" s="122">
        <f t="shared" si="10"/>
        <v>0</v>
      </c>
      <c r="BI31" s="134">
        <f t="shared" si="11"/>
        <v>21</v>
      </c>
      <c r="BJ31" s="427">
        <v>21</v>
      </c>
      <c r="BK31" s="64"/>
      <c r="BM31" s="84"/>
    </row>
    <row r="32" spans="1:65" ht="20.100000000000001" customHeight="1" x14ac:dyDescent="0.15">
      <c r="A32" s="23">
        <v>22</v>
      </c>
      <c r="B32" s="30" t="s">
        <v>183</v>
      </c>
      <c r="C32" s="122">
        <v>0</v>
      </c>
      <c r="D32" s="122">
        <v>0</v>
      </c>
      <c r="E32" s="122">
        <v>0</v>
      </c>
      <c r="F32" s="122">
        <v>0</v>
      </c>
      <c r="G32" s="122">
        <v>0</v>
      </c>
      <c r="H32" s="122">
        <v>0</v>
      </c>
      <c r="I32" s="122">
        <f t="shared" si="12"/>
        <v>0</v>
      </c>
      <c r="J32" s="122">
        <v>0</v>
      </c>
      <c r="K32" s="122">
        <v>0</v>
      </c>
      <c r="L32" s="122">
        <v>0</v>
      </c>
      <c r="M32" s="122">
        <v>0</v>
      </c>
      <c r="N32" s="122">
        <v>0</v>
      </c>
      <c r="O32" s="122">
        <v>0</v>
      </c>
      <c r="P32" s="122">
        <v>0</v>
      </c>
      <c r="Q32" s="122">
        <f t="shared" si="1"/>
        <v>0</v>
      </c>
      <c r="R32" s="122">
        <v>0</v>
      </c>
      <c r="S32" s="122">
        <v>1</v>
      </c>
      <c r="T32" s="122">
        <v>0</v>
      </c>
      <c r="U32" s="122">
        <v>0</v>
      </c>
      <c r="V32" s="52">
        <v>22</v>
      </c>
      <c r="W32" s="23">
        <v>22</v>
      </c>
      <c r="X32" s="30" t="s">
        <v>183</v>
      </c>
      <c r="Y32" s="122">
        <f t="shared" si="2"/>
        <v>1</v>
      </c>
      <c r="Z32" s="122">
        <v>0</v>
      </c>
      <c r="AA32" s="122">
        <v>0</v>
      </c>
      <c r="AB32" s="122">
        <v>0</v>
      </c>
      <c r="AC32" s="122">
        <v>0</v>
      </c>
      <c r="AD32" s="122">
        <f t="shared" si="3"/>
        <v>0</v>
      </c>
      <c r="AE32" s="122">
        <v>0</v>
      </c>
      <c r="AF32" s="122">
        <v>2</v>
      </c>
      <c r="AG32" s="122">
        <v>0</v>
      </c>
      <c r="AH32" s="122">
        <v>0</v>
      </c>
      <c r="AI32" s="122">
        <f t="shared" si="4"/>
        <v>2</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3</v>
      </c>
      <c r="BC32" s="122">
        <v>0</v>
      </c>
      <c r="BD32" s="122">
        <v>0</v>
      </c>
      <c r="BE32" s="122">
        <v>0</v>
      </c>
      <c r="BF32" s="122">
        <f t="shared" si="9"/>
        <v>3</v>
      </c>
      <c r="BG32" s="122">
        <v>0</v>
      </c>
      <c r="BH32" s="122">
        <f t="shared" si="10"/>
        <v>0</v>
      </c>
      <c r="BI32" s="134">
        <f t="shared" si="11"/>
        <v>3</v>
      </c>
      <c r="BJ32" s="427">
        <v>22</v>
      </c>
      <c r="BK32" s="64"/>
      <c r="BM32" s="84"/>
    </row>
    <row r="33" spans="1:65" ht="20.100000000000001" customHeight="1" x14ac:dyDescent="0.15">
      <c r="A33" s="23">
        <v>23</v>
      </c>
      <c r="B33" s="30" t="s">
        <v>185</v>
      </c>
      <c r="C33" s="122">
        <v>0</v>
      </c>
      <c r="D33" s="122">
        <v>0</v>
      </c>
      <c r="E33" s="122">
        <v>0</v>
      </c>
      <c r="F33" s="122">
        <v>0</v>
      </c>
      <c r="G33" s="122">
        <v>0</v>
      </c>
      <c r="H33" s="122">
        <v>0</v>
      </c>
      <c r="I33" s="122">
        <f t="shared" si="12"/>
        <v>0</v>
      </c>
      <c r="J33" s="122">
        <v>0</v>
      </c>
      <c r="K33" s="122">
        <v>0</v>
      </c>
      <c r="L33" s="122">
        <v>0</v>
      </c>
      <c r="M33" s="122">
        <v>0</v>
      </c>
      <c r="N33" s="122">
        <v>0</v>
      </c>
      <c r="O33" s="122">
        <v>0</v>
      </c>
      <c r="P33" s="122">
        <v>0</v>
      </c>
      <c r="Q33" s="122">
        <f t="shared" si="1"/>
        <v>0</v>
      </c>
      <c r="R33" s="122">
        <v>0</v>
      </c>
      <c r="S33" s="122">
        <v>14</v>
      </c>
      <c r="T33" s="122">
        <v>0</v>
      </c>
      <c r="U33" s="122">
        <v>5</v>
      </c>
      <c r="V33" s="52">
        <v>23</v>
      </c>
      <c r="W33" s="23">
        <v>23</v>
      </c>
      <c r="X33" s="30" t="s">
        <v>185</v>
      </c>
      <c r="Y33" s="122">
        <f t="shared" si="2"/>
        <v>19</v>
      </c>
      <c r="Z33" s="122">
        <v>0</v>
      </c>
      <c r="AA33" s="122">
        <v>56</v>
      </c>
      <c r="AB33" s="122">
        <v>0</v>
      </c>
      <c r="AC33" s="122">
        <v>9</v>
      </c>
      <c r="AD33" s="122">
        <f t="shared" si="3"/>
        <v>65</v>
      </c>
      <c r="AE33" s="122">
        <v>0</v>
      </c>
      <c r="AF33" s="122">
        <v>44</v>
      </c>
      <c r="AG33" s="122">
        <v>0</v>
      </c>
      <c r="AH33" s="122">
        <v>15</v>
      </c>
      <c r="AI33" s="122">
        <f t="shared" si="4"/>
        <v>59</v>
      </c>
      <c r="AJ33" s="122">
        <v>0</v>
      </c>
      <c r="AK33" s="122">
        <v>0</v>
      </c>
      <c r="AL33" s="122">
        <v>0</v>
      </c>
      <c r="AM33" s="122">
        <v>0</v>
      </c>
      <c r="AN33" s="122">
        <f t="shared" si="5"/>
        <v>0</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143</v>
      </c>
      <c r="BC33" s="122">
        <v>0</v>
      </c>
      <c r="BD33" s="122">
        <v>1</v>
      </c>
      <c r="BE33" s="122">
        <v>1</v>
      </c>
      <c r="BF33" s="122">
        <f t="shared" si="9"/>
        <v>145</v>
      </c>
      <c r="BG33" s="122">
        <v>0</v>
      </c>
      <c r="BH33" s="122">
        <f t="shared" si="10"/>
        <v>0</v>
      </c>
      <c r="BI33" s="134">
        <f t="shared" si="11"/>
        <v>145</v>
      </c>
      <c r="BJ33" s="427">
        <v>23</v>
      </c>
      <c r="BK33" s="64"/>
      <c r="BM33" s="84"/>
    </row>
    <row r="34" spans="1:65" ht="20.100000000000001" customHeight="1" x14ac:dyDescent="0.15">
      <c r="A34" s="23">
        <v>24</v>
      </c>
      <c r="B34" s="30" t="s">
        <v>186</v>
      </c>
      <c r="C34" s="122">
        <v>1</v>
      </c>
      <c r="D34" s="122">
        <v>0</v>
      </c>
      <c r="E34" s="122">
        <v>0</v>
      </c>
      <c r="F34" s="122">
        <v>0</v>
      </c>
      <c r="G34" s="122">
        <v>0</v>
      </c>
      <c r="H34" s="122">
        <v>0</v>
      </c>
      <c r="I34" s="122">
        <f t="shared" si="12"/>
        <v>1</v>
      </c>
      <c r="J34" s="122">
        <v>0</v>
      </c>
      <c r="K34" s="122">
        <v>0</v>
      </c>
      <c r="L34" s="122">
        <v>0</v>
      </c>
      <c r="M34" s="122">
        <v>0</v>
      </c>
      <c r="N34" s="122">
        <v>0</v>
      </c>
      <c r="O34" s="122">
        <v>0</v>
      </c>
      <c r="P34" s="122">
        <v>0</v>
      </c>
      <c r="Q34" s="122">
        <f t="shared" si="1"/>
        <v>0</v>
      </c>
      <c r="R34" s="122">
        <v>0</v>
      </c>
      <c r="S34" s="122">
        <v>21</v>
      </c>
      <c r="T34" s="122">
        <v>0</v>
      </c>
      <c r="U34" s="122">
        <v>3</v>
      </c>
      <c r="V34" s="52">
        <v>24</v>
      </c>
      <c r="W34" s="23">
        <v>24</v>
      </c>
      <c r="X34" s="30" t="s">
        <v>186</v>
      </c>
      <c r="Y34" s="122">
        <f t="shared" si="2"/>
        <v>24</v>
      </c>
      <c r="Z34" s="122">
        <v>0</v>
      </c>
      <c r="AA34" s="122">
        <v>42</v>
      </c>
      <c r="AB34" s="122">
        <v>0</v>
      </c>
      <c r="AC34" s="122">
        <v>8</v>
      </c>
      <c r="AD34" s="122">
        <f t="shared" si="3"/>
        <v>50</v>
      </c>
      <c r="AE34" s="122">
        <v>0</v>
      </c>
      <c r="AF34" s="122">
        <v>37</v>
      </c>
      <c r="AG34" s="122">
        <v>0</v>
      </c>
      <c r="AH34" s="122">
        <v>4</v>
      </c>
      <c r="AI34" s="122">
        <f t="shared" si="4"/>
        <v>41</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115</v>
      </c>
      <c r="BC34" s="122">
        <v>0</v>
      </c>
      <c r="BD34" s="122">
        <v>0</v>
      </c>
      <c r="BE34" s="122">
        <v>0</v>
      </c>
      <c r="BF34" s="122">
        <f t="shared" si="9"/>
        <v>115</v>
      </c>
      <c r="BG34" s="122">
        <v>0</v>
      </c>
      <c r="BH34" s="122">
        <f t="shared" si="10"/>
        <v>1</v>
      </c>
      <c r="BI34" s="134">
        <f t="shared" si="11"/>
        <v>116</v>
      </c>
      <c r="BJ34" s="427">
        <v>24</v>
      </c>
      <c r="BK34" s="64"/>
      <c r="BM34" s="84"/>
    </row>
    <row r="35" spans="1:65" ht="20.100000000000001" customHeight="1" x14ac:dyDescent="0.15">
      <c r="A35" s="23">
        <v>25</v>
      </c>
      <c r="B35" s="30" t="s">
        <v>12</v>
      </c>
      <c r="C35" s="122">
        <v>0</v>
      </c>
      <c r="D35" s="122">
        <v>0</v>
      </c>
      <c r="E35" s="122">
        <v>0</v>
      </c>
      <c r="F35" s="122">
        <v>0</v>
      </c>
      <c r="G35" s="122">
        <v>0</v>
      </c>
      <c r="H35" s="122">
        <v>0</v>
      </c>
      <c r="I35" s="122">
        <f t="shared" si="12"/>
        <v>0</v>
      </c>
      <c r="J35" s="122">
        <v>0</v>
      </c>
      <c r="K35" s="122">
        <v>0</v>
      </c>
      <c r="L35" s="122">
        <v>0</v>
      </c>
      <c r="M35" s="122">
        <v>0</v>
      </c>
      <c r="N35" s="122">
        <v>0</v>
      </c>
      <c r="O35" s="122">
        <v>0</v>
      </c>
      <c r="P35" s="122">
        <v>0</v>
      </c>
      <c r="Q35" s="122">
        <f t="shared" si="1"/>
        <v>0</v>
      </c>
      <c r="R35" s="122">
        <v>0</v>
      </c>
      <c r="S35" s="122">
        <v>1</v>
      </c>
      <c r="T35" s="122">
        <v>0</v>
      </c>
      <c r="U35" s="122">
        <v>1</v>
      </c>
      <c r="V35" s="180">
        <v>25</v>
      </c>
      <c r="W35" s="23">
        <v>25</v>
      </c>
      <c r="X35" s="30" t="s">
        <v>12</v>
      </c>
      <c r="Y35" s="122">
        <f t="shared" si="2"/>
        <v>2</v>
      </c>
      <c r="Z35" s="122">
        <v>0</v>
      </c>
      <c r="AA35" s="122">
        <v>9</v>
      </c>
      <c r="AB35" s="122">
        <v>0</v>
      </c>
      <c r="AC35" s="122">
        <v>2</v>
      </c>
      <c r="AD35" s="122">
        <f t="shared" si="3"/>
        <v>11</v>
      </c>
      <c r="AE35" s="122">
        <v>0</v>
      </c>
      <c r="AF35" s="122">
        <v>1</v>
      </c>
      <c r="AG35" s="122">
        <v>0</v>
      </c>
      <c r="AH35" s="122">
        <v>0</v>
      </c>
      <c r="AI35" s="122">
        <f t="shared" si="4"/>
        <v>1</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14</v>
      </c>
      <c r="BC35" s="122">
        <v>0</v>
      </c>
      <c r="BD35" s="122">
        <v>0</v>
      </c>
      <c r="BE35" s="122">
        <v>0</v>
      </c>
      <c r="BF35" s="122">
        <f t="shared" si="9"/>
        <v>14</v>
      </c>
      <c r="BG35" s="122">
        <v>0</v>
      </c>
      <c r="BH35" s="122">
        <f t="shared" si="10"/>
        <v>0</v>
      </c>
      <c r="BI35" s="134">
        <f t="shared" si="11"/>
        <v>14</v>
      </c>
      <c r="BJ35" s="430">
        <v>25</v>
      </c>
      <c r="BK35" s="64"/>
      <c r="BM35" s="84"/>
    </row>
    <row r="36" spans="1:65" ht="20.100000000000001" customHeight="1" thickBot="1" x14ac:dyDescent="0.2">
      <c r="A36" s="533" t="s">
        <v>239</v>
      </c>
      <c r="B36" s="534"/>
      <c r="C36" s="127">
        <f t="shared" ref="C36:U36" si="13">SUM(C11:C35)</f>
        <v>40</v>
      </c>
      <c r="D36" s="127"/>
      <c r="E36" s="127">
        <f t="shared" si="13"/>
        <v>0</v>
      </c>
      <c r="F36" s="127">
        <f t="shared" si="13"/>
        <v>1</v>
      </c>
      <c r="G36" s="127">
        <f t="shared" si="13"/>
        <v>12</v>
      </c>
      <c r="H36" s="127">
        <f t="shared" si="13"/>
        <v>1</v>
      </c>
      <c r="I36" s="127">
        <f t="shared" si="13"/>
        <v>54</v>
      </c>
      <c r="J36" s="127">
        <f t="shared" si="13"/>
        <v>0</v>
      </c>
      <c r="K36" s="127">
        <f t="shared" si="13"/>
        <v>0</v>
      </c>
      <c r="L36" s="127">
        <f t="shared" si="13"/>
        <v>0</v>
      </c>
      <c r="M36" s="127">
        <f t="shared" si="13"/>
        <v>0</v>
      </c>
      <c r="N36" s="127">
        <f t="shared" si="13"/>
        <v>0</v>
      </c>
      <c r="O36" s="127">
        <f t="shared" si="13"/>
        <v>0</v>
      </c>
      <c r="P36" s="127">
        <f t="shared" si="13"/>
        <v>0</v>
      </c>
      <c r="Q36" s="127">
        <f t="shared" si="13"/>
        <v>0</v>
      </c>
      <c r="R36" s="127">
        <f t="shared" si="13"/>
        <v>0</v>
      </c>
      <c r="S36" s="127">
        <f t="shared" si="13"/>
        <v>819</v>
      </c>
      <c r="T36" s="127">
        <f t="shared" si="13"/>
        <v>1</v>
      </c>
      <c r="U36" s="127">
        <f t="shared" si="13"/>
        <v>128</v>
      </c>
      <c r="V36" s="181"/>
      <c r="W36" s="466" t="s">
        <v>210</v>
      </c>
      <c r="X36" s="467"/>
      <c r="Y36" s="127">
        <f t="shared" ref="Y36:AN36" si="14">SUM(Y11:Y35)</f>
        <v>948</v>
      </c>
      <c r="Z36" s="127">
        <f t="shared" si="14"/>
        <v>2</v>
      </c>
      <c r="AA36" s="127">
        <f t="shared" si="14"/>
        <v>2039</v>
      </c>
      <c r="AB36" s="127">
        <f t="shared" si="14"/>
        <v>1</v>
      </c>
      <c r="AC36" s="127">
        <f t="shared" si="14"/>
        <v>329</v>
      </c>
      <c r="AD36" s="127">
        <f t="shared" si="14"/>
        <v>2371</v>
      </c>
      <c r="AE36" s="127">
        <f t="shared" si="14"/>
        <v>1</v>
      </c>
      <c r="AF36" s="127">
        <f t="shared" si="14"/>
        <v>1050</v>
      </c>
      <c r="AG36" s="127">
        <f t="shared" si="14"/>
        <v>4</v>
      </c>
      <c r="AH36" s="127">
        <f t="shared" si="14"/>
        <v>248</v>
      </c>
      <c r="AI36" s="127">
        <f t="shared" si="14"/>
        <v>1303</v>
      </c>
      <c r="AJ36" s="127">
        <f t="shared" si="14"/>
        <v>0</v>
      </c>
      <c r="AK36" s="127">
        <f t="shared" si="14"/>
        <v>0</v>
      </c>
      <c r="AL36" s="127">
        <f t="shared" si="14"/>
        <v>0</v>
      </c>
      <c r="AM36" s="127">
        <f t="shared" si="14"/>
        <v>0</v>
      </c>
      <c r="AN36" s="127">
        <f t="shared" si="14"/>
        <v>0</v>
      </c>
      <c r="AO36" s="181"/>
      <c r="AP36" s="466" t="s">
        <v>210</v>
      </c>
      <c r="AQ36" s="467"/>
      <c r="AR36" s="127">
        <f t="shared" ref="AR36:BI36" si="15">SUM(AR11:AR35)</f>
        <v>0</v>
      </c>
      <c r="AS36" s="127">
        <f t="shared" si="15"/>
        <v>0</v>
      </c>
      <c r="AT36" s="127">
        <f t="shared" si="15"/>
        <v>0</v>
      </c>
      <c r="AU36" s="127">
        <f t="shared" si="15"/>
        <v>0</v>
      </c>
      <c r="AV36" s="127">
        <f t="shared" si="15"/>
        <v>0</v>
      </c>
      <c r="AW36" s="127">
        <f t="shared" si="15"/>
        <v>0</v>
      </c>
      <c r="AX36" s="127">
        <f t="shared" si="15"/>
        <v>0</v>
      </c>
      <c r="AY36" s="127">
        <f t="shared" si="15"/>
        <v>0</v>
      </c>
      <c r="AZ36" s="127">
        <f t="shared" si="15"/>
        <v>0</v>
      </c>
      <c r="BA36" s="127">
        <f t="shared" si="15"/>
        <v>0</v>
      </c>
      <c r="BB36" s="127">
        <f t="shared" si="15"/>
        <v>4622</v>
      </c>
      <c r="BC36" s="127">
        <f t="shared" si="15"/>
        <v>0</v>
      </c>
      <c r="BD36" s="127">
        <f t="shared" si="15"/>
        <v>34</v>
      </c>
      <c r="BE36" s="127">
        <f t="shared" si="15"/>
        <v>32</v>
      </c>
      <c r="BF36" s="127">
        <f t="shared" si="15"/>
        <v>4688</v>
      </c>
      <c r="BG36" s="127">
        <f t="shared" si="15"/>
        <v>26</v>
      </c>
      <c r="BH36" s="127">
        <f t="shared" si="15"/>
        <v>80</v>
      </c>
      <c r="BI36" s="137">
        <f t="shared" si="15"/>
        <v>4768</v>
      </c>
      <c r="BJ36" s="431"/>
      <c r="BK36" s="64"/>
    </row>
  </sheetData>
  <mergeCells count="53">
    <mergeCell ref="W36:X36"/>
    <mergeCell ref="AP36:AQ36"/>
    <mergeCell ref="BJ6:BJ10"/>
    <mergeCell ref="Q7:Q9"/>
    <mergeCell ref="R7:U7"/>
    <mergeCell ref="Z7:AD7"/>
    <mergeCell ref="AE7:AI7"/>
    <mergeCell ref="AJ7:AN7"/>
    <mergeCell ref="AR7:AV7"/>
    <mergeCell ref="AW7:BA7"/>
    <mergeCell ref="BF7:BF9"/>
    <mergeCell ref="R8:S8"/>
    <mergeCell ref="T8:U8"/>
    <mergeCell ref="Z8:AA8"/>
    <mergeCell ref="AB8:AC8"/>
    <mergeCell ref="AE8:AF8"/>
    <mergeCell ref="BI6:BI9"/>
    <mergeCell ref="AL8:AM8"/>
    <mergeCell ref="AR8:AS8"/>
    <mergeCell ref="AT8:AU8"/>
    <mergeCell ref="AV8:AV9"/>
    <mergeCell ref="AW8:AX8"/>
    <mergeCell ref="AY8:AZ8"/>
    <mergeCell ref="BA8:BA9"/>
    <mergeCell ref="BB7:BB9"/>
    <mergeCell ref="BC7:BC9"/>
    <mergeCell ref="BD7:BD9"/>
    <mergeCell ref="BE7:BE9"/>
    <mergeCell ref="BH6:BH9"/>
    <mergeCell ref="Y6:AN6"/>
    <mergeCell ref="AO6:AO10"/>
    <mergeCell ref="BG6:BG9"/>
    <mergeCell ref="AR6:BF6"/>
    <mergeCell ref="AG8:AH8"/>
    <mergeCell ref="AJ8:AK8"/>
    <mergeCell ref="V6:V10"/>
    <mergeCell ref="O7:O9"/>
    <mergeCell ref="A36:B36"/>
    <mergeCell ref="P7:P9"/>
    <mergeCell ref="C6:I6"/>
    <mergeCell ref="J6:U6"/>
    <mergeCell ref="D7:D9"/>
    <mergeCell ref="N7:N9"/>
    <mergeCell ref="I7:I9"/>
    <mergeCell ref="J7:J9"/>
    <mergeCell ref="K7:K9"/>
    <mergeCell ref="L7:L9"/>
    <mergeCell ref="M7:M9"/>
    <mergeCell ref="C7:C9"/>
    <mergeCell ref="E7:E9"/>
    <mergeCell ref="F7:F9"/>
    <mergeCell ref="G7:G9"/>
    <mergeCell ref="H7:H9"/>
  </mergeCells>
  <phoneticPr fontId="2"/>
  <pageMargins left="0.78740157480314965" right="0.78740157480314965" top="0.78740157480314965" bottom="0.74803149606299213" header="0.51181102362204722" footer="0.51181102362204722"/>
  <pageSetup paperSize="9" firstPageNumber="36" fitToWidth="0" orientation="portrait" useFirstPageNumber="1" r:id="rId1"/>
  <headerFooter scaleWithDoc="0" alignWithMargins="0">
    <oddFooter>&amp;C- &amp;P -</oddFooter>
  </headerFooter>
  <colBreaks count="7" manualBreakCount="7">
    <brk id="9" max="35" man="1"/>
    <brk id="17" max="35" man="1"/>
    <brk id="22" max="35" man="1"/>
    <brk id="31" max="35" man="1"/>
    <brk id="41" max="1048575" man="1"/>
    <brk id="48" max="35" man="1"/>
    <brk id="53" max="3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BM36"/>
  <sheetViews>
    <sheetView view="pageBreakPreview" topLeftCell="AG1" zoomScale="85" zoomScaleSheetLayoutView="85" workbookViewId="0">
      <selection activeCell="AG1" sqref="A1:XFD1048576"/>
    </sheetView>
  </sheetViews>
  <sheetFormatPr defaultColWidth="10.625" defaultRowHeight="20.100000000000001" customHeight="1" x14ac:dyDescent="0.15"/>
  <cols>
    <col min="1" max="1" width="5.625" style="17" customWidth="1"/>
    <col min="2" max="2" width="11.625" style="17" customWidth="1"/>
    <col min="3" max="20" width="8.125" style="17" customWidth="1"/>
    <col min="21" max="21" width="8.125" style="18" customWidth="1"/>
    <col min="22" max="22" width="5.625" style="17" customWidth="1"/>
    <col min="23" max="23" width="5.375" style="17" customWidth="1"/>
    <col min="24" max="24" width="10" style="17" bestFit="1" customWidth="1"/>
    <col min="25" max="39" width="8.25" style="17" customWidth="1"/>
    <col min="40" max="40" width="8.125" style="18" customWidth="1"/>
    <col min="41" max="42" width="5.625" style="17" customWidth="1"/>
    <col min="43" max="43" width="10" style="17" bestFit="1" customWidth="1"/>
    <col min="44" max="61" width="8.125" style="17" customWidth="1"/>
    <col min="62" max="62" width="5.625" style="18" customWidth="1"/>
    <col min="63" max="16384" width="10.625" style="17"/>
  </cols>
  <sheetData>
    <row r="1" spans="1:65" s="64" customFormat="1" ht="20.100000000000001" customHeight="1" x14ac:dyDescent="0.15">
      <c r="A1" s="64" t="str">
        <f>目次!A6</f>
        <v>令和７年度　市町村税の課税状況等の調</v>
      </c>
      <c r="U1" s="93"/>
      <c r="AN1" s="93"/>
      <c r="BJ1" s="93"/>
    </row>
    <row r="2" spans="1:65" s="64" customFormat="1" ht="20.100000000000001" customHeight="1" x14ac:dyDescent="0.15">
      <c r="A2" s="64" t="s">
        <v>415</v>
      </c>
      <c r="U2" s="93"/>
      <c r="AN2" s="93"/>
      <c r="BJ2" s="93"/>
    </row>
    <row r="4" spans="1:65" ht="20.100000000000001" customHeight="1" x14ac:dyDescent="0.15">
      <c r="A4" s="17" t="s">
        <v>328</v>
      </c>
      <c r="W4" s="17" t="str">
        <f>$A$4</f>
        <v>第１１表　　課税台数</v>
      </c>
      <c r="AP4" s="17" t="str">
        <f>$A$4</f>
        <v>第１１表　　課税台数</v>
      </c>
    </row>
    <row r="5" spans="1:65" ht="20.100000000000001" customHeight="1" thickBot="1" x14ac:dyDescent="0.2">
      <c r="J5" s="101"/>
      <c r="K5" s="64"/>
      <c r="L5" s="64"/>
      <c r="M5" s="64"/>
      <c r="N5" s="64"/>
      <c r="O5" s="64"/>
      <c r="P5" s="64"/>
      <c r="W5" s="17" t="s">
        <v>110</v>
      </c>
      <c r="AP5" s="17" t="s">
        <v>110</v>
      </c>
    </row>
    <row r="6" spans="1:65" ht="20.100000000000001" customHeight="1" x14ac:dyDescent="0.15">
      <c r="A6" s="445"/>
      <c r="B6" s="26" t="s">
        <v>9</v>
      </c>
      <c r="C6" s="475" t="s">
        <v>354</v>
      </c>
      <c r="D6" s="476"/>
      <c r="E6" s="476"/>
      <c r="F6" s="476"/>
      <c r="G6" s="476"/>
      <c r="H6" s="476"/>
      <c r="I6" s="544"/>
      <c r="J6" s="538" t="s">
        <v>0</v>
      </c>
      <c r="K6" s="539"/>
      <c r="L6" s="539"/>
      <c r="M6" s="539"/>
      <c r="N6" s="539"/>
      <c r="O6" s="539"/>
      <c r="P6" s="539"/>
      <c r="Q6" s="539"/>
      <c r="R6" s="539"/>
      <c r="S6" s="539"/>
      <c r="T6" s="539"/>
      <c r="U6" s="540"/>
      <c r="V6" s="535" t="s">
        <v>332</v>
      </c>
      <c r="W6" s="445"/>
      <c r="X6" s="26" t="s">
        <v>9</v>
      </c>
      <c r="Y6" s="541" t="s">
        <v>342</v>
      </c>
      <c r="Z6" s="542"/>
      <c r="AA6" s="542"/>
      <c r="AB6" s="542"/>
      <c r="AC6" s="542"/>
      <c r="AD6" s="542"/>
      <c r="AE6" s="542"/>
      <c r="AF6" s="542"/>
      <c r="AG6" s="542"/>
      <c r="AH6" s="542"/>
      <c r="AI6" s="542"/>
      <c r="AJ6" s="542"/>
      <c r="AK6" s="542"/>
      <c r="AL6" s="542"/>
      <c r="AM6" s="542"/>
      <c r="AN6" s="543"/>
      <c r="AO6" s="535" t="s">
        <v>332</v>
      </c>
      <c r="AP6" s="445"/>
      <c r="AQ6" s="26" t="s">
        <v>9</v>
      </c>
      <c r="AR6" s="541" t="s">
        <v>359</v>
      </c>
      <c r="AS6" s="542"/>
      <c r="AT6" s="542"/>
      <c r="AU6" s="542"/>
      <c r="AV6" s="542"/>
      <c r="AW6" s="542"/>
      <c r="AX6" s="542"/>
      <c r="AY6" s="542"/>
      <c r="AZ6" s="542"/>
      <c r="BA6" s="542"/>
      <c r="BB6" s="542"/>
      <c r="BC6" s="542"/>
      <c r="BD6" s="542"/>
      <c r="BE6" s="542"/>
      <c r="BF6" s="546"/>
      <c r="BG6" s="525" t="s">
        <v>81</v>
      </c>
      <c r="BH6" s="525" t="s">
        <v>319</v>
      </c>
      <c r="BI6" s="527" t="s">
        <v>220</v>
      </c>
      <c r="BJ6" s="529" t="s">
        <v>332</v>
      </c>
      <c r="BK6" s="64"/>
    </row>
    <row r="7" spans="1:65" ht="20.100000000000001" customHeight="1" x14ac:dyDescent="0.15">
      <c r="A7" s="443"/>
      <c r="B7" s="114"/>
      <c r="C7" s="473" t="s">
        <v>450</v>
      </c>
      <c r="D7" s="473" t="s">
        <v>468</v>
      </c>
      <c r="E7" s="473" t="s">
        <v>449</v>
      </c>
      <c r="F7" s="473" t="s">
        <v>27</v>
      </c>
      <c r="G7" s="473" t="s">
        <v>200</v>
      </c>
      <c r="H7" s="473" t="s">
        <v>201</v>
      </c>
      <c r="I7" s="532" t="s">
        <v>96</v>
      </c>
      <c r="J7" s="473" t="s">
        <v>372</v>
      </c>
      <c r="K7" s="473" t="s">
        <v>79</v>
      </c>
      <c r="L7" s="473" t="s">
        <v>321</v>
      </c>
      <c r="M7" s="473" t="s">
        <v>350</v>
      </c>
      <c r="N7" s="473" t="s">
        <v>351</v>
      </c>
      <c r="O7" s="473" t="s">
        <v>352</v>
      </c>
      <c r="P7" s="473" t="s">
        <v>250</v>
      </c>
      <c r="Q7" s="532" t="s">
        <v>353</v>
      </c>
      <c r="R7" s="547" t="s">
        <v>373</v>
      </c>
      <c r="S7" s="548"/>
      <c r="T7" s="548"/>
      <c r="U7" s="549"/>
      <c r="V7" s="491"/>
      <c r="W7" s="443"/>
      <c r="X7" s="114"/>
      <c r="Y7" s="182" t="s">
        <v>315</v>
      </c>
      <c r="Z7" s="536" t="s">
        <v>356</v>
      </c>
      <c r="AA7" s="550"/>
      <c r="AB7" s="550"/>
      <c r="AC7" s="550"/>
      <c r="AD7" s="537"/>
      <c r="AE7" s="536" t="s">
        <v>219</v>
      </c>
      <c r="AF7" s="550"/>
      <c r="AG7" s="550"/>
      <c r="AH7" s="550"/>
      <c r="AI7" s="537"/>
      <c r="AJ7" s="536" t="s">
        <v>314</v>
      </c>
      <c r="AK7" s="550"/>
      <c r="AL7" s="550"/>
      <c r="AM7" s="550"/>
      <c r="AN7" s="551"/>
      <c r="AO7" s="491"/>
      <c r="AP7" s="443"/>
      <c r="AQ7" s="114"/>
      <c r="AR7" s="536" t="s">
        <v>357</v>
      </c>
      <c r="AS7" s="550"/>
      <c r="AT7" s="550"/>
      <c r="AU7" s="550"/>
      <c r="AV7" s="537"/>
      <c r="AW7" s="536" t="s">
        <v>360</v>
      </c>
      <c r="AX7" s="550"/>
      <c r="AY7" s="550"/>
      <c r="AZ7" s="550"/>
      <c r="BA7" s="537"/>
      <c r="BB7" s="471" t="s">
        <v>191</v>
      </c>
      <c r="BC7" s="553" t="s">
        <v>38</v>
      </c>
      <c r="BD7" s="473" t="s">
        <v>63</v>
      </c>
      <c r="BE7" s="553" t="s">
        <v>358</v>
      </c>
      <c r="BF7" s="555" t="s">
        <v>66</v>
      </c>
      <c r="BG7" s="485"/>
      <c r="BH7" s="526"/>
      <c r="BI7" s="528"/>
      <c r="BJ7" s="530"/>
      <c r="BK7" s="64"/>
    </row>
    <row r="8" spans="1:65" ht="20.100000000000001" customHeight="1" x14ac:dyDescent="0.15">
      <c r="A8" s="20"/>
      <c r="B8" s="444"/>
      <c r="C8" s="531"/>
      <c r="D8" s="531"/>
      <c r="E8" s="531"/>
      <c r="F8" s="531"/>
      <c r="G8" s="531"/>
      <c r="H8" s="531"/>
      <c r="I8" s="531"/>
      <c r="J8" s="531"/>
      <c r="K8" s="531"/>
      <c r="L8" s="474"/>
      <c r="M8" s="474"/>
      <c r="N8" s="531"/>
      <c r="O8" s="474"/>
      <c r="P8" s="531"/>
      <c r="Q8" s="531"/>
      <c r="R8" s="536" t="s">
        <v>355</v>
      </c>
      <c r="S8" s="537"/>
      <c r="T8" s="536" t="s">
        <v>90</v>
      </c>
      <c r="U8" s="537"/>
      <c r="V8" s="491"/>
      <c r="W8" s="20"/>
      <c r="X8" s="444"/>
      <c r="Y8" s="442" t="s">
        <v>339</v>
      </c>
      <c r="Z8" s="536" t="s">
        <v>355</v>
      </c>
      <c r="AA8" s="537"/>
      <c r="AB8" s="536" t="s">
        <v>90</v>
      </c>
      <c r="AC8" s="537"/>
      <c r="AD8" s="442" t="s">
        <v>339</v>
      </c>
      <c r="AE8" s="536" t="s">
        <v>355</v>
      </c>
      <c r="AF8" s="537"/>
      <c r="AG8" s="536" t="s">
        <v>90</v>
      </c>
      <c r="AH8" s="537"/>
      <c r="AI8" s="442" t="s">
        <v>339</v>
      </c>
      <c r="AJ8" s="536" t="s">
        <v>355</v>
      </c>
      <c r="AK8" s="537"/>
      <c r="AL8" s="536" t="s">
        <v>90</v>
      </c>
      <c r="AM8" s="537"/>
      <c r="AN8" s="442" t="s">
        <v>339</v>
      </c>
      <c r="AO8" s="491"/>
      <c r="AP8" s="20"/>
      <c r="AQ8" s="444"/>
      <c r="AR8" s="536" t="s">
        <v>355</v>
      </c>
      <c r="AS8" s="537"/>
      <c r="AT8" s="536" t="s">
        <v>90</v>
      </c>
      <c r="AU8" s="537"/>
      <c r="AV8" s="545" t="s">
        <v>339</v>
      </c>
      <c r="AW8" s="536" t="s">
        <v>355</v>
      </c>
      <c r="AX8" s="537"/>
      <c r="AY8" s="536" t="s">
        <v>361</v>
      </c>
      <c r="AZ8" s="537"/>
      <c r="BA8" s="545" t="s">
        <v>339</v>
      </c>
      <c r="BB8" s="552"/>
      <c r="BC8" s="554"/>
      <c r="BD8" s="531"/>
      <c r="BE8" s="485"/>
      <c r="BF8" s="545"/>
      <c r="BG8" s="485"/>
      <c r="BH8" s="526"/>
      <c r="BI8" s="528"/>
      <c r="BJ8" s="530"/>
      <c r="BK8" s="64"/>
    </row>
    <row r="9" spans="1:65" ht="20.100000000000001" customHeight="1" x14ac:dyDescent="0.15">
      <c r="A9" s="20"/>
      <c r="B9" s="444"/>
      <c r="C9" s="531"/>
      <c r="D9" s="531"/>
      <c r="E9" s="531"/>
      <c r="F9" s="531"/>
      <c r="G9" s="531"/>
      <c r="H9" s="531"/>
      <c r="I9" s="531"/>
      <c r="J9" s="531"/>
      <c r="K9" s="531"/>
      <c r="L9" s="474"/>
      <c r="M9" s="474"/>
      <c r="N9" s="531"/>
      <c r="O9" s="474"/>
      <c r="P9" s="531"/>
      <c r="Q9" s="531"/>
      <c r="R9" s="440" t="s">
        <v>47</v>
      </c>
      <c r="S9" s="440" t="s">
        <v>88</v>
      </c>
      <c r="T9" s="440" t="s">
        <v>47</v>
      </c>
      <c r="U9" s="440" t="s">
        <v>88</v>
      </c>
      <c r="V9" s="491"/>
      <c r="W9" s="20"/>
      <c r="X9" s="444"/>
      <c r="Y9" s="442"/>
      <c r="Z9" s="440" t="s">
        <v>88</v>
      </c>
      <c r="AA9" s="440" t="s">
        <v>47</v>
      </c>
      <c r="AB9" s="440" t="s">
        <v>88</v>
      </c>
      <c r="AC9" s="440" t="s">
        <v>88</v>
      </c>
      <c r="AD9" s="442"/>
      <c r="AE9" s="183" t="s">
        <v>47</v>
      </c>
      <c r="AF9" s="440" t="s">
        <v>88</v>
      </c>
      <c r="AG9" s="440" t="s">
        <v>47</v>
      </c>
      <c r="AH9" s="440" t="s">
        <v>88</v>
      </c>
      <c r="AI9" s="442"/>
      <c r="AJ9" s="183" t="s">
        <v>47</v>
      </c>
      <c r="AK9" s="440" t="s">
        <v>88</v>
      </c>
      <c r="AL9" s="440" t="s">
        <v>47</v>
      </c>
      <c r="AM9" s="440" t="s">
        <v>88</v>
      </c>
      <c r="AN9" s="442"/>
      <c r="AO9" s="491"/>
      <c r="AP9" s="20"/>
      <c r="AQ9" s="444"/>
      <c r="AR9" s="183" t="s">
        <v>47</v>
      </c>
      <c r="AS9" s="440" t="s">
        <v>88</v>
      </c>
      <c r="AT9" s="440" t="s">
        <v>47</v>
      </c>
      <c r="AU9" s="440" t="s">
        <v>88</v>
      </c>
      <c r="AV9" s="545"/>
      <c r="AW9" s="183" t="s">
        <v>47</v>
      </c>
      <c r="AX9" s="440" t="s">
        <v>88</v>
      </c>
      <c r="AY9" s="440" t="s">
        <v>47</v>
      </c>
      <c r="AZ9" s="440" t="s">
        <v>88</v>
      </c>
      <c r="BA9" s="545"/>
      <c r="BB9" s="552"/>
      <c r="BC9" s="554"/>
      <c r="BD9" s="531"/>
      <c r="BE9" s="485"/>
      <c r="BF9" s="545"/>
      <c r="BG9" s="485"/>
      <c r="BH9" s="526"/>
      <c r="BI9" s="528"/>
      <c r="BJ9" s="530"/>
      <c r="BK9" s="64"/>
    </row>
    <row r="10" spans="1:65" ht="20.100000000000001" customHeight="1" x14ac:dyDescent="0.15">
      <c r="A10" s="113" t="s">
        <v>26</v>
      </c>
      <c r="B10" s="444"/>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491"/>
      <c r="W10" s="113" t="s">
        <v>26</v>
      </c>
      <c r="X10" s="444"/>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491"/>
      <c r="AP10" s="113" t="s">
        <v>26</v>
      </c>
      <c r="AQ10" s="444"/>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30"/>
      <c r="BK10" s="64"/>
    </row>
    <row r="11" spans="1:65" ht="20.100000000000001" customHeight="1" x14ac:dyDescent="0.15">
      <c r="A11" s="22">
        <v>1</v>
      </c>
      <c r="B11" s="29" t="s">
        <v>155</v>
      </c>
      <c r="C11" s="118">
        <v>3507</v>
      </c>
      <c r="D11" s="125">
        <v>0</v>
      </c>
      <c r="E11" s="125">
        <v>33</v>
      </c>
      <c r="F11" s="125">
        <v>696</v>
      </c>
      <c r="G11" s="125">
        <v>1388</v>
      </c>
      <c r="H11" s="125">
        <v>96</v>
      </c>
      <c r="I11" s="125">
        <f t="shared" ref="I11:I25" si="0">SUM(C11:H11)</f>
        <v>5720</v>
      </c>
      <c r="J11" s="125">
        <v>2950</v>
      </c>
      <c r="K11" s="125">
        <v>0</v>
      </c>
      <c r="L11" s="125">
        <v>0</v>
      </c>
      <c r="M11" s="125">
        <v>1</v>
      </c>
      <c r="N11" s="125">
        <v>0</v>
      </c>
      <c r="O11" s="125">
        <v>0</v>
      </c>
      <c r="P11" s="125">
        <v>0</v>
      </c>
      <c r="Q11" s="146">
        <f>SUM(K11:P11)</f>
        <v>1</v>
      </c>
      <c r="R11" s="146">
        <v>13</v>
      </c>
      <c r="S11" s="146">
        <v>15892</v>
      </c>
      <c r="T11" s="146">
        <v>95</v>
      </c>
      <c r="U11" s="146">
        <v>2417</v>
      </c>
      <c r="V11" s="128">
        <v>1</v>
      </c>
      <c r="W11" s="22">
        <v>1</v>
      </c>
      <c r="X11" s="29" t="s">
        <v>155</v>
      </c>
      <c r="Y11" s="146">
        <f>SUM(R11:U11)</f>
        <v>18417</v>
      </c>
      <c r="Z11" s="146">
        <v>16</v>
      </c>
      <c r="AA11" s="146">
        <v>43759</v>
      </c>
      <c r="AB11" s="146">
        <v>505</v>
      </c>
      <c r="AC11" s="146">
        <v>9288</v>
      </c>
      <c r="AD11" s="146">
        <f>SUM(Z11:AC11)</f>
        <v>53568</v>
      </c>
      <c r="AE11" s="146">
        <v>27</v>
      </c>
      <c r="AF11" s="146">
        <v>12930</v>
      </c>
      <c r="AG11" s="146">
        <v>125</v>
      </c>
      <c r="AH11" s="146">
        <v>4411</v>
      </c>
      <c r="AI11" s="146">
        <f>SUM(AE11:AH11)</f>
        <v>17493</v>
      </c>
      <c r="AJ11" s="146">
        <v>0</v>
      </c>
      <c r="AK11" s="146">
        <v>26</v>
      </c>
      <c r="AL11" s="146">
        <v>0</v>
      </c>
      <c r="AM11" s="146">
        <v>13</v>
      </c>
      <c r="AN11" s="146">
        <f>SUM(AJ11:AM11)</f>
        <v>39</v>
      </c>
      <c r="AO11" s="128">
        <v>1</v>
      </c>
      <c r="AP11" s="22">
        <v>1</v>
      </c>
      <c r="AQ11" s="29" t="s">
        <v>155</v>
      </c>
      <c r="AR11" s="146">
        <v>0</v>
      </c>
      <c r="AS11" s="146">
        <v>0</v>
      </c>
      <c r="AT11" s="146">
        <v>0</v>
      </c>
      <c r="AU11" s="146">
        <v>0</v>
      </c>
      <c r="AV11" s="146">
        <f>SUM(AR11:AU11)</f>
        <v>0</v>
      </c>
      <c r="AW11" s="146">
        <v>1</v>
      </c>
      <c r="AX11" s="146">
        <v>0</v>
      </c>
      <c r="AY11" s="146">
        <v>0</v>
      </c>
      <c r="AZ11" s="146">
        <v>0</v>
      </c>
      <c r="BA11" s="146">
        <f>SUM(AW11:AZ11)</f>
        <v>1</v>
      </c>
      <c r="BB11" s="146">
        <f>SUM(Y11,AD11,AI11,AN11,AV11,BA11)</f>
        <v>89518</v>
      </c>
      <c r="BC11" s="146">
        <v>1</v>
      </c>
      <c r="BD11" s="146">
        <v>1636</v>
      </c>
      <c r="BE11" s="146">
        <v>1536</v>
      </c>
      <c r="BF11" s="146">
        <f>SUM(J11,Q11,BB11,BC11:BE11)</f>
        <v>95642</v>
      </c>
      <c r="BG11" s="146">
        <v>3702</v>
      </c>
      <c r="BH11" s="146">
        <f>SUM(I11,J11,BG11)</f>
        <v>12372</v>
      </c>
      <c r="BI11" s="185">
        <f>SUM(BF11,BH11)-J11</f>
        <v>105064</v>
      </c>
      <c r="BJ11" s="426">
        <v>1</v>
      </c>
      <c r="BK11" s="64"/>
      <c r="BM11" s="84"/>
    </row>
    <row r="12" spans="1:65" ht="20.100000000000001" customHeight="1" x14ac:dyDescent="0.15">
      <c r="A12" s="23">
        <v>2</v>
      </c>
      <c r="B12" s="30" t="s">
        <v>159</v>
      </c>
      <c r="C12" s="119">
        <v>660</v>
      </c>
      <c r="D12" s="120">
        <v>0</v>
      </c>
      <c r="E12" s="120">
        <v>2</v>
      </c>
      <c r="F12" s="120">
        <v>81</v>
      </c>
      <c r="G12" s="120">
        <v>195</v>
      </c>
      <c r="H12" s="120">
        <v>24</v>
      </c>
      <c r="I12" s="120">
        <f t="shared" si="0"/>
        <v>962</v>
      </c>
      <c r="J12" s="120">
        <v>520</v>
      </c>
      <c r="K12" s="120">
        <v>0</v>
      </c>
      <c r="L12" s="120">
        <v>0</v>
      </c>
      <c r="M12" s="120">
        <v>3</v>
      </c>
      <c r="N12" s="120">
        <v>0</v>
      </c>
      <c r="O12" s="120">
        <v>0</v>
      </c>
      <c r="P12" s="120">
        <v>0</v>
      </c>
      <c r="Q12" s="122">
        <f t="shared" ref="Q12:Q35" si="1">SUM(K12:P12)</f>
        <v>3</v>
      </c>
      <c r="R12" s="122">
        <v>1</v>
      </c>
      <c r="S12" s="122">
        <v>2996</v>
      </c>
      <c r="T12" s="122">
        <v>19</v>
      </c>
      <c r="U12" s="122">
        <v>1102</v>
      </c>
      <c r="V12" s="52">
        <v>2</v>
      </c>
      <c r="W12" s="23">
        <v>2</v>
      </c>
      <c r="X12" s="30" t="s">
        <v>159</v>
      </c>
      <c r="Y12" s="122">
        <f t="shared" ref="Y12:Y35" si="2">SUM(R12:U12)</f>
        <v>4118</v>
      </c>
      <c r="Z12" s="122">
        <v>0</v>
      </c>
      <c r="AA12" s="122">
        <v>7891</v>
      </c>
      <c r="AB12" s="122">
        <v>72</v>
      </c>
      <c r="AC12" s="122">
        <v>3413</v>
      </c>
      <c r="AD12" s="122">
        <f t="shared" ref="AD12:AD35" si="3">SUM(Z12:AC12)</f>
        <v>11376</v>
      </c>
      <c r="AE12" s="122">
        <v>0</v>
      </c>
      <c r="AF12" s="122">
        <v>2727</v>
      </c>
      <c r="AG12" s="122">
        <v>10</v>
      </c>
      <c r="AH12" s="122">
        <v>1884</v>
      </c>
      <c r="AI12" s="122">
        <f t="shared" ref="AI12:AI35" si="4">SUM(AE12:AH12)</f>
        <v>4621</v>
      </c>
      <c r="AJ12" s="122">
        <v>0</v>
      </c>
      <c r="AK12" s="122">
        <v>4</v>
      </c>
      <c r="AL12" s="122">
        <v>0</v>
      </c>
      <c r="AM12" s="122">
        <v>2</v>
      </c>
      <c r="AN12" s="122">
        <f t="shared" ref="AN12:AN35" si="5">SUM(AJ12:AM12)</f>
        <v>6</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20121</v>
      </c>
      <c r="BC12" s="122">
        <v>0</v>
      </c>
      <c r="BD12" s="122">
        <v>2580</v>
      </c>
      <c r="BE12" s="122">
        <v>579</v>
      </c>
      <c r="BF12" s="122">
        <f t="shared" ref="BF12:BF35" si="9">SUM(J12,Q12,BB12,BC12:BE12)</f>
        <v>23803</v>
      </c>
      <c r="BG12" s="122">
        <v>618</v>
      </c>
      <c r="BH12" s="122">
        <f t="shared" ref="BH12:BH35" si="10">SUM(I12,J12,BG12)</f>
        <v>2100</v>
      </c>
      <c r="BI12" s="134">
        <f t="shared" ref="BI12:BI35" si="11">SUM(BF12,BH12)-J12</f>
        <v>25383</v>
      </c>
      <c r="BJ12" s="427">
        <v>2</v>
      </c>
      <c r="BK12" s="64"/>
      <c r="BM12" s="84"/>
    </row>
    <row r="13" spans="1:65" ht="20.100000000000001" customHeight="1" x14ac:dyDescent="0.15">
      <c r="A13" s="23">
        <v>3</v>
      </c>
      <c r="B13" s="30" t="s">
        <v>160</v>
      </c>
      <c r="C13" s="120">
        <v>1534</v>
      </c>
      <c r="D13" s="120">
        <v>0</v>
      </c>
      <c r="E13" s="120">
        <v>7</v>
      </c>
      <c r="F13" s="120">
        <v>174</v>
      </c>
      <c r="G13" s="120">
        <v>400</v>
      </c>
      <c r="H13" s="120">
        <v>56</v>
      </c>
      <c r="I13" s="120">
        <f t="shared" si="0"/>
        <v>2171</v>
      </c>
      <c r="J13" s="120">
        <v>752</v>
      </c>
      <c r="K13" s="120">
        <v>0</v>
      </c>
      <c r="L13" s="120">
        <v>0</v>
      </c>
      <c r="M13" s="120">
        <v>1</v>
      </c>
      <c r="N13" s="120">
        <v>0</v>
      </c>
      <c r="O13" s="120">
        <v>0</v>
      </c>
      <c r="P13" s="120">
        <v>0</v>
      </c>
      <c r="Q13" s="120">
        <f t="shared" si="1"/>
        <v>1</v>
      </c>
      <c r="R13" s="122">
        <v>0</v>
      </c>
      <c r="S13" s="122">
        <v>5125</v>
      </c>
      <c r="T13" s="122">
        <v>13</v>
      </c>
      <c r="U13" s="122">
        <v>2069</v>
      </c>
      <c r="V13" s="52">
        <v>3</v>
      </c>
      <c r="W13" s="23">
        <v>3</v>
      </c>
      <c r="X13" s="30" t="s">
        <v>160</v>
      </c>
      <c r="Y13" s="122">
        <f t="shared" si="2"/>
        <v>7207</v>
      </c>
      <c r="Z13" s="122">
        <v>0</v>
      </c>
      <c r="AA13" s="122">
        <v>13222</v>
      </c>
      <c r="AB13" s="122">
        <v>115</v>
      </c>
      <c r="AC13" s="122">
        <v>6574</v>
      </c>
      <c r="AD13" s="122">
        <f t="shared" si="3"/>
        <v>19911</v>
      </c>
      <c r="AE13" s="122">
        <v>1</v>
      </c>
      <c r="AF13" s="122">
        <v>5063</v>
      </c>
      <c r="AG13" s="122">
        <v>28</v>
      </c>
      <c r="AH13" s="122">
        <v>5442</v>
      </c>
      <c r="AI13" s="122">
        <f t="shared" si="4"/>
        <v>10534</v>
      </c>
      <c r="AJ13" s="122">
        <v>0</v>
      </c>
      <c r="AK13" s="122">
        <v>3</v>
      </c>
      <c r="AL13" s="122">
        <v>0</v>
      </c>
      <c r="AM13" s="122">
        <v>5</v>
      </c>
      <c r="AN13" s="122">
        <f t="shared" si="5"/>
        <v>8</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37660</v>
      </c>
      <c r="BC13" s="122">
        <v>0</v>
      </c>
      <c r="BD13" s="122">
        <v>5381</v>
      </c>
      <c r="BE13" s="122">
        <v>1423</v>
      </c>
      <c r="BF13" s="122">
        <f t="shared" si="9"/>
        <v>45217</v>
      </c>
      <c r="BG13" s="122">
        <v>1027</v>
      </c>
      <c r="BH13" s="122">
        <f t="shared" si="10"/>
        <v>3950</v>
      </c>
      <c r="BI13" s="134">
        <f t="shared" si="11"/>
        <v>48415</v>
      </c>
      <c r="BJ13" s="427">
        <v>3</v>
      </c>
      <c r="BK13" s="64"/>
      <c r="BM13" s="84"/>
    </row>
    <row r="14" spans="1:65" ht="20.100000000000001" customHeight="1" x14ac:dyDescent="0.15">
      <c r="A14" s="23">
        <v>4</v>
      </c>
      <c r="B14" s="30" t="s">
        <v>161</v>
      </c>
      <c r="C14" s="120">
        <v>1055</v>
      </c>
      <c r="D14" s="120">
        <v>0</v>
      </c>
      <c r="E14" s="120">
        <v>6</v>
      </c>
      <c r="F14" s="120">
        <v>100</v>
      </c>
      <c r="G14" s="120">
        <v>252</v>
      </c>
      <c r="H14" s="120">
        <v>53</v>
      </c>
      <c r="I14" s="120">
        <f t="shared" si="0"/>
        <v>1466</v>
      </c>
      <c r="J14" s="120">
        <v>656</v>
      </c>
      <c r="K14" s="120">
        <v>0</v>
      </c>
      <c r="L14" s="120">
        <v>0</v>
      </c>
      <c r="M14" s="120">
        <v>2</v>
      </c>
      <c r="N14" s="120">
        <v>0</v>
      </c>
      <c r="O14" s="120">
        <v>0</v>
      </c>
      <c r="P14" s="120">
        <v>0</v>
      </c>
      <c r="Q14" s="120">
        <f t="shared" si="1"/>
        <v>2</v>
      </c>
      <c r="R14" s="122">
        <v>2</v>
      </c>
      <c r="S14" s="122">
        <v>3807</v>
      </c>
      <c r="T14" s="122">
        <v>9</v>
      </c>
      <c r="U14" s="122">
        <v>1278</v>
      </c>
      <c r="V14" s="52">
        <v>4</v>
      </c>
      <c r="W14" s="23">
        <v>4</v>
      </c>
      <c r="X14" s="30" t="s">
        <v>161</v>
      </c>
      <c r="Y14" s="122">
        <f t="shared" si="2"/>
        <v>5096</v>
      </c>
      <c r="Z14" s="122">
        <v>1</v>
      </c>
      <c r="AA14" s="122">
        <v>10891</v>
      </c>
      <c r="AB14" s="122">
        <v>81</v>
      </c>
      <c r="AC14" s="122">
        <v>3842</v>
      </c>
      <c r="AD14" s="122">
        <f t="shared" si="3"/>
        <v>14815</v>
      </c>
      <c r="AE14" s="122">
        <v>2</v>
      </c>
      <c r="AF14" s="122">
        <v>3358</v>
      </c>
      <c r="AG14" s="122">
        <v>17</v>
      </c>
      <c r="AH14" s="122">
        <v>2514</v>
      </c>
      <c r="AI14" s="122">
        <f t="shared" si="4"/>
        <v>5891</v>
      </c>
      <c r="AJ14" s="122">
        <v>0</v>
      </c>
      <c r="AK14" s="122">
        <v>6</v>
      </c>
      <c r="AL14" s="122">
        <v>0</v>
      </c>
      <c r="AM14" s="122">
        <v>4</v>
      </c>
      <c r="AN14" s="122">
        <f t="shared" si="5"/>
        <v>10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25812</v>
      </c>
      <c r="BC14" s="122">
        <v>0</v>
      </c>
      <c r="BD14" s="122">
        <v>3032</v>
      </c>
      <c r="BE14" s="122">
        <v>1204</v>
      </c>
      <c r="BF14" s="122">
        <f t="shared" si="9"/>
        <v>30706</v>
      </c>
      <c r="BG14" s="122">
        <v>710</v>
      </c>
      <c r="BH14" s="122">
        <f t="shared" si="10"/>
        <v>2832</v>
      </c>
      <c r="BI14" s="134">
        <f t="shared" si="11"/>
        <v>32882</v>
      </c>
      <c r="BJ14" s="427">
        <v>4</v>
      </c>
      <c r="BK14" s="64"/>
      <c r="BM14" s="84"/>
    </row>
    <row r="15" spans="1:65" ht="20.100000000000001" customHeight="1" x14ac:dyDescent="0.15">
      <c r="A15" s="24">
        <v>5</v>
      </c>
      <c r="B15" s="30" t="s">
        <v>164</v>
      </c>
      <c r="C15" s="121">
        <v>453</v>
      </c>
      <c r="D15" s="121">
        <v>0</v>
      </c>
      <c r="E15" s="121">
        <v>2</v>
      </c>
      <c r="F15" s="121">
        <v>46</v>
      </c>
      <c r="G15" s="121">
        <v>100</v>
      </c>
      <c r="H15" s="121">
        <v>13</v>
      </c>
      <c r="I15" s="121">
        <f t="shared" si="0"/>
        <v>614</v>
      </c>
      <c r="J15" s="121">
        <v>185</v>
      </c>
      <c r="K15" s="121">
        <v>0</v>
      </c>
      <c r="L15" s="121">
        <v>0</v>
      </c>
      <c r="M15" s="121">
        <v>0</v>
      </c>
      <c r="N15" s="121">
        <v>0</v>
      </c>
      <c r="O15" s="121">
        <v>0</v>
      </c>
      <c r="P15" s="121">
        <v>0</v>
      </c>
      <c r="Q15" s="121">
        <f t="shared" si="1"/>
        <v>0</v>
      </c>
      <c r="R15" s="121">
        <v>0</v>
      </c>
      <c r="S15" s="121">
        <v>1608</v>
      </c>
      <c r="T15" s="121">
        <v>9</v>
      </c>
      <c r="U15" s="121">
        <v>586</v>
      </c>
      <c r="V15" s="53">
        <v>5</v>
      </c>
      <c r="W15" s="24">
        <v>5</v>
      </c>
      <c r="X15" s="30" t="s">
        <v>164</v>
      </c>
      <c r="Y15" s="121">
        <f t="shared" si="2"/>
        <v>2203</v>
      </c>
      <c r="Z15" s="121">
        <v>0</v>
      </c>
      <c r="AA15" s="121">
        <v>3298</v>
      </c>
      <c r="AB15" s="121">
        <v>50</v>
      </c>
      <c r="AC15" s="121">
        <v>1478</v>
      </c>
      <c r="AD15" s="121">
        <f t="shared" si="3"/>
        <v>4826</v>
      </c>
      <c r="AE15" s="121">
        <v>1</v>
      </c>
      <c r="AF15" s="121">
        <v>1682</v>
      </c>
      <c r="AG15" s="121">
        <v>7</v>
      </c>
      <c r="AH15" s="121">
        <v>1375</v>
      </c>
      <c r="AI15" s="121">
        <f t="shared" si="4"/>
        <v>3065</v>
      </c>
      <c r="AJ15" s="121">
        <v>0</v>
      </c>
      <c r="AK15" s="121">
        <v>0</v>
      </c>
      <c r="AL15" s="121">
        <v>0</v>
      </c>
      <c r="AM15" s="121">
        <v>1</v>
      </c>
      <c r="AN15" s="121">
        <f t="shared" si="5"/>
        <v>1</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10095</v>
      </c>
      <c r="BC15" s="121">
        <v>0</v>
      </c>
      <c r="BD15" s="121">
        <v>1292</v>
      </c>
      <c r="BE15" s="121">
        <v>167</v>
      </c>
      <c r="BF15" s="122">
        <f t="shared" si="9"/>
        <v>11739</v>
      </c>
      <c r="BG15" s="121">
        <v>264</v>
      </c>
      <c r="BH15" s="122">
        <f t="shared" si="10"/>
        <v>1063</v>
      </c>
      <c r="BI15" s="135">
        <f t="shared" si="11"/>
        <v>12617</v>
      </c>
      <c r="BJ15" s="428">
        <v>5</v>
      </c>
      <c r="BK15" s="64"/>
      <c r="BM15" s="84"/>
    </row>
    <row r="16" spans="1:65" ht="20.100000000000001" customHeight="1" x14ac:dyDescent="0.15">
      <c r="A16" s="23">
        <v>6</v>
      </c>
      <c r="B16" s="178" t="s">
        <v>166</v>
      </c>
      <c r="C16" s="119">
        <v>930</v>
      </c>
      <c r="D16" s="120">
        <v>0</v>
      </c>
      <c r="E16" s="120">
        <v>9</v>
      </c>
      <c r="F16" s="126">
        <v>119</v>
      </c>
      <c r="G16" s="126">
        <v>180</v>
      </c>
      <c r="H16" s="120">
        <v>29</v>
      </c>
      <c r="I16" s="120">
        <f t="shared" si="0"/>
        <v>1267</v>
      </c>
      <c r="J16" s="120">
        <v>431</v>
      </c>
      <c r="K16" s="120">
        <v>0</v>
      </c>
      <c r="L16" s="120">
        <v>0</v>
      </c>
      <c r="M16" s="120">
        <v>1</v>
      </c>
      <c r="N16" s="120">
        <v>0</v>
      </c>
      <c r="O16" s="120">
        <v>0</v>
      </c>
      <c r="P16" s="120">
        <v>0</v>
      </c>
      <c r="Q16" s="120">
        <f t="shared" si="1"/>
        <v>1</v>
      </c>
      <c r="R16" s="120">
        <v>0</v>
      </c>
      <c r="S16" s="120">
        <v>2493</v>
      </c>
      <c r="T16" s="120">
        <v>10</v>
      </c>
      <c r="U16" s="120">
        <v>1048</v>
      </c>
      <c r="V16" s="52">
        <v>6</v>
      </c>
      <c r="W16" s="23">
        <v>6</v>
      </c>
      <c r="X16" s="178" t="s">
        <v>166</v>
      </c>
      <c r="Y16" s="120">
        <f t="shared" si="2"/>
        <v>3551</v>
      </c>
      <c r="Z16" s="120">
        <v>3</v>
      </c>
      <c r="AA16" s="120">
        <v>6158</v>
      </c>
      <c r="AB16" s="120">
        <v>55</v>
      </c>
      <c r="AC16" s="120">
        <v>3000</v>
      </c>
      <c r="AD16" s="120">
        <f t="shared" si="3"/>
        <v>9216</v>
      </c>
      <c r="AE16" s="120">
        <v>2</v>
      </c>
      <c r="AF16" s="120">
        <v>2611</v>
      </c>
      <c r="AG16" s="120">
        <v>23</v>
      </c>
      <c r="AH16" s="120">
        <v>2307</v>
      </c>
      <c r="AI16" s="120">
        <f t="shared" si="4"/>
        <v>4943</v>
      </c>
      <c r="AJ16" s="120">
        <v>0</v>
      </c>
      <c r="AK16" s="120">
        <v>3</v>
      </c>
      <c r="AL16" s="120">
        <v>0</v>
      </c>
      <c r="AM16" s="120">
        <v>0</v>
      </c>
      <c r="AN16" s="120">
        <f t="shared" si="5"/>
        <v>3</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17713</v>
      </c>
      <c r="BC16" s="120">
        <v>0</v>
      </c>
      <c r="BD16" s="120">
        <v>2295</v>
      </c>
      <c r="BE16" s="120">
        <v>753</v>
      </c>
      <c r="BF16" s="168">
        <f t="shared" si="9"/>
        <v>21193</v>
      </c>
      <c r="BG16" s="120">
        <v>537</v>
      </c>
      <c r="BH16" s="168">
        <f t="shared" si="10"/>
        <v>2235</v>
      </c>
      <c r="BI16" s="133">
        <f t="shared" si="11"/>
        <v>22997</v>
      </c>
      <c r="BJ16" s="427">
        <v>6</v>
      </c>
      <c r="BK16" s="64"/>
      <c r="BM16" s="84"/>
    </row>
    <row r="17" spans="1:65" s="64" customFormat="1" ht="20.100000000000001" customHeight="1" x14ac:dyDescent="0.15">
      <c r="A17" s="23">
        <v>7</v>
      </c>
      <c r="B17" s="30" t="s">
        <v>167</v>
      </c>
      <c r="C17" s="119">
        <v>642</v>
      </c>
      <c r="D17" s="120">
        <v>0</v>
      </c>
      <c r="E17" s="120">
        <v>2</v>
      </c>
      <c r="F17" s="120">
        <v>77</v>
      </c>
      <c r="G17" s="120">
        <v>139</v>
      </c>
      <c r="H17" s="120">
        <v>44</v>
      </c>
      <c r="I17" s="120">
        <f t="shared" si="0"/>
        <v>904</v>
      </c>
      <c r="J17" s="120">
        <v>281</v>
      </c>
      <c r="K17" s="120">
        <v>0</v>
      </c>
      <c r="L17" s="120">
        <v>0</v>
      </c>
      <c r="M17" s="120">
        <v>0</v>
      </c>
      <c r="N17" s="120">
        <v>0</v>
      </c>
      <c r="O17" s="120">
        <v>0</v>
      </c>
      <c r="P17" s="120">
        <v>0</v>
      </c>
      <c r="Q17" s="120">
        <f t="shared" si="1"/>
        <v>0</v>
      </c>
      <c r="R17" s="120">
        <v>0</v>
      </c>
      <c r="S17" s="120">
        <v>1611</v>
      </c>
      <c r="T17" s="120">
        <v>3</v>
      </c>
      <c r="U17" s="120">
        <v>778</v>
      </c>
      <c r="V17" s="52">
        <v>7</v>
      </c>
      <c r="W17" s="23">
        <v>7</v>
      </c>
      <c r="X17" s="30" t="s">
        <v>167</v>
      </c>
      <c r="Y17" s="120">
        <f t="shared" si="2"/>
        <v>2392</v>
      </c>
      <c r="Z17" s="120">
        <v>1</v>
      </c>
      <c r="AA17" s="120">
        <v>4142</v>
      </c>
      <c r="AB17" s="120">
        <v>26</v>
      </c>
      <c r="AC17" s="120">
        <v>2138</v>
      </c>
      <c r="AD17" s="120">
        <f t="shared" si="3"/>
        <v>6307</v>
      </c>
      <c r="AE17" s="120">
        <v>2</v>
      </c>
      <c r="AF17" s="120">
        <v>1652</v>
      </c>
      <c r="AG17" s="120">
        <v>3</v>
      </c>
      <c r="AH17" s="120">
        <v>2155</v>
      </c>
      <c r="AI17" s="120">
        <f t="shared" si="4"/>
        <v>3812</v>
      </c>
      <c r="AJ17" s="120">
        <v>0</v>
      </c>
      <c r="AK17" s="120">
        <v>3</v>
      </c>
      <c r="AL17" s="120">
        <v>0</v>
      </c>
      <c r="AM17" s="120">
        <v>0</v>
      </c>
      <c r="AN17" s="120">
        <f t="shared" si="5"/>
        <v>3</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12514</v>
      </c>
      <c r="BC17" s="120">
        <v>0</v>
      </c>
      <c r="BD17" s="120">
        <v>2984</v>
      </c>
      <c r="BE17" s="120">
        <v>770</v>
      </c>
      <c r="BF17" s="122">
        <f t="shared" si="9"/>
        <v>16549</v>
      </c>
      <c r="BG17" s="120">
        <v>256</v>
      </c>
      <c r="BH17" s="122">
        <f t="shared" si="10"/>
        <v>1441</v>
      </c>
      <c r="BI17" s="133">
        <f t="shared" si="11"/>
        <v>17709</v>
      </c>
      <c r="BJ17" s="427">
        <v>7</v>
      </c>
      <c r="BM17" s="122"/>
    </row>
    <row r="18" spans="1:65" ht="20.100000000000001" customHeight="1" x14ac:dyDescent="0.15">
      <c r="A18" s="23">
        <v>8</v>
      </c>
      <c r="B18" s="30" t="s">
        <v>171</v>
      </c>
      <c r="C18" s="122">
        <v>1381</v>
      </c>
      <c r="D18" s="122">
        <v>0</v>
      </c>
      <c r="E18" s="122">
        <v>7</v>
      </c>
      <c r="F18" s="122">
        <v>156</v>
      </c>
      <c r="G18" s="122">
        <v>357</v>
      </c>
      <c r="H18" s="122">
        <v>57</v>
      </c>
      <c r="I18" s="122">
        <f t="shared" si="0"/>
        <v>1958</v>
      </c>
      <c r="J18" s="122">
        <v>835</v>
      </c>
      <c r="K18" s="122">
        <v>0</v>
      </c>
      <c r="L18" s="122">
        <v>0</v>
      </c>
      <c r="M18" s="122">
        <v>1</v>
      </c>
      <c r="N18" s="122">
        <v>0</v>
      </c>
      <c r="O18" s="122">
        <v>0</v>
      </c>
      <c r="P18" s="122">
        <v>0</v>
      </c>
      <c r="Q18" s="122">
        <f t="shared" si="1"/>
        <v>1</v>
      </c>
      <c r="R18" s="122">
        <v>1</v>
      </c>
      <c r="S18" s="122">
        <v>4211</v>
      </c>
      <c r="T18" s="122">
        <v>14</v>
      </c>
      <c r="U18" s="122">
        <v>1547</v>
      </c>
      <c r="V18" s="52">
        <v>8</v>
      </c>
      <c r="W18" s="23">
        <v>8</v>
      </c>
      <c r="X18" s="30" t="s">
        <v>171</v>
      </c>
      <c r="Y18" s="122">
        <f t="shared" si="2"/>
        <v>5773</v>
      </c>
      <c r="Z18" s="122">
        <v>6</v>
      </c>
      <c r="AA18" s="122">
        <v>11666</v>
      </c>
      <c r="AB18" s="122">
        <v>109</v>
      </c>
      <c r="AC18" s="122">
        <v>4977</v>
      </c>
      <c r="AD18" s="122">
        <f t="shared" si="3"/>
        <v>16758</v>
      </c>
      <c r="AE18" s="122">
        <v>4</v>
      </c>
      <c r="AF18" s="122">
        <v>3878</v>
      </c>
      <c r="AG18" s="122">
        <v>18</v>
      </c>
      <c r="AH18" s="122">
        <v>3390</v>
      </c>
      <c r="AI18" s="122">
        <f t="shared" si="4"/>
        <v>7290</v>
      </c>
      <c r="AJ18" s="122">
        <v>0</v>
      </c>
      <c r="AK18" s="122">
        <v>1</v>
      </c>
      <c r="AL18" s="122">
        <v>0</v>
      </c>
      <c r="AM18" s="122">
        <v>3</v>
      </c>
      <c r="AN18" s="122">
        <f t="shared" si="5"/>
        <v>4</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29825</v>
      </c>
      <c r="BC18" s="122">
        <v>1</v>
      </c>
      <c r="BD18" s="122">
        <v>3749</v>
      </c>
      <c r="BE18" s="122">
        <v>644</v>
      </c>
      <c r="BF18" s="122">
        <f t="shared" si="9"/>
        <v>35055</v>
      </c>
      <c r="BG18" s="122">
        <v>973</v>
      </c>
      <c r="BH18" s="122">
        <f t="shared" si="10"/>
        <v>3766</v>
      </c>
      <c r="BI18" s="134">
        <f t="shared" si="11"/>
        <v>37986</v>
      </c>
      <c r="BJ18" s="427">
        <v>8</v>
      </c>
      <c r="BK18" s="64"/>
      <c r="BM18" s="84"/>
    </row>
    <row r="19" spans="1:65" ht="20.100000000000001" customHeight="1" x14ac:dyDescent="0.15">
      <c r="A19" s="23">
        <v>9</v>
      </c>
      <c r="B19" s="30" t="s">
        <v>173</v>
      </c>
      <c r="C19" s="122">
        <v>409</v>
      </c>
      <c r="D19" s="122">
        <v>0</v>
      </c>
      <c r="E19" s="122">
        <v>4</v>
      </c>
      <c r="F19" s="122">
        <v>82</v>
      </c>
      <c r="G19" s="122">
        <v>142</v>
      </c>
      <c r="H19" s="122">
        <v>19</v>
      </c>
      <c r="I19" s="122">
        <f t="shared" si="0"/>
        <v>656</v>
      </c>
      <c r="J19" s="122">
        <v>299</v>
      </c>
      <c r="K19" s="122">
        <v>0</v>
      </c>
      <c r="L19" s="122">
        <v>0</v>
      </c>
      <c r="M19" s="122">
        <v>0</v>
      </c>
      <c r="N19" s="122">
        <v>0</v>
      </c>
      <c r="O19" s="122">
        <v>0</v>
      </c>
      <c r="P19" s="122">
        <v>0</v>
      </c>
      <c r="Q19" s="122">
        <f t="shared" si="1"/>
        <v>0</v>
      </c>
      <c r="R19" s="122">
        <v>1</v>
      </c>
      <c r="S19" s="122">
        <v>2042</v>
      </c>
      <c r="T19" s="122">
        <v>9</v>
      </c>
      <c r="U19" s="122">
        <v>507</v>
      </c>
      <c r="V19" s="52">
        <v>9</v>
      </c>
      <c r="W19" s="23">
        <v>9</v>
      </c>
      <c r="X19" s="30" t="s">
        <v>173</v>
      </c>
      <c r="Y19" s="122">
        <f t="shared" si="2"/>
        <v>2559</v>
      </c>
      <c r="Z19" s="122">
        <v>2</v>
      </c>
      <c r="AA19" s="122">
        <v>4831</v>
      </c>
      <c r="AB19" s="122">
        <v>32</v>
      </c>
      <c r="AC19" s="122">
        <v>1330</v>
      </c>
      <c r="AD19" s="122">
        <f t="shared" si="3"/>
        <v>6195</v>
      </c>
      <c r="AE19" s="122">
        <v>1</v>
      </c>
      <c r="AF19" s="122">
        <v>2065</v>
      </c>
      <c r="AG19" s="122">
        <v>12</v>
      </c>
      <c r="AH19" s="122">
        <v>1271</v>
      </c>
      <c r="AI19" s="122">
        <f t="shared" si="4"/>
        <v>3349</v>
      </c>
      <c r="AJ19" s="122">
        <v>0</v>
      </c>
      <c r="AK19" s="122">
        <v>2</v>
      </c>
      <c r="AL19" s="122">
        <v>1</v>
      </c>
      <c r="AM19" s="122">
        <v>1</v>
      </c>
      <c r="AN19" s="122">
        <f t="shared" si="5"/>
        <v>4</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12107</v>
      </c>
      <c r="BC19" s="122">
        <v>0</v>
      </c>
      <c r="BD19" s="122">
        <v>785</v>
      </c>
      <c r="BE19" s="122">
        <v>249</v>
      </c>
      <c r="BF19" s="122">
        <f t="shared" si="9"/>
        <v>13440</v>
      </c>
      <c r="BG19" s="122">
        <v>481</v>
      </c>
      <c r="BH19" s="122">
        <f t="shared" si="10"/>
        <v>1436</v>
      </c>
      <c r="BI19" s="134">
        <f t="shared" si="11"/>
        <v>14577</v>
      </c>
      <c r="BJ19" s="427">
        <v>9</v>
      </c>
      <c r="BK19" s="64"/>
      <c r="BM19" s="84"/>
    </row>
    <row r="20" spans="1:65" ht="20.100000000000001" customHeight="1" x14ac:dyDescent="0.15">
      <c r="A20" s="24">
        <v>10</v>
      </c>
      <c r="B20" s="33" t="s">
        <v>174</v>
      </c>
      <c r="C20" s="121">
        <v>1506</v>
      </c>
      <c r="D20" s="121">
        <v>0</v>
      </c>
      <c r="E20" s="121">
        <v>10</v>
      </c>
      <c r="F20" s="121">
        <v>185</v>
      </c>
      <c r="G20" s="121">
        <v>316</v>
      </c>
      <c r="H20" s="121">
        <v>67</v>
      </c>
      <c r="I20" s="121">
        <f t="shared" si="0"/>
        <v>2084</v>
      </c>
      <c r="J20" s="121">
        <v>823</v>
      </c>
      <c r="K20" s="121">
        <v>0</v>
      </c>
      <c r="L20" s="121">
        <v>0</v>
      </c>
      <c r="M20" s="121">
        <v>1</v>
      </c>
      <c r="N20" s="121">
        <v>0</v>
      </c>
      <c r="O20" s="121">
        <v>0</v>
      </c>
      <c r="P20" s="121">
        <v>0</v>
      </c>
      <c r="Q20" s="121">
        <f t="shared" si="1"/>
        <v>1</v>
      </c>
      <c r="R20" s="121">
        <v>0</v>
      </c>
      <c r="S20" s="121">
        <v>4467</v>
      </c>
      <c r="T20" s="121">
        <v>23</v>
      </c>
      <c r="U20" s="121">
        <v>1899</v>
      </c>
      <c r="V20" s="53">
        <v>10</v>
      </c>
      <c r="W20" s="24">
        <v>10</v>
      </c>
      <c r="X20" s="33" t="s">
        <v>174</v>
      </c>
      <c r="Y20" s="121">
        <f t="shared" si="2"/>
        <v>6389</v>
      </c>
      <c r="Z20" s="121">
        <v>2</v>
      </c>
      <c r="AA20" s="121">
        <v>11120</v>
      </c>
      <c r="AB20" s="121">
        <v>111</v>
      </c>
      <c r="AC20" s="121">
        <v>5674</v>
      </c>
      <c r="AD20" s="121">
        <f t="shared" si="3"/>
        <v>16907</v>
      </c>
      <c r="AE20" s="121">
        <v>1</v>
      </c>
      <c r="AF20" s="121">
        <v>4503</v>
      </c>
      <c r="AG20" s="121">
        <v>19</v>
      </c>
      <c r="AH20" s="121">
        <v>4903</v>
      </c>
      <c r="AI20" s="121">
        <f t="shared" si="4"/>
        <v>9426</v>
      </c>
      <c r="AJ20" s="121">
        <v>0</v>
      </c>
      <c r="AK20" s="121">
        <v>8</v>
      </c>
      <c r="AL20" s="121">
        <v>0</v>
      </c>
      <c r="AM20" s="121">
        <v>7</v>
      </c>
      <c r="AN20" s="121">
        <f t="shared" si="5"/>
        <v>15</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32737</v>
      </c>
      <c r="BC20" s="121">
        <v>1</v>
      </c>
      <c r="BD20" s="121">
        <v>5181</v>
      </c>
      <c r="BE20" s="121">
        <v>1164</v>
      </c>
      <c r="BF20" s="121">
        <f t="shared" si="9"/>
        <v>39907</v>
      </c>
      <c r="BG20" s="121">
        <v>900</v>
      </c>
      <c r="BH20" s="121">
        <f t="shared" si="10"/>
        <v>3807</v>
      </c>
      <c r="BI20" s="135">
        <f t="shared" si="11"/>
        <v>42891</v>
      </c>
      <c r="BJ20" s="428">
        <v>10</v>
      </c>
      <c r="BK20" s="64"/>
      <c r="BM20" s="84"/>
    </row>
    <row r="21" spans="1:65" ht="20.100000000000001" customHeight="1" x14ac:dyDescent="0.15">
      <c r="A21" s="23">
        <v>11</v>
      </c>
      <c r="B21" s="30" t="s">
        <v>175</v>
      </c>
      <c r="C21" s="122">
        <v>508</v>
      </c>
      <c r="D21" s="122">
        <v>0</v>
      </c>
      <c r="E21" s="122">
        <v>39</v>
      </c>
      <c r="F21" s="122">
        <v>119</v>
      </c>
      <c r="G21" s="122">
        <v>0</v>
      </c>
      <c r="H21" s="122">
        <v>23</v>
      </c>
      <c r="I21" s="122">
        <f t="shared" si="0"/>
        <v>689</v>
      </c>
      <c r="J21" s="122">
        <v>272</v>
      </c>
      <c r="K21" s="122">
        <v>0</v>
      </c>
      <c r="L21" s="122">
        <v>0</v>
      </c>
      <c r="M21" s="122">
        <v>1</v>
      </c>
      <c r="N21" s="122">
        <v>0</v>
      </c>
      <c r="O21" s="122">
        <v>0</v>
      </c>
      <c r="P21" s="122">
        <v>0</v>
      </c>
      <c r="Q21" s="122">
        <f t="shared" si="1"/>
        <v>1</v>
      </c>
      <c r="R21" s="122">
        <v>0</v>
      </c>
      <c r="S21" s="122">
        <v>1411</v>
      </c>
      <c r="T21" s="122">
        <v>3</v>
      </c>
      <c r="U21" s="122">
        <v>824</v>
      </c>
      <c r="V21" s="52">
        <v>11</v>
      </c>
      <c r="W21" s="23">
        <v>11</v>
      </c>
      <c r="X21" s="30" t="s">
        <v>175</v>
      </c>
      <c r="Y21" s="120">
        <f t="shared" si="2"/>
        <v>2238</v>
      </c>
      <c r="Z21" s="122">
        <v>1</v>
      </c>
      <c r="AA21" s="122">
        <v>3919</v>
      </c>
      <c r="AB21" s="122">
        <v>39</v>
      </c>
      <c r="AC21" s="122">
        <v>2066</v>
      </c>
      <c r="AD21" s="120">
        <f t="shared" si="3"/>
        <v>6025</v>
      </c>
      <c r="AE21" s="122">
        <v>0</v>
      </c>
      <c r="AF21" s="122">
        <v>1285</v>
      </c>
      <c r="AG21" s="122">
        <v>7</v>
      </c>
      <c r="AH21" s="122">
        <v>1450</v>
      </c>
      <c r="AI21" s="120">
        <f t="shared" si="4"/>
        <v>2742</v>
      </c>
      <c r="AJ21" s="122">
        <v>0</v>
      </c>
      <c r="AK21" s="122">
        <v>0</v>
      </c>
      <c r="AL21" s="122">
        <v>0</v>
      </c>
      <c r="AM21" s="122">
        <v>0</v>
      </c>
      <c r="AN21" s="120">
        <f t="shared" si="5"/>
        <v>0</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11005</v>
      </c>
      <c r="BC21" s="122">
        <v>0</v>
      </c>
      <c r="BD21" s="122">
        <v>1986</v>
      </c>
      <c r="BE21" s="122">
        <v>647</v>
      </c>
      <c r="BF21" s="122">
        <f t="shared" si="9"/>
        <v>13911</v>
      </c>
      <c r="BG21" s="122">
        <v>298</v>
      </c>
      <c r="BH21" s="122">
        <f t="shared" si="10"/>
        <v>1259</v>
      </c>
      <c r="BI21" s="134">
        <f t="shared" si="11"/>
        <v>14898</v>
      </c>
      <c r="BJ21" s="427">
        <v>11</v>
      </c>
      <c r="BK21" s="64"/>
      <c r="BM21" s="84"/>
    </row>
    <row r="22" spans="1:65" ht="20.100000000000001" customHeight="1" x14ac:dyDescent="0.15">
      <c r="A22" s="23">
        <v>12</v>
      </c>
      <c r="B22" s="30" t="s">
        <v>302</v>
      </c>
      <c r="C22" s="122">
        <v>401</v>
      </c>
      <c r="D22" s="122">
        <v>0</v>
      </c>
      <c r="E22" s="122">
        <v>7</v>
      </c>
      <c r="F22" s="122">
        <v>69</v>
      </c>
      <c r="G22" s="122">
        <v>112</v>
      </c>
      <c r="H22" s="122">
        <v>11</v>
      </c>
      <c r="I22" s="122">
        <f t="shared" si="0"/>
        <v>600</v>
      </c>
      <c r="J22" s="122">
        <v>284</v>
      </c>
      <c r="K22" s="122">
        <v>0</v>
      </c>
      <c r="L22" s="122">
        <v>0</v>
      </c>
      <c r="M22" s="122">
        <v>1</v>
      </c>
      <c r="N22" s="122">
        <v>0</v>
      </c>
      <c r="O22" s="122">
        <v>0</v>
      </c>
      <c r="P22" s="122">
        <v>0</v>
      </c>
      <c r="Q22" s="122">
        <f t="shared" si="1"/>
        <v>1</v>
      </c>
      <c r="R22" s="122">
        <v>1</v>
      </c>
      <c r="S22" s="122">
        <v>1166</v>
      </c>
      <c r="T22" s="122">
        <v>5</v>
      </c>
      <c r="U22" s="122">
        <v>450</v>
      </c>
      <c r="V22" s="52">
        <v>12</v>
      </c>
      <c r="W22" s="23">
        <v>12</v>
      </c>
      <c r="X22" s="30" t="s">
        <v>302</v>
      </c>
      <c r="Y22" s="120">
        <f t="shared" si="2"/>
        <v>1622</v>
      </c>
      <c r="Z22" s="122">
        <v>1</v>
      </c>
      <c r="AA22" s="122">
        <v>3780</v>
      </c>
      <c r="AB22" s="122">
        <v>18</v>
      </c>
      <c r="AC22" s="122">
        <v>1470</v>
      </c>
      <c r="AD22" s="120">
        <f t="shared" si="3"/>
        <v>5269</v>
      </c>
      <c r="AE22" s="122">
        <v>1</v>
      </c>
      <c r="AF22" s="122">
        <v>920</v>
      </c>
      <c r="AG22" s="122">
        <v>3</v>
      </c>
      <c r="AH22" s="122">
        <v>850</v>
      </c>
      <c r="AI22" s="120">
        <f t="shared" si="4"/>
        <v>1774</v>
      </c>
      <c r="AJ22" s="122">
        <v>0</v>
      </c>
      <c r="AK22" s="122">
        <v>1</v>
      </c>
      <c r="AL22" s="122">
        <v>0</v>
      </c>
      <c r="AM22" s="122">
        <v>2</v>
      </c>
      <c r="AN22" s="120">
        <f t="shared" si="5"/>
        <v>3</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8668</v>
      </c>
      <c r="BC22" s="122">
        <v>0</v>
      </c>
      <c r="BD22" s="122">
        <v>1124</v>
      </c>
      <c r="BE22" s="122">
        <v>151</v>
      </c>
      <c r="BF22" s="122">
        <f t="shared" si="9"/>
        <v>10228</v>
      </c>
      <c r="BG22" s="122">
        <v>418</v>
      </c>
      <c r="BH22" s="122">
        <f t="shared" si="10"/>
        <v>1302</v>
      </c>
      <c r="BI22" s="134">
        <f t="shared" si="11"/>
        <v>11246</v>
      </c>
      <c r="BJ22" s="427">
        <v>12</v>
      </c>
      <c r="BK22" s="64"/>
      <c r="BM22" s="84"/>
    </row>
    <row r="23" spans="1:65" ht="20.100000000000001" customHeight="1" x14ac:dyDescent="0.15">
      <c r="A23" s="23">
        <v>13</v>
      </c>
      <c r="B23" s="30" t="s">
        <v>303</v>
      </c>
      <c r="C23" s="122">
        <v>646</v>
      </c>
      <c r="D23" s="122">
        <v>0</v>
      </c>
      <c r="E23" s="122">
        <v>4</v>
      </c>
      <c r="F23" s="122">
        <v>58</v>
      </c>
      <c r="G23" s="122">
        <v>109</v>
      </c>
      <c r="H23" s="122">
        <v>21</v>
      </c>
      <c r="I23" s="122">
        <f t="shared" si="0"/>
        <v>838</v>
      </c>
      <c r="J23" s="122">
        <v>294</v>
      </c>
      <c r="K23" s="122">
        <v>0</v>
      </c>
      <c r="L23" s="122">
        <v>0</v>
      </c>
      <c r="M23" s="122">
        <v>0</v>
      </c>
      <c r="N23" s="122">
        <v>0</v>
      </c>
      <c r="O23" s="122">
        <v>0</v>
      </c>
      <c r="P23" s="122">
        <v>0</v>
      </c>
      <c r="Q23" s="122">
        <f t="shared" si="1"/>
        <v>0</v>
      </c>
      <c r="R23" s="122">
        <v>2</v>
      </c>
      <c r="S23" s="122">
        <v>1335</v>
      </c>
      <c r="T23" s="122">
        <v>4</v>
      </c>
      <c r="U23" s="122">
        <v>613</v>
      </c>
      <c r="V23" s="52">
        <v>13</v>
      </c>
      <c r="W23" s="23">
        <v>13</v>
      </c>
      <c r="X23" s="30" t="s">
        <v>303</v>
      </c>
      <c r="Y23" s="122">
        <f t="shared" si="2"/>
        <v>1954</v>
      </c>
      <c r="Z23" s="122">
        <v>1</v>
      </c>
      <c r="AA23" s="122">
        <v>3423</v>
      </c>
      <c r="AB23" s="122">
        <v>41</v>
      </c>
      <c r="AC23" s="122">
        <v>1963</v>
      </c>
      <c r="AD23" s="122">
        <f t="shared" si="3"/>
        <v>5428</v>
      </c>
      <c r="AE23" s="122">
        <v>1</v>
      </c>
      <c r="AF23" s="122">
        <v>1322</v>
      </c>
      <c r="AG23" s="122">
        <v>2</v>
      </c>
      <c r="AH23" s="122">
        <v>1314</v>
      </c>
      <c r="AI23" s="122">
        <f t="shared" si="4"/>
        <v>2639</v>
      </c>
      <c r="AJ23" s="122">
        <v>0</v>
      </c>
      <c r="AK23" s="122">
        <v>1</v>
      </c>
      <c r="AL23" s="122">
        <v>0</v>
      </c>
      <c r="AM23" s="122">
        <v>0</v>
      </c>
      <c r="AN23" s="122">
        <f t="shared" si="5"/>
        <v>1</v>
      </c>
      <c r="AO23" s="52">
        <v>13</v>
      </c>
      <c r="AP23" s="23">
        <v>13</v>
      </c>
      <c r="AQ23" s="30" t="s">
        <v>303</v>
      </c>
      <c r="AR23" s="122">
        <v>1</v>
      </c>
      <c r="AS23" s="122">
        <v>0</v>
      </c>
      <c r="AT23" s="122">
        <v>0</v>
      </c>
      <c r="AU23" s="122">
        <v>0</v>
      </c>
      <c r="AV23" s="122">
        <f t="shared" si="6"/>
        <v>1</v>
      </c>
      <c r="AW23" s="122">
        <v>0</v>
      </c>
      <c r="AX23" s="122">
        <v>0</v>
      </c>
      <c r="AY23" s="122">
        <v>0</v>
      </c>
      <c r="AZ23" s="122">
        <v>0</v>
      </c>
      <c r="BA23" s="122">
        <f t="shared" si="7"/>
        <v>0</v>
      </c>
      <c r="BB23" s="129">
        <f t="shared" si="8"/>
        <v>10023</v>
      </c>
      <c r="BC23" s="122">
        <v>1</v>
      </c>
      <c r="BD23" s="122">
        <v>1601</v>
      </c>
      <c r="BE23" s="122">
        <v>469</v>
      </c>
      <c r="BF23" s="122">
        <f t="shared" si="9"/>
        <v>12388</v>
      </c>
      <c r="BG23" s="122">
        <v>238</v>
      </c>
      <c r="BH23" s="122">
        <f t="shared" si="10"/>
        <v>1370</v>
      </c>
      <c r="BI23" s="134">
        <f t="shared" si="11"/>
        <v>13464</v>
      </c>
      <c r="BJ23" s="427">
        <v>13</v>
      </c>
      <c r="BK23" s="64"/>
      <c r="BM23" s="84"/>
    </row>
    <row r="24" spans="1:65" ht="20.100000000000001" customHeight="1" x14ac:dyDescent="0.15">
      <c r="A24" s="23">
        <v>14</v>
      </c>
      <c r="B24" s="30" t="s">
        <v>176</v>
      </c>
      <c r="C24" s="122">
        <v>87</v>
      </c>
      <c r="D24" s="122">
        <v>0</v>
      </c>
      <c r="E24" s="122">
        <v>1</v>
      </c>
      <c r="F24" s="122">
        <v>11</v>
      </c>
      <c r="G24" s="122">
        <v>16</v>
      </c>
      <c r="H24" s="122">
        <v>2</v>
      </c>
      <c r="I24" s="122">
        <f t="shared" si="0"/>
        <v>117</v>
      </c>
      <c r="J24" s="122">
        <v>57</v>
      </c>
      <c r="K24" s="122">
        <v>0</v>
      </c>
      <c r="L24" s="122">
        <v>0</v>
      </c>
      <c r="M24" s="122">
        <v>0</v>
      </c>
      <c r="N24" s="122">
        <v>0</v>
      </c>
      <c r="O24" s="122">
        <v>0</v>
      </c>
      <c r="P24" s="122">
        <v>0</v>
      </c>
      <c r="Q24" s="122">
        <f t="shared" si="1"/>
        <v>0</v>
      </c>
      <c r="R24" s="122">
        <v>0</v>
      </c>
      <c r="S24" s="122">
        <v>255</v>
      </c>
      <c r="T24" s="122">
        <v>2</v>
      </c>
      <c r="U24" s="122">
        <v>93</v>
      </c>
      <c r="V24" s="52">
        <v>14</v>
      </c>
      <c r="W24" s="23">
        <v>14</v>
      </c>
      <c r="X24" s="30" t="s">
        <v>176</v>
      </c>
      <c r="Y24" s="122">
        <f t="shared" si="2"/>
        <v>350</v>
      </c>
      <c r="Z24" s="122">
        <v>0</v>
      </c>
      <c r="AA24" s="122">
        <v>730</v>
      </c>
      <c r="AB24" s="122">
        <v>3</v>
      </c>
      <c r="AC24" s="122">
        <v>347</v>
      </c>
      <c r="AD24" s="122">
        <f t="shared" si="3"/>
        <v>1080</v>
      </c>
      <c r="AE24" s="122">
        <v>0</v>
      </c>
      <c r="AF24" s="122">
        <v>265</v>
      </c>
      <c r="AG24" s="122">
        <v>0</v>
      </c>
      <c r="AH24" s="122">
        <v>246</v>
      </c>
      <c r="AI24" s="122">
        <f t="shared" si="4"/>
        <v>511</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1941</v>
      </c>
      <c r="BC24" s="122">
        <v>0</v>
      </c>
      <c r="BD24" s="122">
        <v>247</v>
      </c>
      <c r="BE24" s="122">
        <v>162</v>
      </c>
      <c r="BF24" s="122">
        <f t="shared" si="9"/>
        <v>2407</v>
      </c>
      <c r="BG24" s="122">
        <v>70</v>
      </c>
      <c r="BH24" s="122">
        <f t="shared" si="10"/>
        <v>244</v>
      </c>
      <c r="BI24" s="134">
        <f t="shared" si="11"/>
        <v>2594</v>
      </c>
      <c r="BJ24" s="427">
        <v>14</v>
      </c>
      <c r="BK24" s="64"/>
      <c r="BM24" s="84"/>
    </row>
    <row r="25" spans="1:65" ht="20.100000000000001" customHeight="1" x14ac:dyDescent="0.15">
      <c r="A25" s="24">
        <v>15</v>
      </c>
      <c r="B25" s="30" t="s">
        <v>178</v>
      </c>
      <c r="C25" s="121">
        <v>41</v>
      </c>
      <c r="D25" s="121">
        <v>0</v>
      </c>
      <c r="E25" s="121">
        <v>0</v>
      </c>
      <c r="F25" s="121">
        <v>1</v>
      </c>
      <c r="G25" s="121">
        <v>8</v>
      </c>
      <c r="H25" s="121">
        <v>3</v>
      </c>
      <c r="I25" s="121">
        <f t="shared" si="0"/>
        <v>53</v>
      </c>
      <c r="J25" s="121">
        <v>9</v>
      </c>
      <c r="K25" s="121">
        <v>0</v>
      </c>
      <c r="L25" s="121">
        <v>0</v>
      </c>
      <c r="M25" s="121">
        <v>0</v>
      </c>
      <c r="N25" s="121">
        <v>0</v>
      </c>
      <c r="O25" s="121">
        <v>0</v>
      </c>
      <c r="P25" s="121">
        <v>0</v>
      </c>
      <c r="Q25" s="121">
        <f t="shared" si="1"/>
        <v>0</v>
      </c>
      <c r="R25" s="121">
        <v>0</v>
      </c>
      <c r="S25" s="121">
        <v>102</v>
      </c>
      <c r="T25" s="121">
        <v>1</v>
      </c>
      <c r="U25" s="121">
        <v>44</v>
      </c>
      <c r="V25" s="52">
        <v>15</v>
      </c>
      <c r="W25" s="24">
        <v>15</v>
      </c>
      <c r="X25" s="30" t="s">
        <v>178</v>
      </c>
      <c r="Y25" s="121">
        <f t="shared" si="2"/>
        <v>147</v>
      </c>
      <c r="Z25" s="121">
        <v>0</v>
      </c>
      <c r="AA25" s="121">
        <v>182</v>
      </c>
      <c r="AB25" s="121">
        <v>5</v>
      </c>
      <c r="AC25" s="121">
        <v>137</v>
      </c>
      <c r="AD25" s="121">
        <f t="shared" si="3"/>
        <v>324</v>
      </c>
      <c r="AE25" s="121">
        <v>0</v>
      </c>
      <c r="AF25" s="121">
        <v>81</v>
      </c>
      <c r="AG25" s="121">
        <v>2</v>
      </c>
      <c r="AH25" s="121">
        <v>109</v>
      </c>
      <c r="AI25" s="121">
        <f t="shared" si="4"/>
        <v>192</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663</v>
      </c>
      <c r="BC25" s="121">
        <v>0</v>
      </c>
      <c r="BD25" s="121">
        <v>147</v>
      </c>
      <c r="BE25" s="121">
        <v>33</v>
      </c>
      <c r="BF25" s="122">
        <f t="shared" si="9"/>
        <v>852</v>
      </c>
      <c r="BG25" s="121">
        <v>23</v>
      </c>
      <c r="BH25" s="122">
        <f t="shared" si="10"/>
        <v>85</v>
      </c>
      <c r="BI25" s="135">
        <f t="shared" si="11"/>
        <v>928</v>
      </c>
      <c r="BJ25" s="427">
        <v>15</v>
      </c>
      <c r="BK25" s="64"/>
      <c r="BL25" s="64"/>
      <c r="BM25" s="84"/>
    </row>
    <row r="26" spans="1:65" ht="20.100000000000001" customHeight="1" x14ac:dyDescent="0.15">
      <c r="A26" s="23">
        <v>16</v>
      </c>
      <c r="B26" s="31" t="s">
        <v>179</v>
      </c>
      <c r="C26" s="122">
        <v>64</v>
      </c>
      <c r="D26" s="122">
        <v>0</v>
      </c>
      <c r="E26" s="122">
        <v>0</v>
      </c>
      <c r="F26" s="122">
        <v>3</v>
      </c>
      <c r="G26" s="122">
        <v>11</v>
      </c>
      <c r="H26" s="122">
        <v>7</v>
      </c>
      <c r="I26" s="122">
        <f t="shared" ref="I26:I35" si="12">SUM(C26:H26)</f>
        <v>85</v>
      </c>
      <c r="J26" s="122">
        <v>35</v>
      </c>
      <c r="K26" s="122">
        <v>0</v>
      </c>
      <c r="L26" s="122">
        <v>0</v>
      </c>
      <c r="M26" s="122">
        <v>0</v>
      </c>
      <c r="N26" s="122">
        <v>0</v>
      </c>
      <c r="O26" s="122">
        <v>0</v>
      </c>
      <c r="P26" s="122">
        <v>0</v>
      </c>
      <c r="Q26" s="122">
        <f t="shared" si="1"/>
        <v>0</v>
      </c>
      <c r="R26" s="122">
        <v>0</v>
      </c>
      <c r="S26" s="122">
        <v>163</v>
      </c>
      <c r="T26" s="122">
        <v>1</v>
      </c>
      <c r="U26" s="122">
        <v>107</v>
      </c>
      <c r="V26" s="179">
        <v>16</v>
      </c>
      <c r="W26" s="23">
        <v>16</v>
      </c>
      <c r="X26" s="31" t="s">
        <v>179</v>
      </c>
      <c r="Y26" s="120">
        <f t="shared" si="2"/>
        <v>271</v>
      </c>
      <c r="Z26" s="122">
        <v>0</v>
      </c>
      <c r="AA26" s="122">
        <v>399</v>
      </c>
      <c r="AB26" s="122">
        <v>1</v>
      </c>
      <c r="AC26" s="122">
        <v>279</v>
      </c>
      <c r="AD26" s="120">
        <f t="shared" si="3"/>
        <v>679</v>
      </c>
      <c r="AE26" s="122">
        <v>0</v>
      </c>
      <c r="AF26" s="122">
        <v>178</v>
      </c>
      <c r="AG26" s="122">
        <v>1</v>
      </c>
      <c r="AH26" s="122">
        <v>214</v>
      </c>
      <c r="AI26" s="120">
        <f t="shared" si="4"/>
        <v>393</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1343</v>
      </c>
      <c r="BC26" s="122">
        <v>0</v>
      </c>
      <c r="BD26" s="122">
        <v>199</v>
      </c>
      <c r="BE26" s="122">
        <v>31</v>
      </c>
      <c r="BF26" s="168">
        <f t="shared" si="9"/>
        <v>1608</v>
      </c>
      <c r="BG26" s="122">
        <v>29</v>
      </c>
      <c r="BH26" s="168">
        <f t="shared" si="10"/>
        <v>149</v>
      </c>
      <c r="BI26" s="134">
        <f t="shared" si="11"/>
        <v>1722</v>
      </c>
      <c r="BJ26" s="429">
        <v>16</v>
      </c>
      <c r="BK26" s="64"/>
      <c r="BL26" s="64"/>
      <c r="BM26" s="84"/>
    </row>
    <row r="27" spans="1:65" ht="20.100000000000001" customHeight="1" x14ac:dyDescent="0.15">
      <c r="A27" s="23">
        <v>17</v>
      </c>
      <c r="B27" s="30" t="s">
        <v>304</v>
      </c>
      <c r="C27" s="122">
        <v>189</v>
      </c>
      <c r="D27" s="122">
        <v>0</v>
      </c>
      <c r="E27" s="122">
        <v>1</v>
      </c>
      <c r="F27" s="122">
        <v>18</v>
      </c>
      <c r="G27" s="122">
        <v>70</v>
      </c>
      <c r="H27" s="122">
        <v>9</v>
      </c>
      <c r="I27" s="122">
        <f t="shared" si="12"/>
        <v>287</v>
      </c>
      <c r="J27" s="122">
        <v>109</v>
      </c>
      <c r="K27" s="122">
        <v>0</v>
      </c>
      <c r="L27" s="122">
        <v>0</v>
      </c>
      <c r="M27" s="122">
        <v>0</v>
      </c>
      <c r="N27" s="122">
        <v>0</v>
      </c>
      <c r="O27" s="122">
        <v>0</v>
      </c>
      <c r="P27" s="122">
        <v>0</v>
      </c>
      <c r="Q27" s="122">
        <f t="shared" si="1"/>
        <v>0</v>
      </c>
      <c r="R27" s="122">
        <v>0</v>
      </c>
      <c r="S27" s="122">
        <v>941</v>
      </c>
      <c r="T27" s="122">
        <v>1</v>
      </c>
      <c r="U27" s="122">
        <v>568</v>
      </c>
      <c r="V27" s="52">
        <v>17</v>
      </c>
      <c r="W27" s="23">
        <v>17</v>
      </c>
      <c r="X27" s="30" t="s">
        <v>304</v>
      </c>
      <c r="Y27" s="120">
        <f t="shared" si="2"/>
        <v>1510</v>
      </c>
      <c r="Z27" s="122">
        <v>2</v>
      </c>
      <c r="AA27" s="122">
        <v>2086</v>
      </c>
      <c r="AB27" s="122">
        <v>8</v>
      </c>
      <c r="AC27" s="122">
        <v>1503</v>
      </c>
      <c r="AD27" s="120">
        <f t="shared" si="3"/>
        <v>3599</v>
      </c>
      <c r="AE27" s="122">
        <v>0</v>
      </c>
      <c r="AF27" s="122">
        <v>915</v>
      </c>
      <c r="AG27" s="122">
        <v>3</v>
      </c>
      <c r="AH27" s="122">
        <v>1241</v>
      </c>
      <c r="AI27" s="120">
        <f t="shared" si="4"/>
        <v>2159</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7268</v>
      </c>
      <c r="BC27" s="122">
        <v>0</v>
      </c>
      <c r="BD27" s="122">
        <v>1866</v>
      </c>
      <c r="BE27" s="122">
        <v>159</v>
      </c>
      <c r="BF27" s="122">
        <f t="shared" si="9"/>
        <v>9402</v>
      </c>
      <c r="BG27" s="122">
        <v>172</v>
      </c>
      <c r="BH27" s="122">
        <f t="shared" si="10"/>
        <v>568</v>
      </c>
      <c r="BI27" s="134">
        <f t="shared" si="11"/>
        <v>9861</v>
      </c>
      <c r="BJ27" s="427">
        <v>17</v>
      </c>
      <c r="BK27" s="64"/>
      <c r="BL27" s="64"/>
      <c r="BM27" s="84"/>
    </row>
    <row r="28" spans="1:65" ht="20.100000000000001" customHeight="1" x14ac:dyDescent="0.15">
      <c r="A28" s="23">
        <v>18</v>
      </c>
      <c r="B28" s="30" t="s">
        <v>305</v>
      </c>
      <c r="C28" s="122">
        <v>100</v>
      </c>
      <c r="D28" s="122">
        <v>0</v>
      </c>
      <c r="E28" s="122">
        <v>0</v>
      </c>
      <c r="F28" s="122">
        <v>8</v>
      </c>
      <c r="G28" s="122">
        <v>26</v>
      </c>
      <c r="H28" s="122">
        <v>2</v>
      </c>
      <c r="I28" s="122">
        <f t="shared" si="12"/>
        <v>136</v>
      </c>
      <c r="J28" s="122">
        <v>63</v>
      </c>
      <c r="K28" s="122">
        <v>0</v>
      </c>
      <c r="L28" s="122">
        <v>0</v>
      </c>
      <c r="M28" s="122">
        <v>0</v>
      </c>
      <c r="N28" s="122">
        <v>0</v>
      </c>
      <c r="O28" s="122">
        <v>0</v>
      </c>
      <c r="P28" s="122">
        <v>0</v>
      </c>
      <c r="Q28" s="122">
        <f t="shared" si="1"/>
        <v>0</v>
      </c>
      <c r="R28" s="122">
        <v>0</v>
      </c>
      <c r="S28" s="122">
        <v>385</v>
      </c>
      <c r="T28" s="122">
        <v>1</v>
      </c>
      <c r="U28" s="122">
        <v>230</v>
      </c>
      <c r="V28" s="52">
        <v>18</v>
      </c>
      <c r="W28" s="23">
        <v>18</v>
      </c>
      <c r="X28" s="30" t="s">
        <v>305</v>
      </c>
      <c r="Y28" s="122">
        <f t="shared" si="2"/>
        <v>616</v>
      </c>
      <c r="Z28" s="122">
        <v>1</v>
      </c>
      <c r="AA28" s="122">
        <v>985</v>
      </c>
      <c r="AB28" s="122">
        <v>0</v>
      </c>
      <c r="AC28" s="122">
        <v>649</v>
      </c>
      <c r="AD28" s="122">
        <f t="shared" si="3"/>
        <v>1635</v>
      </c>
      <c r="AE28" s="122">
        <v>0</v>
      </c>
      <c r="AF28" s="122">
        <v>348</v>
      </c>
      <c r="AG28" s="122">
        <v>0</v>
      </c>
      <c r="AH28" s="122">
        <v>418</v>
      </c>
      <c r="AI28" s="122">
        <f t="shared" si="4"/>
        <v>766</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3017</v>
      </c>
      <c r="BC28" s="122">
        <v>0</v>
      </c>
      <c r="BD28" s="122">
        <v>794</v>
      </c>
      <c r="BE28" s="122">
        <v>59</v>
      </c>
      <c r="BF28" s="122">
        <f t="shared" si="9"/>
        <v>3933</v>
      </c>
      <c r="BG28" s="122">
        <v>85</v>
      </c>
      <c r="BH28" s="122">
        <f t="shared" si="10"/>
        <v>284</v>
      </c>
      <c r="BI28" s="134">
        <f t="shared" si="11"/>
        <v>4154</v>
      </c>
      <c r="BJ28" s="427">
        <v>18</v>
      </c>
      <c r="BK28" s="64"/>
      <c r="BL28" s="64"/>
      <c r="BM28" s="84"/>
    </row>
    <row r="29" spans="1:65" ht="20.100000000000001" customHeight="1" x14ac:dyDescent="0.15">
      <c r="A29" s="23">
        <v>19</v>
      </c>
      <c r="B29" s="30" t="s">
        <v>135</v>
      </c>
      <c r="C29" s="122">
        <v>105</v>
      </c>
      <c r="D29" s="122">
        <v>0</v>
      </c>
      <c r="E29" s="122">
        <v>0</v>
      </c>
      <c r="F29" s="122">
        <v>20</v>
      </c>
      <c r="G29" s="122">
        <v>41</v>
      </c>
      <c r="H29" s="122">
        <v>4</v>
      </c>
      <c r="I29" s="122">
        <f t="shared" si="12"/>
        <v>170</v>
      </c>
      <c r="J29" s="122">
        <v>81</v>
      </c>
      <c r="K29" s="122">
        <v>0</v>
      </c>
      <c r="L29" s="122">
        <v>0</v>
      </c>
      <c r="M29" s="122">
        <v>0</v>
      </c>
      <c r="N29" s="122">
        <v>0</v>
      </c>
      <c r="O29" s="122">
        <v>0</v>
      </c>
      <c r="P29" s="122">
        <v>0</v>
      </c>
      <c r="Q29" s="122">
        <f t="shared" si="1"/>
        <v>0</v>
      </c>
      <c r="R29" s="122">
        <v>2</v>
      </c>
      <c r="S29" s="122">
        <v>485</v>
      </c>
      <c r="T29" s="122">
        <v>4</v>
      </c>
      <c r="U29" s="122">
        <v>201</v>
      </c>
      <c r="V29" s="52">
        <v>19</v>
      </c>
      <c r="W29" s="23">
        <v>19</v>
      </c>
      <c r="X29" s="30" t="s">
        <v>135</v>
      </c>
      <c r="Y29" s="122">
        <f t="shared" si="2"/>
        <v>692</v>
      </c>
      <c r="Z29" s="122">
        <v>2</v>
      </c>
      <c r="AA29" s="122">
        <v>1159</v>
      </c>
      <c r="AB29" s="122">
        <v>9</v>
      </c>
      <c r="AC29" s="122">
        <v>555</v>
      </c>
      <c r="AD29" s="122">
        <f t="shared" si="3"/>
        <v>1725</v>
      </c>
      <c r="AE29" s="122">
        <v>0</v>
      </c>
      <c r="AF29" s="122">
        <v>491</v>
      </c>
      <c r="AG29" s="122">
        <v>4</v>
      </c>
      <c r="AH29" s="122">
        <v>523</v>
      </c>
      <c r="AI29" s="122">
        <f t="shared" si="4"/>
        <v>1018</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3435</v>
      </c>
      <c r="BC29" s="122">
        <v>2</v>
      </c>
      <c r="BD29" s="122">
        <v>291</v>
      </c>
      <c r="BE29" s="122">
        <v>63</v>
      </c>
      <c r="BF29" s="122">
        <f t="shared" si="9"/>
        <v>3872</v>
      </c>
      <c r="BG29" s="122">
        <v>80</v>
      </c>
      <c r="BH29" s="122">
        <f t="shared" si="10"/>
        <v>331</v>
      </c>
      <c r="BI29" s="134">
        <f t="shared" si="11"/>
        <v>4122</v>
      </c>
      <c r="BJ29" s="427">
        <v>19</v>
      </c>
      <c r="BK29" s="64"/>
      <c r="BL29" s="64"/>
      <c r="BM29" s="84"/>
    </row>
    <row r="30" spans="1:65" ht="20.100000000000001" customHeight="1" x14ac:dyDescent="0.15">
      <c r="A30" s="24">
        <v>20</v>
      </c>
      <c r="B30" s="33" t="s">
        <v>181</v>
      </c>
      <c r="C30" s="121">
        <v>65</v>
      </c>
      <c r="D30" s="121">
        <v>0</v>
      </c>
      <c r="E30" s="121">
        <v>0</v>
      </c>
      <c r="F30" s="121">
        <v>14</v>
      </c>
      <c r="G30" s="121">
        <v>23</v>
      </c>
      <c r="H30" s="121">
        <v>2</v>
      </c>
      <c r="I30" s="121">
        <f t="shared" si="12"/>
        <v>104</v>
      </c>
      <c r="J30" s="121">
        <v>50</v>
      </c>
      <c r="K30" s="121">
        <v>0</v>
      </c>
      <c r="L30" s="121">
        <v>0</v>
      </c>
      <c r="M30" s="121">
        <v>0</v>
      </c>
      <c r="N30" s="121">
        <v>0</v>
      </c>
      <c r="O30" s="121">
        <v>0</v>
      </c>
      <c r="P30" s="121">
        <v>0</v>
      </c>
      <c r="Q30" s="121">
        <f t="shared" si="1"/>
        <v>0</v>
      </c>
      <c r="R30" s="121">
        <v>1</v>
      </c>
      <c r="S30" s="121">
        <v>330</v>
      </c>
      <c r="T30" s="121">
        <v>2</v>
      </c>
      <c r="U30" s="121">
        <v>106</v>
      </c>
      <c r="V30" s="53">
        <v>20</v>
      </c>
      <c r="W30" s="24">
        <v>20</v>
      </c>
      <c r="X30" s="33" t="s">
        <v>181</v>
      </c>
      <c r="Y30" s="121">
        <f t="shared" si="2"/>
        <v>439</v>
      </c>
      <c r="Z30" s="121">
        <v>0</v>
      </c>
      <c r="AA30" s="121">
        <v>828</v>
      </c>
      <c r="AB30" s="121">
        <v>2</v>
      </c>
      <c r="AC30" s="121">
        <v>287</v>
      </c>
      <c r="AD30" s="121">
        <f t="shared" si="3"/>
        <v>1117</v>
      </c>
      <c r="AE30" s="121">
        <v>0</v>
      </c>
      <c r="AF30" s="121">
        <v>324</v>
      </c>
      <c r="AG30" s="121">
        <v>4</v>
      </c>
      <c r="AH30" s="121">
        <v>345</v>
      </c>
      <c r="AI30" s="121">
        <f t="shared" si="4"/>
        <v>673</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2229</v>
      </c>
      <c r="BC30" s="121">
        <v>0</v>
      </c>
      <c r="BD30" s="121">
        <v>223</v>
      </c>
      <c r="BE30" s="121">
        <v>49</v>
      </c>
      <c r="BF30" s="121">
        <f t="shared" si="9"/>
        <v>2551</v>
      </c>
      <c r="BG30" s="121">
        <v>68</v>
      </c>
      <c r="BH30" s="121">
        <f t="shared" si="10"/>
        <v>222</v>
      </c>
      <c r="BI30" s="135">
        <f t="shared" si="11"/>
        <v>2723</v>
      </c>
      <c r="BJ30" s="428">
        <v>20</v>
      </c>
      <c r="BK30" s="64"/>
      <c r="BL30" s="64"/>
      <c r="BM30" s="84"/>
    </row>
    <row r="31" spans="1:65" ht="20.100000000000001" customHeight="1" x14ac:dyDescent="0.15">
      <c r="A31" s="23">
        <v>21</v>
      </c>
      <c r="B31" s="30" t="s">
        <v>182</v>
      </c>
      <c r="C31" s="122">
        <v>64</v>
      </c>
      <c r="D31" s="122">
        <v>0</v>
      </c>
      <c r="E31" s="122">
        <v>0</v>
      </c>
      <c r="F31" s="122">
        <v>6</v>
      </c>
      <c r="G31" s="122">
        <v>19</v>
      </c>
      <c r="H31" s="122">
        <v>2</v>
      </c>
      <c r="I31" s="122">
        <f t="shared" si="12"/>
        <v>91</v>
      </c>
      <c r="J31" s="122">
        <v>40</v>
      </c>
      <c r="K31" s="122">
        <v>0</v>
      </c>
      <c r="L31" s="122">
        <v>0</v>
      </c>
      <c r="M31" s="122">
        <v>0</v>
      </c>
      <c r="N31" s="122">
        <v>0</v>
      </c>
      <c r="O31" s="122">
        <v>0</v>
      </c>
      <c r="P31" s="122">
        <v>0</v>
      </c>
      <c r="Q31" s="122">
        <f t="shared" si="1"/>
        <v>0</v>
      </c>
      <c r="R31" s="122">
        <v>0</v>
      </c>
      <c r="S31" s="122">
        <v>284</v>
      </c>
      <c r="T31" s="122">
        <v>1</v>
      </c>
      <c r="U31" s="122">
        <v>98</v>
      </c>
      <c r="V31" s="52">
        <v>21</v>
      </c>
      <c r="W31" s="23">
        <v>21</v>
      </c>
      <c r="X31" s="30" t="s">
        <v>182</v>
      </c>
      <c r="Y31" s="122">
        <f t="shared" si="2"/>
        <v>383</v>
      </c>
      <c r="Z31" s="122">
        <v>2</v>
      </c>
      <c r="AA31" s="122">
        <v>596</v>
      </c>
      <c r="AB31" s="122">
        <v>3</v>
      </c>
      <c r="AC31" s="122">
        <v>265</v>
      </c>
      <c r="AD31" s="122">
        <f t="shared" si="3"/>
        <v>866</v>
      </c>
      <c r="AE31" s="122">
        <v>0</v>
      </c>
      <c r="AF31" s="122">
        <v>253</v>
      </c>
      <c r="AG31" s="122">
        <v>0</v>
      </c>
      <c r="AH31" s="122">
        <v>343</v>
      </c>
      <c r="AI31" s="122">
        <f t="shared" si="4"/>
        <v>596</v>
      </c>
      <c r="AJ31" s="122">
        <v>0</v>
      </c>
      <c r="AK31" s="122">
        <v>0</v>
      </c>
      <c r="AL31" s="122">
        <v>0</v>
      </c>
      <c r="AM31" s="122">
        <v>0</v>
      </c>
      <c r="AN31" s="122">
        <f t="shared" si="5"/>
        <v>0</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1845</v>
      </c>
      <c r="BC31" s="122">
        <v>0</v>
      </c>
      <c r="BD31" s="122">
        <v>358</v>
      </c>
      <c r="BE31" s="122">
        <v>28</v>
      </c>
      <c r="BF31" s="122">
        <f t="shared" si="9"/>
        <v>2271</v>
      </c>
      <c r="BG31" s="122">
        <v>50</v>
      </c>
      <c r="BH31" s="122">
        <f t="shared" si="10"/>
        <v>181</v>
      </c>
      <c r="BI31" s="134">
        <f t="shared" si="11"/>
        <v>2412</v>
      </c>
      <c r="BJ31" s="427">
        <v>21</v>
      </c>
      <c r="BK31" s="64"/>
      <c r="BM31" s="84"/>
    </row>
    <row r="32" spans="1:65" ht="20.100000000000001" customHeight="1" x14ac:dyDescent="0.15">
      <c r="A32" s="23">
        <v>22</v>
      </c>
      <c r="B32" s="30" t="s">
        <v>183</v>
      </c>
      <c r="C32" s="122">
        <v>93</v>
      </c>
      <c r="D32" s="122">
        <v>0</v>
      </c>
      <c r="E32" s="122">
        <v>3</v>
      </c>
      <c r="F32" s="122">
        <v>10</v>
      </c>
      <c r="G32" s="122">
        <v>23</v>
      </c>
      <c r="H32" s="122">
        <v>7</v>
      </c>
      <c r="I32" s="122">
        <f t="shared" si="12"/>
        <v>136</v>
      </c>
      <c r="J32" s="122">
        <v>51</v>
      </c>
      <c r="K32" s="122">
        <v>0</v>
      </c>
      <c r="L32" s="122">
        <v>0</v>
      </c>
      <c r="M32" s="122">
        <v>0</v>
      </c>
      <c r="N32" s="122">
        <v>0</v>
      </c>
      <c r="O32" s="122">
        <v>0</v>
      </c>
      <c r="P32" s="122">
        <v>0</v>
      </c>
      <c r="Q32" s="122">
        <f t="shared" si="1"/>
        <v>0</v>
      </c>
      <c r="R32" s="122">
        <v>0</v>
      </c>
      <c r="S32" s="122">
        <v>107</v>
      </c>
      <c r="T32" s="122">
        <v>0</v>
      </c>
      <c r="U32" s="122">
        <v>156</v>
      </c>
      <c r="V32" s="52">
        <v>22</v>
      </c>
      <c r="W32" s="23">
        <v>22</v>
      </c>
      <c r="X32" s="30" t="s">
        <v>183</v>
      </c>
      <c r="Y32" s="122">
        <f t="shared" si="2"/>
        <v>263</v>
      </c>
      <c r="Z32" s="122">
        <v>0</v>
      </c>
      <c r="AA32" s="122">
        <v>248</v>
      </c>
      <c r="AB32" s="122">
        <v>1</v>
      </c>
      <c r="AC32" s="122">
        <v>594</v>
      </c>
      <c r="AD32" s="122">
        <f t="shared" si="3"/>
        <v>843</v>
      </c>
      <c r="AE32" s="122">
        <v>0</v>
      </c>
      <c r="AF32" s="122">
        <v>85</v>
      </c>
      <c r="AG32" s="122">
        <v>0</v>
      </c>
      <c r="AH32" s="122">
        <v>327</v>
      </c>
      <c r="AI32" s="122">
        <f t="shared" si="4"/>
        <v>412</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1518</v>
      </c>
      <c r="BC32" s="122">
        <v>0</v>
      </c>
      <c r="BD32" s="122">
        <v>2271</v>
      </c>
      <c r="BE32" s="122">
        <v>492</v>
      </c>
      <c r="BF32" s="122">
        <f t="shared" si="9"/>
        <v>4332</v>
      </c>
      <c r="BG32" s="122">
        <v>71</v>
      </c>
      <c r="BH32" s="122">
        <f t="shared" si="10"/>
        <v>258</v>
      </c>
      <c r="BI32" s="134">
        <f t="shared" si="11"/>
        <v>4539</v>
      </c>
      <c r="BJ32" s="427">
        <v>22</v>
      </c>
      <c r="BK32" s="64"/>
      <c r="BM32" s="84"/>
    </row>
    <row r="33" spans="1:65" ht="20.100000000000001" customHeight="1" x14ac:dyDescent="0.15">
      <c r="A33" s="23">
        <v>23</v>
      </c>
      <c r="B33" s="30" t="s">
        <v>185</v>
      </c>
      <c r="C33" s="122">
        <v>410</v>
      </c>
      <c r="D33" s="122">
        <v>0</v>
      </c>
      <c r="E33" s="122">
        <v>1</v>
      </c>
      <c r="F33" s="122">
        <v>69</v>
      </c>
      <c r="G33" s="122">
        <v>87</v>
      </c>
      <c r="H33" s="122">
        <v>19</v>
      </c>
      <c r="I33" s="122">
        <f t="shared" si="12"/>
        <v>586</v>
      </c>
      <c r="J33" s="122">
        <v>189</v>
      </c>
      <c r="K33" s="122">
        <v>0</v>
      </c>
      <c r="L33" s="122">
        <v>0</v>
      </c>
      <c r="M33" s="122">
        <v>0</v>
      </c>
      <c r="N33" s="122">
        <v>0</v>
      </c>
      <c r="O33" s="122">
        <v>0</v>
      </c>
      <c r="P33" s="122">
        <v>0</v>
      </c>
      <c r="Q33" s="122">
        <f t="shared" si="1"/>
        <v>0</v>
      </c>
      <c r="R33" s="122">
        <v>1</v>
      </c>
      <c r="S33" s="122">
        <v>1079</v>
      </c>
      <c r="T33" s="122">
        <v>5</v>
      </c>
      <c r="U33" s="122">
        <v>454</v>
      </c>
      <c r="V33" s="52">
        <v>23</v>
      </c>
      <c r="W33" s="23">
        <v>23</v>
      </c>
      <c r="X33" s="30" t="s">
        <v>185</v>
      </c>
      <c r="Y33" s="122">
        <f t="shared" si="2"/>
        <v>1539</v>
      </c>
      <c r="Z33" s="122">
        <v>0</v>
      </c>
      <c r="AA33" s="122">
        <v>2699</v>
      </c>
      <c r="AB33" s="122">
        <v>13</v>
      </c>
      <c r="AC33" s="122">
        <v>1441</v>
      </c>
      <c r="AD33" s="122">
        <f t="shared" si="3"/>
        <v>4153</v>
      </c>
      <c r="AE33" s="122">
        <v>2</v>
      </c>
      <c r="AF33" s="122">
        <v>1238</v>
      </c>
      <c r="AG33" s="122">
        <v>8</v>
      </c>
      <c r="AH33" s="122">
        <v>1543</v>
      </c>
      <c r="AI33" s="122">
        <f t="shared" si="4"/>
        <v>2791</v>
      </c>
      <c r="AJ33" s="122">
        <v>0</v>
      </c>
      <c r="AK33" s="122">
        <v>2</v>
      </c>
      <c r="AL33" s="122">
        <v>0</v>
      </c>
      <c r="AM33" s="122">
        <v>0</v>
      </c>
      <c r="AN33" s="122">
        <f t="shared" si="5"/>
        <v>2</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8485</v>
      </c>
      <c r="BC33" s="122">
        <v>0</v>
      </c>
      <c r="BD33" s="122">
        <v>1985</v>
      </c>
      <c r="BE33" s="122">
        <v>209</v>
      </c>
      <c r="BF33" s="122">
        <f t="shared" si="9"/>
        <v>10868</v>
      </c>
      <c r="BG33" s="122">
        <v>256</v>
      </c>
      <c r="BH33" s="122">
        <f t="shared" si="10"/>
        <v>1031</v>
      </c>
      <c r="BI33" s="134">
        <f t="shared" si="11"/>
        <v>11710</v>
      </c>
      <c r="BJ33" s="427">
        <v>23</v>
      </c>
      <c r="BK33" s="64"/>
      <c r="BM33" s="84"/>
    </row>
    <row r="34" spans="1:65" ht="20.100000000000001" customHeight="1" x14ac:dyDescent="0.15">
      <c r="A34" s="23">
        <v>24</v>
      </c>
      <c r="B34" s="30" t="s">
        <v>186</v>
      </c>
      <c r="C34" s="122">
        <v>319</v>
      </c>
      <c r="D34" s="122">
        <v>0</v>
      </c>
      <c r="E34" s="122">
        <v>2</v>
      </c>
      <c r="F34" s="122">
        <v>28</v>
      </c>
      <c r="G34" s="122">
        <v>50</v>
      </c>
      <c r="H34" s="122">
        <v>9</v>
      </c>
      <c r="I34" s="122">
        <f t="shared" si="12"/>
        <v>408</v>
      </c>
      <c r="J34" s="122">
        <v>153</v>
      </c>
      <c r="K34" s="122">
        <v>0</v>
      </c>
      <c r="L34" s="122">
        <v>0</v>
      </c>
      <c r="M34" s="122">
        <v>0</v>
      </c>
      <c r="N34" s="122">
        <v>0</v>
      </c>
      <c r="O34" s="122">
        <v>0</v>
      </c>
      <c r="P34" s="122">
        <v>0</v>
      </c>
      <c r="Q34" s="122">
        <f t="shared" si="1"/>
        <v>0</v>
      </c>
      <c r="R34" s="122">
        <v>1</v>
      </c>
      <c r="S34" s="122">
        <v>866</v>
      </c>
      <c r="T34" s="122">
        <v>4</v>
      </c>
      <c r="U34" s="122">
        <v>396</v>
      </c>
      <c r="V34" s="52">
        <v>24</v>
      </c>
      <c r="W34" s="23">
        <v>24</v>
      </c>
      <c r="X34" s="30" t="s">
        <v>186</v>
      </c>
      <c r="Y34" s="122">
        <f t="shared" si="2"/>
        <v>1267</v>
      </c>
      <c r="Z34" s="122">
        <v>1</v>
      </c>
      <c r="AA34" s="122">
        <v>1899</v>
      </c>
      <c r="AB34" s="122">
        <v>25</v>
      </c>
      <c r="AC34" s="122">
        <v>1116</v>
      </c>
      <c r="AD34" s="122">
        <f t="shared" si="3"/>
        <v>3041</v>
      </c>
      <c r="AE34" s="122">
        <v>0</v>
      </c>
      <c r="AF34" s="122">
        <v>897</v>
      </c>
      <c r="AG34" s="122">
        <v>7</v>
      </c>
      <c r="AH34" s="122">
        <v>1083</v>
      </c>
      <c r="AI34" s="122">
        <f t="shared" si="4"/>
        <v>1987</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6295</v>
      </c>
      <c r="BC34" s="122">
        <v>0</v>
      </c>
      <c r="BD34" s="122">
        <v>1064</v>
      </c>
      <c r="BE34" s="122">
        <v>237</v>
      </c>
      <c r="BF34" s="122">
        <f t="shared" si="9"/>
        <v>7749</v>
      </c>
      <c r="BG34" s="122">
        <v>142</v>
      </c>
      <c r="BH34" s="122">
        <f t="shared" si="10"/>
        <v>703</v>
      </c>
      <c r="BI34" s="134">
        <f t="shared" si="11"/>
        <v>8299</v>
      </c>
      <c r="BJ34" s="427">
        <v>24</v>
      </c>
      <c r="BK34" s="64"/>
      <c r="BM34" s="84"/>
    </row>
    <row r="35" spans="1:65" ht="20.100000000000001" customHeight="1" x14ac:dyDescent="0.15">
      <c r="A35" s="23">
        <v>25</v>
      </c>
      <c r="B35" s="30" t="s">
        <v>12</v>
      </c>
      <c r="C35" s="122">
        <v>48</v>
      </c>
      <c r="D35" s="122">
        <v>0</v>
      </c>
      <c r="E35" s="122">
        <v>0</v>
      </c>
      <c r="F35" s="122">
        <v>5</v>
      </c>
      <c r="G35" s="122">
        <v>4</v>
      </c>
      <c r="H35" s="122">
        <v>0</v>
      </c>
      <c r="I35" s="122">
        <f t="shared" si="12"/>
        <v>57</v>
      </c>
      <c r="J35" s="122">
        <v>20</v>
      </c>
      <c r="K35" s="122">
        <v>0</v>
      </c>
      <c r="L35" s="122">
        <v>0</v>
      </c>
      <c r="M35" s="122">
        <v>0</v>
      </c>
      <c r="N35" s="122">
        <v>0</v>
      </c>
      <c r="O35" s="122">
        <v>0</v>
      </c>
      <c r="P35" s="122">
        <v>0</v>
      </c>
      <c r="Q35" s="122">
        <f t="shared" si="1"/>
        <v>0</v>
      </c>
      <c r="R35" s="122">
        <v>0</v>
      </c>
      <c r="S35" s="122">
        <v>142</v>
      </c>
      <c r="T35" s="122">
        <v>0</v>
      </c>
      <c r="U35" s="122">
        <v>81</v>
      </c>
      <c r="V35" s="180">
        <v>25</v>
      </c>
      <c r="W35" s="23">
        <v>25</v>
      </c>
      <c r="X35" s="30" t="s">
        <v>12</v>
      </c>
      <c r="Y35" s="122">
        <f t="shared" si="2"/>
        <v>223</v>
      </c>
      <c r="Z35" s="122">
        <v>0</v>
      </c>
      <c r="AA35" s="122">
        <v>396</v>
      </c>
      <c r="AB35" s="122">
        <v>1</v>
      </c>
      <c r="AC35" s="122">
        <v>291</v>
      </c>
      <c r="AD35" s="122">
        <f t="shared" si="3"/>
        <v>688</v>
      </c>
      <c r="AE35" s="122">
        <v>0</v>
      </c>
      <c r="AF35" s="122">
        <v>96</v>
      </c>
      <c r="AG35" s="122">
        <v>0</v>
      </c>
      <c r="AH35" s="122">
        <v>164</v>
      </c>
      <c r="AI35" s="122">
        <f t="shared" si="4"/>
        <v>260</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1171</v>
      </c>
      <c r="BC35" s="122">
        <v>0</v>
      </c>
      <c r="BD35" s="122">
        <v>98</v>
      </c>
      <c r="BE35" s="122">
        <v>36</v>
      </c>
      <c r="BF35" s="122">
        <f t="shared" si="9"/>
        <v>1325</v>
      </c>
      <c r="BG35" s="122">
        <v>23</v>
      </c>
      <c r="BH35" s="122">
        <f t="shared" si="10"/>
        <v>100</v>
      </c>
      <c r="BI35" s="134">
        <f t="shared" si="11"/>
        <v>1405</v>
      </c>
      <c r="BJ35" s="430">
        <v>25</v>
      </c>
      <c r="BK35" s="64"/>
      <c r="BM35" s="84"/>
    </row>
    <row r="36" spans="1:65" ht="20.100000000000001" customHeight="1" thickBot="1" x14ac:dyDescent="0.2">
      <c r="A36" s="533" t="s">
        <v>239</v>
      </c>
      <c r="B36" s="534"/>
      <c r="C36" s="127">
        <f t="shared" ref="C36:U36" si="13">SUM(C11:C35)</f>
        <v>15217</v>
      </c>
      <c r="D36" s="127">
        <f t="shared" si="13"/>
        <v>0</v>
      </c>
      <c r="E36" s="127">
        <f t="shared" si="13"/>
        <v>140</v>
      </c>
      <c r="F36" s="127">
        <f t="shared" si="13"/>
        <v>2155</v>
      </c>
      <c r="G36" s="127">
        <f t="shared" si="13"/>
        <v>4068</v>
      </c>
      <c r="H36" s="127">
        <f t="shared" si="13"/>
        <v>579</v>
      </c>
      <c r="I36" s="127">
        <f t="shared" si="13"/>
        <v>22159</v>
      </c>
      <c r="J36" s="127">
        <f t="shared" si="13"/>
        <v>9439</v>
      </c>
      <c r="K36" s="127">
        <f t="shared" si="13"/>
        <v>0</v>
      </c>
      <c r="L36" s="127">
        <f t="shared" si="13"/>
        <v>0</v>
      </c>
      <c r="M36" s="127">
        <f t="shared" si="13"/>
        <v>12</v>
      </c>
      <c r="N36" s="127">
        <f t="shared" si="13"/>
        <v>0</v>
      </c>
      <c r="O36" s="127">
        <f t="shared" si="13"/>
        <v>0</v>
      </c>
      <c r="P36" s="127">
        <f t="shared" si="13"/>
        <v>0</v>
      </c>
      <c r="Q36" s="127">
        <f t="shared" si="13"/>
        <v>12</v>
      </c>
      <c r="R36" s="127">
        <f t="shared" si="13"/>
        <v>26</v>
      </c>
      <c r="S36" s="127">
        <f t="shared" si="13"/>
        <v>53303</v>
      </c>
      <c r="T36" s="127">
        <f t="shared" si="13"/>
        <v>238</v>
      </c>
      <c r="U36" s="127">
        <f t="shared" si="13"/>
        <v>17652</v>
      </c>
      <c r="V36" s="181"/>
      <c r="W36" s="466" t="s">
        <v>210</v>
      </c>
      <c r="X36" s="467"/>
      <c r="Y36" s="127">
        <f t="shared" ref="Y36:AN36" si="14">SUM(Y11:Y35)</f>
        <v>71219</v>
      </c>
      <c r="Z36" s="127">
        <f t="shared" si="14"/>
        <v>42</v>
      </c>
      <c r="AA36" s="127">
        <f t="shared" si="14"/>
        <v>140307</v>
      </c>
      <c r="AB36" s="127">
        <f t="shared" si="14"/>
        <v>1325</v>
      </c>
      <c r="AC36" s="127">
        <f t="shared" si="14"/>
        <v>54677</v>
      </c>
      <c r="AD36" s="127">
        <f t="shared" si="14"/>
        <v>196351</v>
      </c>
      <c r="AE36" s="127">
        <f t="shared" si="14"/>
        <v>45</v>
      </c>
      <c r="AF36" s="127">
        <f t="shared" si="14"/>
        <v>49167</v>
      </c>
      <c r="AG36" s="127">
        <f t="shared" si="14"/>
        <v>303</v>
      </c>
      <c r="AH36" s="127">
        <f t="shared" si="14"/>
        <v>39822</v>
      </c>
      <c r="AI36" s="127">
        <f t="shared" si="14"/>
        <v>89337</v>
      </c>
      <c r="AJ36" s="127">
        <f t="shared" si="14"/>
        <v>0</v>
      </c>
      <c r="AK36" s="127">
        <f t="shared" si="14"/>
        <v>60</v>
      </c>
      <c r="AL36" s="127">
        <f t="shared" si="14"/>
        <v>1</v>
      </c>
      <c r="AM36" s="127">
        <f t="shared" si="14"/>
        <v>38</v>
      </c>
      <c r="AN36" s="127">
        <f t="shared" si="14"/>
        <v>99</v>
      </c>
      <c r="AO36" s="181"/>
      <c r="AP36" s="466" t="s">
        <v>210</v>
      </c>
      <c r="AQ36" s="467"/>
      <c r="AR36" s="127">
        <f t="shared" ref="AR36:BI36" si="15">SUM(AR11:AR35)</f>
        <v>1</v>
      </c>
      <c r="AS36" s="127">
        <f t="shared" si="15"/>
        <v>0</v>
      </c>
      <c r="AT36" s="127">
        <f t="shared" si="15"/>
        <v>0</v>
      </c>
      <c r="AU36" s="127">
        <f t="shared" si="15"/>
        <v>0</v>
      </c>
      <c r="AV36" s="127">
        <f t="shared" si="15"/>
        <v>1</v>
      </c>
      <c r="AW36" s="127">
        <f t="shared" si="15"/>
        <v>1</v>
      </c>
      <c r="AX36" s="127">
        <f t="shared" si="15"/>
        <v>0</v>
      </c>
      <c r="AY36" s="127">
        <f t="shared" si="15"/>
        <v>0</v>
      </c>
      <c r="AZ36" s="127">
        <f t="shared" si="15"/>
        <v>0</v>
      </c>
      <c r="BA36" s="127">
        <f t="shared" si="15"/>
        <v>1</v>
      </c>
      <c r="BB36" s="127">
        <f t="shared" si="15"/>
        <v>357008</v>
      </c>
      <c r="BC36" s="127">
        <f t="shared" si="15"/>
        <v>6</v>
      </c>
      <c r="BD36" s="127">
        <f t="shared" si="15"/>
        <v>43169</v>
      </c>
      <c r="BE36" s="127">
        <f t="shared" si="15"/>
        <v>11314</v>
      </c>
      <c r="BF36" s="127">
        <f t="shared" si="15"/>
        <v>420948</v>
      </c>
      <c r="BG36" s="127">
        <f t="shared" si="15"/>
        <v>11491</v>
      </c>
      <c r="BH36" s="127">
        <f t="shared" si="15"/>
        <v>43089</v>
      </c>
      <c r="BI36" s="137">
        <f t="shared" si="15"/>
        <v>454598</v>
      </c>
      <c r="BJ36" s="431"/>
      <c r="BK36" s="64"/>
    </row>
  </sheetData>
  <mergeCells count="53">
    <mergeCell ref="W36:X36"/>
    <mergeCell ref="AP36:AQ36"/>
    <mergeCell ref="BJ6:BJ10"/>
    <mergeCell ref="Q7:Q9"/>
    <mergeCell ref="R7:U7"/>
    <mergeCell ref="Z7:AD7"/>
    <mergeCell ref="AE7:AI7"/>
    <mergeCell ref="AJ7:AN7"/>
    <mergeCell ref="AR7:AV7"/>
    <mergeCell ref="AW7:BA7"/>
    <mergeCell ref="BF7:BF9"/>
    <mergeCell ref="R8:S8"/>
    <mergeCell ref="T8:U8"/>
    <mergeCell ref="Z8:AA8"/>
    <mergeCell ref="AB8:AC8"/>
    <mergeCell ref="AE8:AF8"/>
    <mergeCell ref="BI6:BI9"/>
    <mergeCell ref="AL8:AM8"/>
    <mergeCell ref="AR8:AS8"/>
    <mergeCell ref="AT8:AU8"/>
    <mergeCell ref="AV8:AV9"/>
    <mergeCell ref="AW8:AX8"/>
    <mergeCell ref="AY8:AZ8"/>
    <mergeCell ref="BA8:BA9"/>
    <mergeCell ref="BB7:BB9"/>
    <mergeCell ref="BC7:BC9"/>
    <mergeCell ref="BD7:BD9"/>
    <mergeCell ref="BE7:BE9"/>
    <mergeCell ref="BH6:BH9"/>
    <mergeCell ref="Y6:AN6"/>
    <mergeCell ref="AO6:AO10"/>
    <mergeCell ref="BG6:BG9"/>
    <mergeCell ref="AR6:BF6"/>
    <mergeCell ref="AG8:AH8"/>
    <mergeCell ref="AJ8:AK8"/>
    <mergeCell ref="V6:V10"/>
    <mergeCell ref="O7:O9"/>
    <mergeCell ref="A36:B36"/>
    <mergeCell ref="P7:P9"/>
    <mergeCell ref="C6:I6"/>
    <mergeCell ref="J6:U6"/>
    <mergeCell ref="D7:D9"/>
    <mergeCell ref="N7:N9"/>
    <mergeCell ref="I7:I9"/>
    <mergeCell ref="J7:J9"/>
    <mergeCell ref="K7:K9"/>
    <mergeCell ref="L7:L9"/>
    <mergeCell ref="M7:M9"/>
    <mergeCell ref="C7:C9"/>
    <mergeCell ref="E7:E9"/>
    <mergeCell ref="F7:F9"/>
    <mergeCell ref="G7:G9"/>
    <mergeCell ref="H7:H9"/>
  </mergeCells>
  <phoneticPr fontId="2"/>
  <pageMargins left="0.78740157480314965" right="0.78740157480314965" top="0.78740157480314965" bottom="0.74803149606299213" header="0.51181102362204722" footer="0.51181102362204722"/>
  <pageSetup paperSize="9" firstPageNumber="44" fitToWidth="0" orientation="portrait" useFirstPageNumber="1" r:id="rId1"/>
  <headerFooter scaleWithDoc="0" alignWithMargins="0">
    <oddFooter>&amp;C- &amp;P -</oddFooter>
  </headerFooter>
  <colBreaks count="8" manualBreakCount="8">
    <brk id="9" max="35" man="1"/>
    <brk id="17" max="35" man="1"/>
    <brk id="22" max="35" man="1"/>
    <brk id="30" max="35" man="1"/>
    <brk id="35" max="35" man="1"/>
    <brk id="41" max="35" man="1"/>
    <brk id="48" max="35" man="1"/>
    <brk id="53" max="3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X36"/>
  <sheetViews>
    <sheetView view="pageBreakPreview" zoomScaleNormal="75" zoomScaleSheetLayoutView="100" workbookViewId="0">
      <selection sqref="A1:XFD1048576"/>
    </sheetView>
  </sheetViews>
  <sheetFormatPr defaultColWidth="10.625" defaultRowHeight="20.100000000000001" customHeight="1" x14ac:dyDescent="0.15"/>
  <cols>
    <col min="1" max="1" width="6.875" style="49" customWidth="1"/>
    <col min="2" max="2" width="15.625" style="49" customWidth="1"/>
    <col min="3" max="3" width="14.875" style="49" customWidth="1"/>
    <col min="4" max="4" width="4.625" style="49" customWidth="1"/>
    <col min="5" max="15" width="12.125" style="49" customWidth="1"/>
    <col min="16" max="16" width="4.625" style="18" customWidth="1"/>
    <col min="17" max="16384" width="10.625" style="49"/>
  </cols>
  <sheetData>
    <row r="1" spans="1:24" ht="20.100000000000001" customHeight="1" x14ac:dyDescent="0.15">
      <c r="A1" s="17" t="str">
        <f>目次!A6</f>
        <v>令和７年度　市町村税の課税状況等の調</v>
      </c>
      <c r="P1" s="93"/>
    </row>
    <row r="2" spans="1:24" ht="20.100000000000001" customHeight="1" x14ac:dyDescent="0.15">
      <c r="A2" s="49" t="s">
        <v>91</v>
      </c>
      <c r="P2" s="93"/>
    </row>
    <row r="4" spans="1:24" ht="20.100000000000001" customHeight="1" x14ac:dyDescent="0.15">
      <c r="A4" s="49" t="s">
        <v>419</v>
      </c>
      <c r="B4" s="49" t="str">
        <f>目次!C24</f>
        <v>納税義務者数、生産量、課税標準額、調定済額、収入済額（令和６年度分）</v>
      </c>
    </row>
    <row r="5" spans="1:24" ht="20.100000000000001" customHeight="1" x14ac:dyDescent="0.15">
      <c r="J5" s="245"/>
    </row>
    <row r="6" spans="1:24" ht="20.100000000000001" customHeight="1" x14ac:dyDescent="0.15">
      <c r="A6" s="569" t="s">
        <v>376</v>
      </c>
      <c r="B6" s="570"/>
      <c r="C6" s="201"/>
      <c r="D6" s="575" t="s">
        <v>332</v>
      </c>
      <c r="E6" s="218"/>
      <c r="F6" s="201"/>
      <c r="G6" s="562" t="s">
        <v>367</v>
      </c>
      <c r="H6" s="563"/>
      <c r="I6" s="564"/>
      <c r="J6" s="565" t="s">
        <v>368</v>
      </c>
      <c r="K6" s="566"/>
      <c r="L6" s="567"/>
      <c r="M6" s="565" t="s">
        <v>369</v>
      </c>
      <c r="N6" s="566"/>
      <c r="O6" s="568"/>
      <c r="P6" s="463" t="s">
        <v>332</v>
      </c>
    </row>
    <row r="7" spans="1:24" ht="24" x14ac:dyDescent="0.15">
      <c r="A7" s="571"/>
      <c r="B7" s="572"/>
      <c r="C7" s="116" t="s">
        <v>92</v>
      </c>
      <c r="D7" s="576"/>
      <c r="E7" s="390" t="s">
        <v>69</v>
      </c>
      <c r="F7" s="230" t="s">
        <v>374</v>
      </c>
      <c r="G7" s="239" t="s">
        <v>375</v>
      </c>
      <c r="H7" s="244" t="s">
        <v>45</v>
      </c>
      <c r="I7" s="244" t="s">
        <v>52</v>
      </c>
      <c r="J7" s="244" t="s">
        <v>21</v>
      </c>
      <c r="K7" s="244" t="s">
        <v>94</v>
      </c>
      <c r="L7" s="244" t="s">
        <v>15</v>
      </c>
      <c r="M7" s="244" t="s">
        <v>21</v>
      </c>
      <c r="N7" s="244" t="s">
        <v>94</v>
      </c>
      <c r="O7" s="249" t="s">
        <v>15</v>
      </c>
      <c r="P7" s="464"/>
    </row>
    <row r="8" spans="1:24" ht="20.100000000000001" customHeight="1" x14ac:dyDescent="0.15">
      <c r="A8" s="573"/>
      <c r="B8" s="574"/>
      <c r="C8" s="202"/>
      <c r="D8" s="577"/>
      <c r="E8" s="117" t="s">
        <v>25</v>
      </c>
      <c r="F8" s="117" t="s">
        <v>337</v>
      </c>
      <c r="G8" s="240" t="s">
        <v>56</v>
      </c>
      <c r="H8" s="117" t="s">
        <v>56</v>
      </c>
      <c r="I8" s="117" t="s">
        <v>56</v>
      </c>
      <c r="J8" s="240" t="s">
        <v>56</v>
      </c>
      <c r="K8" s="240" t="s">
        <v>56</v>
      </c>
      <c r="L8" s="240" t="s">
        <v>56</v>
      </c>
      <c r="M8" s="240" t="s">
        <v>56</v>
      </c>
      <c r="N8" s="240" t="s">
        <v>56</v>
      </c>
      <c r="O8" s="250" t="s">
        <v>56</v>
      </c>
      <c r="P8" s="464"/>
    </row>
    <row r="9" spans="1:24" ht="20.100000000000001" customHeight="1" x14ac:dyDescent="0.15">
      <c r="A9" s="558" t="s">
        <v>223</v>
      </c>
      <c r="B9" s="559"/>
      <c r="C9" s="203"/>
      <c r="D9" s="209">
        <v>1</v>
      </c>
      <c r="E9" s="219">
        <v>0</v>
      </c>
      <c r="F9" s="231">
        <v>0</v>
      </c>
      <c r="G9" s="231">
        <v>0</v>
      </c>
      <c r="H9" s="231">
        <v>0</v>
      </c>
      <c r="I9" s="231">
        <f t="shared" ref="I9:I22" si="0">SUM(G9,H9)</f>
        <v>0</v>
      </c>
      <c r="J9" s="246">
        <v>0</v>
      </c>
      <c r="K9" s="246">
        <v>0</v>
      </c>
      <c r="L9" s="246">
        <f t="shared" ref="L9:L22" si="1">SUM(J9,K9)</f>
        <v>0</v>
      </c>
      <c r="M9" s="246">
        <v>0</v>
      </c>
      <c r="N9" s="246">
        <v>0</v>
      </c>
      <c r="O9" s="105">
        <f t="shared" ref="O9:O22" si="2">SUM(M9,N9)</f>
        <v>0</v>
      </c>
      <c r="P9" s="254">
        <v>1</v>
      </c>
    </row>
    <row r="10" spans="1:24" ht="20.100000000000001" customHeight="1" x14ac:dyDescent="0.15">
      <c r="A10" s="558" t="s">
        <v>199</v>
      </c>
      <c r="B10" s="559"/>
      <c r="C10" s="203"/>
      <c r="D10" s="210">
        <v>2</v>
      </c>
      <c r="E10" s="220">
        <v>0</v>
      </c>
      <c r="F10" s="229">
        <v>0</v>
      </c>
      <c r="G10" s="229">
        <v>0</v>
      </c>
      <c r="H10" s="229">
        <v>0</v>
      </c>
      <c r="I10" s="229">
        <f t="shared" si="0"/>
        <v>0</v>
      </c>
      <c r="J10" s="111">
        <v>0</v>
      </c>
      <c r="K10" s="111">
        <v>0</v>
      </c>
      <c r="L10" s="111">
        <f t="shared" si="1"/>
        <v>0</v>
      </c>
      <c r="M10" s="111">
        <v>0</v>
      </c>
      <c r="N10" s="111">
        <v>0</v>
      </c>
      <c r="O10" s="106">
        <f t="shared" si="2"/>
        <v>0</v>
      </c>
      <c r="P10" s="255">
        <v>2</v>
      </c>
    </row>
    <row r="11" spans="1:24" ht="20.100000000000001" customHeight="1" x14ac:dyDescent="0.15">
      <c r="A11" s="558" t="s">
        <v>163</v>
      </c>
      <c r="B11" s="559"/>
      <c r="C11" s="203"/>
      <c r="D11" s="210">
        <v>3</v>
      </c>
      <c r="E11" s="221">
        <v>0</v>
      </c>
      <c r="F11" s="229">
        <v>0</v>
      </c>
      <c r="G11" s="233">
        <v>0</v>
      </c>
      <c r="H11" s="229">
        <v>0</v>
      </c>
      <c r="I11" s="233">
        <f t="shared" si="0"/>
        <v>0</v>
      </c>
      <c r="J11" s="229">
        <v>0</v>
      </c>
      <c r="K11" s="229">
        <v>0</v>
      </c>
      <c r="L11" s="234">
        <f t="shared" si="1"/>
        <v>0</v>
      </c>
      <c r="M11" s="234">
        <v>0</v>
      </c>
      <c r="N11" s="234">
        <v>0</v>
      </c>
      <c r="O11" s="107">
        <f t="shared" si="2"/>
        <v>0</v>
      </c>
      <c r="P11" s="256">
        <v>3</v>
      </c>
    </row>
    <row r="12" spans="1:24" ht="20.100000000000001" customHeight="1" x14ac:dyDescent="0.15">
      <c r="A12" s="186"/>
      <c r="B12" s="193"/>
      <c r="C12" s="204" t="s">
        <v>379</v>
      </c>
      <c r="D12" s="211">
        <v>4</v>
      </c>
      <c r="E12" s="222">
        <v>1</v>
      </c>
      <c r="F12" s="232">
        <v>7653</v>
      </c>
      <c r="G12" s="232">
        <v>0</v>
      </c>
      <c r="H12" s="232">
        <v>487326</v>
      </c>
      <c r="I12" s="229">
        <f t="shared" si="0"/>
        <v>487326</v>
      </c>
      <c r="J12" s="232">
        <v>4873</v>
      </c>
      <c r="K12" s="247">
        <v>0</v>
      </c>
      <c r="L12" s="111">
        <f t="shared" si="1"/>
        <v>4873</v>
      </c>
      <c r="M12" s="232">
        <v>4873</v>
      </c>
      <c r="N12" s="247">
        <v>0</v>
      </c>
      <c r="O12" s="106">
        <f t="shared" si="2"/>
        <v>4873</v>
      </c>
      <c r="P12" s="257">
        <v>4</v>
      </c>
    </row>
    <row r="13" spans="1:24" ht="20.100000000000001" customHeight="1" x14ac:dyDescent="0.15">
      <c r="A13" s="187"/>
      <c r="B13" s="194"/>
      <c r="C13" s="204" t="s">
        <v>380</v>
      </c>
      <c r="D13" s="212">
        <v>5</v>
      </c>
      <c r="E13" s="220">
        <v>1</v>
      </c>
      <c r="F13" s="229">
        <v>26295</v>
      </c>
      <c r="G13" s="229">
        <v>0</v>
      </c>
      <c r="H13" s="229">
        <v>1799853</v>
      </c>
      <c r="I13" s="229">
        <f t="shared" si="0"/>
        <v>1799853</v>
      </c>
      <c r="J13" s="229">
        <v>17998</v>
      </c>
      <c r="K13" s="111">
        <v>0</v>
      </c>
      <c r="L13" s="111">
        <f t="shared" si="1"/>
        <v>17998</v>
      </c>
      <c r="M13" s="229">
        <v>17998</v>
      </c>
      <c r="N13" s="111">
        <v>0</v>
      </c>
      <c r="O13" s="106">
        <f t="shared" si="2"/>
        <v>17998</v>
      </c>
      <c r="P13" s="257">
        <v>5</v>
      </c>
    </row>
    <row r="14" spans="1:24" ht="20.100000000000001" customHeight="1" x14ac:dyDescent="0.15">
      <c r="A14" s="556" t="s">
        <v>378</v>
      </c>
      <c r="B14" s="557"/>
      <c r="C14" s="204" t="s">
        <v>19</v>
      </c>
      <c r="D14" s="212">
        <v>6</v>
      </c>
      <c r="E14" s="220">
        <v>1</v>
      </c>
      <c r="F14" s="229">
        <v>44297</v>
      </c>
      <c r="G14" s="229">
        <v>0</v>
      </c>
      <c r="H14" s="229">
        <v>2856182</v>
      </c>
      <c r="I14" s="229">
        <f t="shared" si="0"/>
        <v>2856182</v>
      </c>
      <c r="J14" s="229">
        <v>28562</v>
      </c>
      <c r="K14" s="111">
        <v>0</v>
      </c>
      <c r="L14" s="111">
        <f t="shared" si="1"/>
        <v>28562</v>
      </c>
      <c r="M14" s="229">
        <v>28562</v>
      </c>
      <c r="N14" s="111">
        <v>0</v>
      </c>
      <c r="O14" s="106">
        <f t="shared" si="2"/>
        <v>28562</v>
      </c>
      <c r="P14" s="257">
        <v>6</v>
      </c>
    </row>
    <row r="15" spans="1:24" ht="20.100000000000001" customHeight="1" x14ac:dyDescent="0.15">
      <c r="A15" s="187"/>
      <c r="B15" s="194"/>
      <c r="C15" s="204" t="s">
        <v>301</v>
      </c>
      <c r="D15" s="212">
        <v>7</v>
      </c>
      <c r="E15" s="220">
        <v>0</v>
      </c>
      <c r="F15" s="229">
        <v>0</v>
      </c>
      <c r="G15" s="229">
        <v>0</v>
      </c>
      <c r="H15" s="229">
        <v>0</v>
      </c>
      <c r="I15" s="229">
        <f t="shared" si="0"/>
        <v>0</v>
      </c>
      <c r="J15" s="229">
        <v>0</v>
      </c>
      <c r="K15" s="111">
        <v>0</v>
      </c>
      <c r="L15" s="111">
        <f t="shared" si="1"/>
        <v>0</v>
      </c>
      <c r="M15" s="229">
        <v>0</v>
      </c>
      <c r="N15" s="111">
        <v>0</v>
      </c>
      <c r="O15" s="106">
        <f t="shared" si="2"/>
        <v>0</v>
      </c>
      <c r="P15" s="257">
        <v>7</v>
      </c>
    </row>
    <row r="16" spans="1:24" ht="20.100000000000001" customHeight="1" x14ac:dyDescent="0.15">
      <c r="A16" s="188"/>
      <c r="B16" s="195"/>
      <c r="C16" s="205" t="s">
        <v>15</v>
      </c>
      <c r="D16" s="213">
        <v>8</v>
      </c>
      <c r="E16" s="221">
        <f>SUM(E12:E15)</f>
        <v>3</v>
      </c>
      <c r="F16" s="233">
        <f>SUM(F12:F15)</f>
        <v>78245</v>
      </c>
      <c r="G16" s="233">
        <f>SUM(G12:G15)</f>
        <v>0</v>
      </c>
      <c r="H16" s="233">
        <f>SUM(H12:H15)</f>
        <v>5143361</v>
      </c>
      <c r="I16" s="233">
        <f t="shared" si="0"/>
        <v>5143361</v>
      </c>
      <c r="J16" s="233">
        <f>SUM(J12:J15)</f>
        <v>51433</v>
      </c>
      <c r="K16" s="233">
        <f>SUM(K12:K15)</f>
        <v>0</v>
      </c>
      <c r="L16" s="234">
        <f t="shared" si="1"/>
        <v>51433</v>
      </c>
      <c r="M16" s="233">
        <f>SUM(M12:M15)</f>
        <v>51433</v>
      </c>
      <c r="N16" s="233">
        <f>SUM(N12:N15)</f>
        <v>0</v>
      </c>
      <c r="O16" s="107">
        <f t="shared" si="2"/>
        <v>51433</v>
      </c>
      <c r="P16" s="256">
        <v>8</v>
      </c>
      <c r="Q16" s="111"/>
      <c r="R16" s="111"/>
      <c r="S16" s="111"/>
      <c r="T16" s="111"/>
      <c r="U16" s="111"/>
      <c r="V16" s="111"/>
      <c r="W16" s="111"/>
      <c r="X16" s="111"/>
    </row>
    <row r="17" spans="1:24" ht="20.100000000000001" customHeight="1" x14ac:dyDescent="0.15">
      <c r="A17" s="189"/>
      <c r="B17" s="196"/>
      <c r="C17" s="204" t="s">
        <v>379</v>
      </c>
      <c r="D17" s="211">
        <v>9</v>
      </c>
      <c r="E17" s="222">
        <v>2</v>
      </c>
      <c r="F17" s="232">
        <v>3677</v>
      </c>
      <c r="G17" s="232">
        <v>3147</v>
      </c>
      <c r="H17" s="232">
        <v>73336</v>
      </c>
      <c r="I17" s="229">
        <f t="shared" si="0"/>
        <v>76483</v>
      </c>
      <c r="J17" s="232">
        <v>754</v>
      </c>
      <c r="K17" s="247">
        <v>0</v>
      </c>
      <c r="L17" s="111">
        <f t="shared" si="1"/>
        <v>754</v>
      </c>
      <c r="M17" s="232">
        <v>754</v>
      </c>
      <c r="N17" s="247">
        <v>0</v>
      </c>
      <c r="O17" s="106">
        <f t="shared" si="2"/>
        <v>754</v>
      </c>
      <c r="P17" s="257">
        <v>9</v>
      </c>
      <c r="Q17" s="111"/>
      <c r="R17" s="111"/>
      <c r="S17" s="111"/>
      <c r="T17" s="111"/>
      <c r="U17" s="111"/>
      <c r="V17" s="111"/>
      <c r="W17" s="111"/>
      <c r="X17" s="111"/>
    </row>
    <row r="18" spans="1:24" ht="20.100000000000001" customHeight="1" x14ac:dyDescent="0.15">
      <c r="A18" s="187"/>
      <c r="B18" s="194"/>
      <c r="C18" s="204" t="s">
        <v>380</v>
      </c>
      <c r="D18" s="212">
        <v>10</v>
      </c>
      <c r="E18" s="220">
        <v>1</v>
      </c>
      <c r="F18" s="229">
        <v>2606</v>
      </c>
      <c r="G18" s="229">
        <v>0</v>
      </c>
      <c r="H18" s="229">
        <v>257667</v>
      </c>
      <c r="I18" s="229">
        <f t="shared" si="0"/>
        <v>257667</v>
      </c>
      <c r="J18" s="229">
        <v>2577</v>
      </c>
      <c r="K18" s="111">
        <v>0</v>
      </c>
      <c r="L18" s="111">
        <f t="shared" si="1"/>
        <v>2577</v>
      </c>
      <c r="M18" s="229">
        <v>2577</v>
      </c>
      <c r="N18" s="111">
        <v>0</v>
      </c>
      <c r="O18" s="106">
        <f t="shared" si="2"/>
        <v>2577</v>
      </c>
      <c r="P18" s="257">
        <v>10</v>
      </c>
      <c r="Q18" s="111"/>
      <c r="R18" s="111"/>
      <c r="S18" s="111"/>
      <c r="T18" s="111"/>
      <c r="U18" s="111"/>
      <c r="V18" s="111"/>
      <c r="W18" s="111"/>
      <c r="X18" s="111"/>
    </row>
    <row r="19" spans="1:24" ht="20.100000000000001" customHeight="1" x14ac:dyDescent="0.15">
      <c r="A19" s="556" t="s">
        <v>95</v>
      </c>
      <c r="B19" s="557"/>
      <c r="C19" s="204" t="s">
        <v>19</v>
      </c>
      <c r="D19" s="212">
        <v>11</v>
      </c>
      <c r="E19" s="220">
        <v>1</v>
      </c>
      <c r="F19" s="229">
        <v>20267</v>
      </c>
      <c r="G19" s="229">
        <v>0</v>
      </c>
      <c r="H19" s="229">
        <v>1323063</v>
      </c>
      <c r="I19" s="229">
        <f t="shared" si="0"/>
        <v>1323063</v>
      </c>
      <c r="J19" s="229">
        <v>13230</v>
      </c>
      <c r="K19" s="111">
        <v>0</v>
      </c>
      <c r="L19" s="111">
        <f t="shared" si="1"/>
        <v>13230</v>
      </c>
      <c r="M19" s="229">
        <v>13230</v>
      </c>
      <c r="N19" s="111">
        <v>0</v>
      </c>
      <c r="O19" s="106">
        <f t="shared" si="2"/>
        <v>13230</v>
      </c>
      <c r="P19" s="257">
        <v>11</v>
      </c>
      <c r="Q19" s="111"/>
      <c r="R19" s="111"/>
      <c r="S19" s="111"/>
      <c r="T19" s="111"/>
      <c r="U19" s="111"/>
      <c r="V19" s="111"/>
      <c r="W19" s="111"/>
      <c r="X19" s="111"/>
    </row>
    <row r="20" spans="1:24" ht="20.100000000000001" customHeight="1" x14ac:dyDescent="0.15">
      <c r="A20" s="187"/>
      <c r="B20" s="194"/>
      <c r="C20" s="204" t="s">
        <v>301</v>
      </c>
      <c r="D20" s="212">
        <v>12</v>
      </c>
      <c r="E20" s="220">
        <v>1</v>
      </c>
      <c r="F20" s="229">
        <v>245</v>
      </c>
      <c r="G20" s="229">
        <v>9708</v>
      </c>
      <c r="H20" s="229">
        <v>0</v>
      </c>
      <c r="I20" s="229">
        <f t="shared" si="0"/>
        <v>9708</v>
      </c>
      <c r="J20" s="229">
        <v>68</v>
      </c>
      <c r="K20" s="111">
        <v>0</v>
      </c>
      <c r="L20" s="111">
        <f t="shared" si="1"/>
        <v>68</v>
      </c>
      <c r="M20" s="229">
        <v>68</v>
      </c>
      <c r="N20" s="111">
        <v>0</v>
      </c>
      <c r="O20" s="106">
        <f t="shared" si="2"/>
        <v>68</v>
      </c>
      <c r="P20" s="257">
        <v>12</v>
      </c>
      <c r="Q20" s="111"/>
      <c r="R20" s="111"/>
      <c r="S20" s="111"/>
      <c r="T20" s="111"/>
      <c r="U20" s="111"/>
      <c r="V20" s="111"/>
      <c r="W20" s="111"/>
      <c r="X20" s="111"/>
    </row>
    <row r="21" spans="1:24" ht="20.100000000000001" customHeight="1" x14ac:dyDescent="0.15">
      <c r="A21" s="188"/>
      <c r="B21" s="197"/>
      <c r="C21" s="205" t="s">
        <v>15</v>
      </c>
      <c r="D21" s="213">
        <v>13</v>
      </c>
      <c r="E21" s="223">
        <f>SUM(E17:E20)</f>
        <v>5</v>
      </c>
      <c r="F21" s="234">
        <f>SUM(F17:F20)</f>
        <v>26795</v>
      </c>
      <c r="G21" s="234">
        <f>SUM(G17:G20)</f>
        <v>12855</v>
      </c>
      <c r="H21" s="234">
        <f>SUM(H17:H20)</f>
        <v>1654066</v>
      </c>
      <c r="I21" s="233">
        <f t="shared" si="0"/>
        <v>1666921</v>
      </c>
      <c r="J21" s="234">
        <f>SUM(J17:J20)</f>
        <v>16629</v>
      </c>
      <c r="K21" s="234">
        <f>SUM(K17:K20)</f>
        <v>0</v>
      </c>
      <c r="L21" s="234">
        <f t="shared" si="1"/>
        <v>16629</v>
      </c>
      <c r="M21" s="234">
        <f>SUM(M17:M20)</f>
        <v>16629</v>
      </c>
      <c r="N21" s="234">
        <f>SUM(N17:N20)</f>
        <v>0</v>
      </c>
      <c r="O21" s="107">
        <f t="shared" si="2"/>
        <v>16629</v>
      </c>
      <c r="P21" s="256">
        <v>13</v>
      </c>
      <c r="Q21" s="111"/>
      <c r="R21" s="111"/>
      <c r="S21" s="111"/>
      <c r="T21" s="111"/>
      <c r="U21" s="111"/>
      <c r="V21" s="111"/>
      <c r="W21" s="111"/>
      <c r="X21" s="111"/>
    </row>
    <row r="22" spans="1:24" ht="20.100000000000001" customHeight="1" x14ac:dyDescent="0.15">
      <c r="A22" s="558" t="s">
        <v>37</v>
      </c>
      <c r="B22" s="559"/>
      <c r="C22" s="203"/>
      <c r="D22" s="214">
        <v>14</v>
      </c>
      <c r="E22" s="224">
        <v>0</v>
      </c>
      <c r="F22" s="235">
        <v>0</v>
      </c>
      <c r="G22" s="235">
        <v>0</v>
      </c>
      <c r="H22" s="235">
        <v>0</v>
      </c>
      <c r="I22" s="235">
        <f t="shared" si="0"/>
        <v>0</v>
      </c>
      <c r="J22" s="235">
        <v>0</v>
      </c>
      <c r="K22" s="248">
        <v>0</v>
      </c>
      <c r="L22" s="248">
        <f t="shared" si="1"/>
        <v>0</v>
      </c>
      <c r="M22" s="248">
        <v>0</v>
      </c>
      <c r="N22" s="248">
        <v>0</v>
      </c>
      <c r="O22" s="108">
        <f t="shared" si="2"/>
        <v>0</v>
      </c>
      <c r="P22" s="257">
        <v>14</v>
      </c>
    </row>
    <row r="23" spans="1:24" ht="20.100000000000001" customHeight="1" x14ac:dyDescent="0.15">
      <c r="A23" s="560" t="s">
        <v>222</v>
      </c>
      <c r="B23" s="561"/>
      <c r="C23" s="206"/>
      <c r="D23" s="215">
        <v>15</v>
      </c>
      <c r="E23" s="225">
        <f>SUM(E9:E11,E16,E21,E22)</f>
        <v>8</v>
      </c>
      <c r="F23" s="236" t="s">
        <v>289</v>
      </c>
      <c r="G23" s="241">
        <f t="shared" ref="G23:O23" si="3">SUM(G9:G11,G16,G21,G22)</f>
        <v>12855</v>
      </c>
      <c r="H23" s="241">
        <f t="shared" si="3"/>
        <v>6797427</v>
      </c>
      <c r="I23" s="241">
        <f t="shared" si="3"/>
        <v>6810282</v>
      </c>
      <c r="J23" s="241">
        <f t="shared" si="3"/>
        <v>68062</v>
      </c>
      <c r="K23" s="241">
        <f t="shared" si="3"/>
        <v>0</v>
      </c>
      <c r="L23" s="241">
        <f t="shared" si="3"/>
        <v>68062</v>
      </c>
      <c r="M23" s="241">
        <f t="shared" si="3"/>
        <v>68062</v>
      </c>
      <c r="N23" s="241">
        <f t="shared" si="3"/>
        <v>0</v>
      </c>
      <c r="O23" s="251">
        <f t="shared" si="3"/>
        <v>68062</v>
      </c>
      <c r="P23" s="258">
        <v>15</v>
      </c>
    </row>
    <row r="24" spans="1:24" ht="20.100000000000001" customHeight="1" x14ac:dyDescent="0.15">
      <c r="A24" s="190"/>
      <c r="B24" s="198"/>
      <c r="C24" s="204" t="s">
        <v>379</v>
      </c>
      <c r="D24" s="216">
        <v>16</v>
      </c>
      <c r="E24" s="226">
        <f>SUM(E12,E17)</f>
        <v>3</v>
      </c>
      <c r="F24" s="237" t="s">
        <v>289</v>
      </c>
      <c r="G24" s="242">
        <f t="shared" ref="G24:O27" si="4">SUM(G12,G17)</f>
        <v>3147</v>
      </c>
      <c r="H24" s="242">
        <f t="shared" ref="H24" si="5">SUM(H12,H17)</f>
        <v>560662</v>
      </c>
      <c r="I24" s="242">
        <f t="shared" si="4"/>
        <v>563809</v>
      </c>
      <c r="J24" s="242">
        <f t="shared" ref="J24" si="6">SUM(J12,J17)</f>
        <v>5627</v>
      </c>
      <c r="K24" s="242">
        <f t="shared" si="4"/>
        <v>0</v>
      </c>
      <c r="L24" s="242">
        <f t="shared" si="4"/>
        <v>5627</v>
      </c>
      <c r="M24" s="242">
        <f t="shared" ref="M24" si="7">SUM(M12,M17)</f>
        <v>5627</v>
      </c>
      <c r="N24" s="242">
        <f t="shared" si="4"/>
        <v>0</v>
      </c>
      <c r="O24" s="252">
        <f t="shared" si="4"/>
        <v>5627</v>
      </c>
      <c r="P24" s="257">
        <v>16</v>
      </c>
    </row>
    <row r="25" spans="1:24" ht="20.100000000000001" customHeight="1" x14ac:dyDescent="0.15">
      <c r="A25" s="556" t="s">
        <v>74</v>
      </c>
      <c r="B25" s="557"/>
      <c r="C25" s="204" t="s">
        <v>380</v>
      </c>
      <c r="D25" s="210">
        <v>17</v>
      </c>
      <c r="E25" s="227">
        <f>SUM(E13,E18)</f>
        <v>2</v>
      </c>
      <c r="F25" s="229" t="s">
        <v>289</v>
      </c>
      <c r="G25" s="111">
        <f t="shared" si="4"/>
        <v>0</v>
      </c>
      <c r="H25" s="111">
        <f t="shared" ref="H25" si="8">SUM(H13,H18)</f>
        <v>2057520</v>
      </c>
      <c r="I25" s="111">
        <f t="shared" si="4"/>
        <v>2057520</v>
      </c>
      <c r="J25" s="111">
        <f t="shared" ref="J25" si="9">SUM(J13,J18)</f>
        <v>20575</v>
      </c>
      <c r="K25" s="111">
        <f t="shared" si="4"/>
        <v>0</v>
      </c>
      <c r="L25" s="111">
        <f t="shared" si="4"/>
        <v>20575</v>
      </c>
      <c r="M25" s="111">
        <f t="shared" ref="M25" si="10">SUM(M13,M18)</f>
        <v>20575</v>
      </c>
      <c r="N25" s="111">
        <f t="shared" si="4"/>
        <v>0</v>
      </c>
      <c r="O25" s="106">
        <f t="shared" si="4"/>
        <v>20575</v>
      </c>
      <c r="P25" s="257">
        <v>17</v>
      </c>
    </row>
    <row r="26" spans="1:24" ht="20.100000000000001" customHeight="1" x14ac:dyDescent="0.15">
      <c r="A26" s="556"/>
      <c r="B26" s="557"/>
      <c r="C26" s="204" t="s">
        <v>19</v>
      </c>
      <c r="D26" s="210">
        <v>18</v>
      </c>
      <c r="E26" s="227">
        <f>SUM(E14,E19)</f>
        <v>2</v>
      </c>
      <c r="F26" s="229" t="s">
        <v>289</v>
      </c>
      <c r="G26" s="111">
        <f t="shared" si="4"/>
        <v>0</v>
      </c>
      <c r="H26" s="111">
        <f t="shared" ref="H26" si="11">SUM(H14,H19)</f>
        <v>4179245</v>
      </c>
      <c r="I26" s="111">
        <f t="shared" si="4"/>
        <v>4179245</v>
      </c>
      <c r="J26" s="111">
        <f t="shared" ref="J26" si="12">SUM(J14,J19)</f>
        <v>41792</v>
      </c>
      <c r="K26" s="111">
        <f t="shared" si="4"/>
        <v>0</v>
      </c>
      <c r="L26" s="111">
        <f t="shared" si="4"/>
        <v>41792</v>
      </c>
      <c r="M26" s="111">
        <f t="shared" ref="M26" si="13">SUM(M14,M19)</f>
        <v>41792</v>
      </c>
      <c r="N26" s="111">
        <f t="shared" si="4"/>
        <v>0</v>
      </c>
      <c r="O26" s="106">
        <f t="shared" si="4"/>
        <v>41792</v>
      </c>
      <c r="P26" s="257">
        <v>18</v>
      </c>
    </row>
    <row r="27" spans="1:24" ht="20.100000000000001" customHeight="1" x14ac:dyDescent="0.15">
      <c r="A27" s="191"/>
      <c r="B27" s="199"/>
      <c r="C27" s="207" t="s">
        <v>301</v>
      </c>
      <c r="D27" s="217">
        <v>19</v>
      </c>
      <c r="E27" s="228">
        <f>SUM(E15,E20)</f>
        <v>1</v>
      </c>
      <c r="F27" s="238" t="s">
        <v>289</v>
      </c>
      <c r="G27" s="243">
        <f t="shared" si="4"/>
        <v>9708</v>
      </c>
      <c r="H27" s="243">
        <f t="shared" ref="H27" si="14">SUM(H15,H20)</f>
        <v>0</v>
      </c>
      <c r="I27" s="243">
        <f t="shared" si="4"/>
        <v>9708</v>
      </c>
      <c r="J27" s="243">
        <f t="shared" ref="J27" si="15">SUM(J15,J20)</f>
        <v>68</v>
      </c>
      <c r="K27" s="243">
        <f t="shared" si="4"/>
        <v>0</v>
      </c>
      <c r="L27" s="243">
        <f t="shared" si="4"/>
        <v>68</v>
      </c>
      <c r="M27" s="243">
        <f t="shared" ref="M27" si="16">SUM(M15,M20)</f>
        <v>68</v>
      </c>
      <c r="N27" s="243">
        <f t="shared" si="4"/>
        <v>0</v>
      </c>
      <c r="O27" s="253">
        <f t="shared" si="4"/>
        <v>68</v>
      </c>
      <c r="P27" s="259">
        <v>19</v>
      </c>
    </row>
    <row r="28" spans="1:24" ht="20.100000000000001" customHeight="1" x14ac:dyDescent="0.15">
      <c r="A28" s="192"/>
      <c r="B28" s="192"/>
      <c r="C28" s="208"/>
      <c r="D28" s="208"/>
      <c r="E28" s="229"/>
      <c r="F28" s="229"/>
      <c r="G28" s="229"/>
      <c r="H28" s="229"/>
      <c r="I28" s="229"/>
      <c r="J28" s="229"/>
      <c r="K28" s="111"/>
      <c r="L28" s="111"/>
      <c r="M28" s="111"/>
      <c r="N28" s="111"/>
      <c r="O28" s="111"/>
      <c r="P28" s="208"/>
      <c r="Q28" s="111"/>
      <c r="R28" s="111"/>
      <c r="S28" s="111"/>
      <c r="T28" s="111"/>
      <c r="U28" s="111"/>
      <c r="V28" s="111"/>
      <c r="W28" s="111"/>
      <c r="X28" s="111"/>
    </row>
    <row r="29" spans="1:24" ht="20.100000000000001" customHeight="1" x14ac:dyDescent="0.15">
      <c r="A29" s="192"/>
      <c r="B29" s="200" t="s">
        <v>338</v>
      </c>
      <c r="C29" s="208"/>
      <c r="D29" s="208"/>
      <c r="E29" s="229"/>
      <c r="F29" s="229"/>
      <c r="G29" s="229"/>
      <c r="H29" s="229"/>
      <c r="I29" s="229"/>
      <c r="J29" s="229"/>
      <c r="K29" s="111"/>
      <c r="L29" s="111"/>
      <c r="M29" s="111"/>
      <c r="N29" s="111"/>
      <c r="O29" s="111"/>
      <c r="P29" s="208"/>
      <c r="Q29" s="111"/>
      <c r="R29" s="111"/>
      <c r="S29" s="111"/>
      <c r="T29" s="111"/>
      <c r="U29" s="111"/>
      <c r="V29" s="111"/>
      <c r="W29" s="111"/>
      <c r="X29" s="111"/>
    </row>
    <row r="30" spans="1:24" ht="20.100000000000001" customHeight="1" x14ac:dyDescent="0.15">
      <c r="A30" s="192"/>
      <c r="B30" s="192"/>
      <c r="C30" s="208"/>
      <c r="D30" s="208"/>
      <c r="E30" s="229"/>
      <c r="F30" s="229"/>
      <c r="G30" s="229"/>
      <c r="H30" s="229"/>
      <c r="I30" s="229"/>
      <c r="J30" s="229"/>
      <c r="K30" s="111"/>
      <c r="L30" s="111"/>
      <c r="M30" s="111"/>
      <c r="N30" s="111"/>
      <c r="O30" s="111"/>
      <c r="P30" s="208"/>
      <c r="Q30" s="111"/>
      <c r="R30" s="111"/>
      <c r="S30" s="111"/>
      <c r="T30" s="111"/>
      <c r="U30" s="111"/>
      <c r="V30" s="111"/>
      <c r="W30" s="111"/>
      <c r="X30" s="111"/>
    </row>
    <row r="31" spans="1:24" ht="20.100000000000001" customHeight="1" x14ac:dyDescent="0.15">
      <c r="A31" s="192"/>
      <c r="B31" s="192"/>
      <c r="C31" s="208"/>
      <c r="D31" s="208"/>
      <c r="E31" s="229"/>
      <c r="F31" s="229"/>
      <c r="G31" s="229"/>
      <c r="H31" s="229"/>
      <c r="I31" s="229"/>
      <c r="J31" s="229"/>
      <c r="K31" s="111"/>
      <c r="L31" s="111"/>
      <c r="M31" s="111"/>
      <c r="N31" s="111"/>
      <c r="O31" s="111"/>
      <c r="P31" s="208"/>
      <c r="Q31" s="111"/>
      <c r="R31" s="111"/>
      <c r="S31" s="111"/>
      <c r="T31" s="111"/>
      <c r="U31" s="111"/>
      <c r="V31" s="111"/>
      <c r="W31" s="111"/>
      <c r="X31" s="111"/>
    </row>
    <row r="32" spans="1:24" ht="20.100000000000001" customHeight="1" x14ac:dyDescent="0.15">
      <c r="A32" s="192"/>
      <c r="B32" s="192"/>
      <c r="C32" s="208"/>
      <c r="D32" s="208"/>
      <c r="E32" s="229"/>
      <c r="F32" s="229"/>
      <c r="G32" s="229"/>
      <c r="H32" s="229"/>
      <c r="I32" s="229"/>
      <c r="J32" s="229"/>
      <c r="K32" s="111"/>
      <c r="L32" s="111"/>
      <c r="M32" s="111"/>
      <c r="N32" s="111"/>
      <c r="O32" s="111"/>
      <c r="P32" s="208"/>
      <c r="Q32" s="111"/>
      <c r="R32" s="111"/>
      <c r="S32" s="111"/>
      <c r="T32" s="111"/>
      <c r="U32" s="111"/>
      <c r="V32" s="111"/>
      <c r="W32" s="111"/>
      <c r="X32" s="111"/>
    </row>
    <row r="33" spans="16:16" ht="20.100000000000001" customHeight="1" x14ac:dyDescent="0.15">
      <c r="P33" s="208"/>
    </row>
    <row r="34" spans="16:16" ht="20.100000000000001" customHeight="1" x14ac:dyDescent="0.15">
      <c r="P34" s="208"/>
    </row>
    <row r="35" spans="16:16" ht="20.100000000000001" customHeight="1" x14ac:dyDescent="0.15">
      <c r="P35" s="208"/>
    </row>
    <row r="36" spans="16:16" ht="20.100000000000001" customHeight="1" x14ac:dyDescent="0.15">
      <c r="P36" s="208"/>
    </row>
  </sheetData>
  <mergeCells count="14">
    <mergeCell ref="P6:P8"/>
    <mergeCell ref="A25:B26"/>
    <mergeCell ref="A11:B11"/>
    <mergeCell ref="A14:B14"/>
    <mergeCell ref="A19:B19"/>
    <mergeCell ref="A22:B22"/>
    <mergeCell ref="A23:B23"/>
    <mergeCell ref="G6:I6"/>
    <mergeCell ref="J6:L6"/>
    <mergeCell ref="M6:O6"/>
    <mergeCell ref="A9:B9"/>
    <mergeCell ref="A10:B10"/>
    <mergeCell ref="A6:B8"/>
    <mergeCell ref="D6:D8"/>
  </mergeCells>
  <phoneticPr fontId="2"/>
  <pageMargins left="0.78740157480314965" right="0.78740157480314965" top="0.78740157480314965" bottom="0.78740157480314965" header="0.51181102362204722" footer="0.51181102362204722"/>
  <pageSetup paperSize="9" scale="84" firstPageNumber="53" orientation="portrait" useFirstPageNumber="1" r:id="rId1"/>
  <headerFooter scaleWithDoc="0" alignWithMargins="0">
    <oddFooter>&amp;C- &amp;P -</oddFooter>
  </headerFooter>
  <colBreaks count="1" manualBreakCount="1">
    <brk id="9" max="2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Q35"/>
  <sheetViews>
    <sheetView view="pageBreakPreview" zoomScale="85" zoomScaleSheetLayoutView="85" workbookViewId="0">
      <selection sqref="A1:XFD1048576"/>
    </sheetView>
  </sheetViews>
  <sheetFormatPr defaultColWidth="10.625" defaultRowHeight="20.100000000000001" customHeight="1" x14ac:dyDescent="0.15"/>
  <cols>
    <col min="1" max="1" width="7.125" style="17" customWidth="1"/>
    <col min="2" max="2" width="9.625" style="17" customWidth="1"/>
    <col min="3" max="4" width="17.625" style="17" customWidth="1"/>
    <col min="5" max="16384" width="10.625" style="17"/>
  </cols>
  <sheetData>
    <row r="1" spans="1:4" ht="20.100000000000001" customHeight="1" x14ac:dyDescent="0.15">
      <c r="A1" s="17" t="str">
        <f>目次!A6</f>
        <v>令和７年度　市町村税の課税状況等の調</v>
      </c>
    </row>
    <row r="2" spans="1:4" ht="20.100000000000001" customHeight="1" x14ac:dyDescent="0.15">
      <c r="A2" s="17" t="s">
        <v>97</v>
      </c>
    </row>
    <row r="4" spans="1:4" ht="20.100000000000001" customHeight="1" x14ac:dyDescent="0.15">
      <c r="A4" s="17" t="s">
        <v>420</v>
      </c>
      <c r="B4" s="17" t="str">
        <f>目次!C25</f>
        <v>入湯客数、特別徴収義務者数（令和６年度分）</v>
      </c>
    </row>
    <row r="6" spans="1:4" ht="20.100000000000001" customHeight="1" x14ac:dyDescent="0.15">
      <c r="A6" s="19"/>
      <c r="B6" s="26" t="s">
        <v>9</v>
      </c>
      <c r="C6" s="578" t="s">
        <v>98</v>
      </c>
      <c r="D6" s="579" t="s">
        <v>85</v>
      </c>
    </row>
    <row r="7" spans="1:4" ht="20.100000000000001" customHeight="1" x14ac:dyDescent="0.15">
      <c r="A7" s="148"/>
      <c r="B7" s="260"/>
      <c r="C7" s="474"/>
      <c r="D7" s="528"/>
    </row>
    <row r="8" spans="1:4" ht="20.100000000000001" customHeight="1" x14ac:dyDescent="0.15">
      <c r="A8" s="113" t="s">
        <v>26</v>
      </c>
      <c r="B8" s="27"/>
      <c r="C8" s="41" t="s">
        <v>25</v>
      </c>
      <c r="D8" s="59" t="s">
        <v>25</v>
      </c>
    </row>
    <row r="9" spans="1:4" ht="20.100000000000001" customHeight="1" x14ac:dyDescent="0.15">
      <c r="A9" s="22">
        <v>1</v>
      </c>
      <c r="B9" s="29" t="s">
        <v>155</v>
      </c>
      <c r="C9" s="118">
        <v>317083</v>
      </c>
      <c r="D9" s="132">
        <v>11</v>
      </c>
    </row>
    <row r="10" spans="1:4" ht="20.100000000000001" customHeight="1" x14ac:dyDescent="0.15">
      <c r="A10" s="23">
        <v>2</v>
      </c>
      <c r="B10" s="30" t="s">
        <v>159</v>
      </c>
      <c r="C10" s="119">
        <v>11925</v>
      </c>
      <c r="D10" s="133">
        <v>3</v>
      </c>
    </row>
    <row r="11" spans="1:4" ht="20.100000000000001" customHeight="1" x14ac:dyDescent="0.15">
      <c r="A11" s="23">
        <v>3</v>
      </c>
      <c r="B11" s="30" t="s">
        <v>160</v>
      </c>
      <c r="C11" s="119">
        <v>397539</v>
      </c>
      <c r="D11" s="133">
        <v>11</v>
      </c>
    </row>
    <row r="12" spans="1:4" ht="20.100000000000001" customHeight="1" x14ac:dyDescent="0.15">
      <c r="A12" s="23">
        <v>4</v>
      </c>
      <c r="B12" s="30" t="s">
        <v>161</v>
      </c>
      <c r="C12" s="119">
        <v>23480</v>
      </c>
      <c r="D12" s="133">
        <v>13</v>
      </c>
    </row>
    <row r="13" spans="1:4" ht="20.100000000000001" customHeight="1" x14ac:dyDescent="0.15">
      <c r="A13" s="24">
        <v>5</v>
      </c>
      <c r="B13" s="30" t="s">
        <v>164</v>
      </c>
      <c r="C13" s="141">
        <v>85758</v>
      </c>
      <c r="D13" s="261">
        <v>11</v>
      </c>
    </row>
    <row r="14" spans="1:4" ht="20.100000000000001" customHeight="1" x14ac:dyDescent="0.15">
      <c r="A14" s="23">
        <v>6</v>
      </c>
      <c r="B14" s="31" t="s">
        <v>166</v>
      </c>
      <c r="C14" s="119">
        <v>151374</v>
      </c>
      <c r="D14" s="133">
        <v>25</v>
      </c>
    </row>
    <row r="15" spans="1:4" s="64" customFormat="1" ht="20.100000000000001" customHeight="1" x14ac:dyDescent="0.15">
      <c r="A15" s="23">
        <v>7</v>
      </c>
      <c r="B15" s="30" t="s">
        <v>167</v>
      </c>
      <c r="C15" s="119">
        <v>294893</v>
      </c>
      <c r="D15" s="133">
        <v>23</v>
      </c>
    </row>
    <row r="16" spans="1:4" ht="20.100000000000001" customHeight="1" x14ac:dyDescent="0.15">
      <c r="A16" s="23">
        <v>8</v>
      </c>
      <c r="B16" s="32" t="s">
        <v>171</v>
      </c>
      <c r="C16" s="119">
        <v>27779</v>
      </c>
      <c r="D16" s="133">
        <v>10</v>
      </c>
    </row>
    <row r="17" spans="1:17" ht="20.100000000000001" customHeight="1" x14ac:dyDescent="0.15">
      <c r="A17" s="23">
        <v>9</v>
      </c>
      <c r="B17" s="30" t="s">
        <v>173</v>
      </c>
      <c r="C17" s="119">
        <v>0</v>
      </c>
      <c r="D17" s="133">
        <v>0</v>
      </c>
    </row>
    <row r="18" spans="1:17" ht="20.100000000000001" customHeight="1" x14ac:dyDescent="0.15">
      <c r="A18" s="24">
        <v>10</v>
      </c>
      <c r="B18" s="33" t="s">
        <v>174</v>
      </c>
      <c r="C18" s="141">
        <v>19939</v>
      </c>
      <c r="D18" s="261">
        <v>16</v>
      </c>
    </row>
    <row r="19" spans="1:17" ht="20.100000000000001" customHeight="1" x14ac:dyDescent="0.15">
      <c r="A19" s="23">
        <v>11</v>
      </c>
      <c r="B19" s="30" t="s">
        <v>175</v>
      </c>
      <c r="C19" s="119">
        <v>15299</v>
      </c>
      <c r="D19" s="133">
        <v>5</v>
      </c>
    </row>
    <row r="20" spans="1:17" ht="20.100000000000001" customHeight="1" x14ac:dyDescent="0.15">
      <c r="A20" s="23">
        <v>12</v>
      </c>
      <c r="B20" s="30" t="s">
        <v>302</v>
      </c>
      <c r="C20" s="119">
        <v>31884</v>
      </c>
      <c r="D20" s="133">
        <v>5</v>
      </c>
    </row>
    <row r="21" spans="1:17" ht="20.100000000000001" customHeight="1" x14ac:dyDescent="0.15">
      <c r="A21" s="23">
        <v>13</v>
      </c>
      <c r="B21" s="30" t="s">
        <v>303</v>
      </c>
      <c r="C21" s="119">
        <v>727057</v>
      </c>
      <c r="D21" s="133">
        <v>51</v>
      </c>
    </row>
    <row r="22" spans="1:17" ht="20.100000000000001" customHeight="1" x14ac:dyDescent="0.15">
      <c r="A22" s="23">
        <v>14</v>
      </c>
      <c r="B22" s="30" t="s">
        <v>176</v>
      </c>
      <c r="C22" s="119">
        <v>28417</v>
      </c>
      <c r="D22" s="133">
        <v>4</v>
      </c>
    </row>
    <row r="23" spans="1:17" ht="20.100000000000001" customHeight="1" x14ac:dyDescent="0.15">
      <c r="A23" s="24">
        <v>15</v>
      </c>
      <c r="B23" s="30" t="s">
        <v>178</v>
      </c>
      <c r="C23" s="141">
        <v>0</v>
      </c>
      <c r="D23" s="261">
        <v>0</v>
      </c>
      <c r="E23" s="64"/>
      <c r="F23" s="64"/>
      <c r="G23" s="64"/>
      <c r="H23" s="64"/>
      <c r="I23" s="64"/>
      <c r="J23" s="64"/>
      <c r="K23" s="64"/>
      <c r="L23" s="64"/>
      <c r="M23" s="64"/>
      <c r="N23" s="64"/>
      <c r="O23" s="64"/>
      <c r="P23" s="64"/>
      <c r="Q23" s="64"/>
    </row>
    <row r="24" spans="1:17" ht="20.100000000000001" customHeight="1" x14ac:dyDescent="0.15">
      <c r="A24" s="23">
        <v>16</v>
      </c>
      <c r="B24" s="31" t="s">
        <v>179</v>
      </c>
      <c r="C24" s="119">
        <v>52299</v>
      </c>
      <c r="D24" s="133">
        <v>3</v>
      </c>
      <c r="E24" s="263"/>
      <c r="F24" s="64"/>
      <c r="G24" s="64"/>
      <c r="H24" s="64"/>
      <c r="I24" s="64"/>
      <c r="J24" s="64"/>
      <c r="K24" s="64"/>
      <c r="L24" s="64"/>
      <c r="M24" s="64"/>
      <c r="N24" s="64"/>
      <c r="O24" s="64"/>
      <c r="P24" s="64"/>
      <c r="Q24" s="64"/>
    </row>
    <row r="25" spans="1:17" ht="20.100000000000001" customHeight="1" x14ac:dyDescent="0.15">
      <c r="A25" s="23">
        <v>17</v>
      </c>
      <c r="B25" s="30" t="s">
        <v>304</v>
      </c>
      <c r="C25" s="119">
        <v>254729</v>
      </c>
      <c r="D25" s="133">
        <v>4</v>
      </c>
      <c r="E25" s="263"/>
      <c r="F25" s="64"/>
      <c r="G25" s="64"/>
      <c r="H25" s="64"/>
      <c r="I25" s="64"/>
      <c r="J25" s="64"/>
      <c r="K25" s="64"/>
      <c r="L25" s="64"/>
      <c r="M25" s="64"/>
      <c r="N25" s="64"/>
      <c r="O25" s="64"/>
      <c r="P25" s="64"/>
      <c r="Q25" s="64"/>
    </row>
    <row r="26" spans="1:17" ht="20.100000000000001" customHeight="1" x14ac:dyDescent="0.15">
      <c r="A26" s="23">
        <v>18</v>
      </c>
      <c r="B26" s="30" t="s">
        <v>305</v>
      </c>
      <c r="C26" s="119">
        <v>87323</v>
      </c>
      <c r="D26" s="133">
        <v>2</v>
      </c>
      <c r="E26" s="263"/>
      <c r="F26" s="64"/>
      <c r="G26" s="64"/>
      <c r="H26" s="64"/>
      <c r="I26" s="64"/>
      <c r="J26" s="64"/>
      <c r="K26" s="64"/>
      <c r="L26" s="64"/>
      <c r="M26" s="64"/>
      <c r="N26" s="64"/>
      <c r="O26" s="64"/>
      <c r="P26" s="64"/>
      <c r="Q26" s="64"/>
    </row>
    <row r="27" spans="1:17" ht="20.100000000000001" customHeight="1" x14ac:dyDescent="0.15">
      <c r="A27" s="23">
        <v>19</v>
      </c>
      <c r="B27" s="30" t="s">
        <v>135</v>
      </c>
      <c r="C27" s="119">
        <v>10864</v>
      </c>
      <c r="D27" s="133">
        <v>3</v>
      </c>
      <c r="E27" s="263"/>
      <c r="F27" s="64"/>
      <c r="G27" s="64"/>
      <c r="H27" s="64"/>
      <c r="I27" s="64"/>
      <c r="J27" s="64"/>
      <c r="K27" s="64"/>
      <c r="L27" s="64"/>
      <c r="M27" s="64"/>
      <c r="N27" s="64"/>
      <c r="O27" s="64"/>
      <c r="P27" s="64"/>
      <c r="Q27" s="64"/>
    </row>
    <row r="28" spans="1:17" ht="20.100000000000001" customHeight="1" x14ac:dyDescent="0.15">
      <c r="A28" s="24">
        <v>20</v>
      </c>
      <c r="B28" s="33" t="s">
        <v>181</v>
      </c>
      <c r="C28" s="141">
        <v>0</v>
      </c>
      <c r="D28" s="261">
        <v>0</v>
      </c>
      <c r="E28" s="263"/>
      <c r="F28" s="64"/>
      <c r="G28" s="64"/>
      <c r="H28" s="64"/>
      <c r="I28" s="64"/>
      <c r="J28" s="64"/>
      <c r="K28" s="64"/>
      <c r="L28" s="64"/>
      <c r="M28" s="64"/>
      <c r="N28" s="64"/>
      <c r="O28" s="64"/>
      <c r="P28" s="64"/>
      <c r="Q28" s="64"/>
    </row>
    <row r="29" spans="1:17" ht="20.100000000000001" customHeight="1" x14ac:dyDescent="0.15">
      <c r="A29" s="23">
        <v>21</v>
      </c>
      <c r="B29" s="30" t="s">
        <v>182</v>
      </c>
      <c r="C29" s="119">
        <v>0</v>
      </c>
      <c r="D29" s="133">
        <v>0</v>
      </c>
    </row>
    <row r="30" spans="1:17" ht="20.100000000000001" customHeight="1" x14ac:dyDescent="0.15">
      <c r="A30" s="23">
        <v>22</v>
      </c>
      <c r="B30" s="30" t="s">
        <v>183</v>
      </c>
      <c r="C30" s="119">
        <v>215577</v>
      </c>
      <c r="D30" s="133">
        <v>2</v>
      </c>
    </row>
    <row r="31" spans="1:17" ht="20.100000000000001" customHeight="1" x14ac:dyDescent="0.15">
      <c r="A31" s="23">
        <v>23</v>
      </c>
      <c r="B31" s="30" t="s">
        <v>185</v>
      </c>
      <c r="C31" s="119">
        <v>3883</v>
      </c>
      <c r="D31" s="133">
        <v>3</v>
      </c>
    </row>
    <row r="32" spans="1:17" ht="20.100000000000001" customHeight="1" x14ac:dyDescent="0.15">
      <c r="A32" s="23">
        <v>24</v>
      </c>
      <c r="B32" s="30" t="s">
        <v>186</v>
      </c>
      <c r="C32" s="119">
        <v>0</v>
      </c>
      <c r="D32" s="133">
        <v>0</v>
      </c>
    </row>
    <row r="33" spans="1:4" ht="20.100000000000001" customHeight="1" x14ac:dyDescent="0.15">
      <c r="A33" s="23">
        <v>25</v>
      </c>
      <c r="B33" s="30" t="s">
        <v>12</v>
      </c>
      <c r="C33" s="119">
        <v>60457</v>
      </c>
      <c r="D33" s="133">
        <v>2</v>
      </c>
    </row>
    <row r="34" spans="1:4" ht="20.100000000000001" customHeight="1" x14ac:dyDescent="0.15">
      <c r="A34" s="25" t="s">
        <v>210</v>
      </c>
      <c r="B34" s="34"/>
      <c r="C34" s="142">
        <f>SUM(C9:C33)</f>
        <v>2817559</v>
      </c>
      <c r="D34" s="262">
        <f>SUM(D9:D33)</f>
        <v>207</v>
      </c>
    </row>
    <row r="35" spans="1:4" ht="20.100000000000001" customHeight="1" x14ac:dyDescent="0.15">
      <c r="C35" s="101"/>
      <c r="D35" s="101"/>
    </row>
  </sheetData>
  <mergeCells count="2">
    <mergeCell ref="C6:C7"/>
    <mergeCell ref="D6:D7"/>
  </mergeCells>
  <phoneticPr fontId="2"/>
  <pageMargins left="0.78740157480314965" right="0.74803149606299213" top="0.78740157480314965" bottom="0.78740157480314965" header="0.51181102362204722" footer="0.51181102362204722"/>
  <pageSetup paperSize="9" scale="99" firstPageNumber="55" orientation="portrait" useFirstPageNumber="1" r:id="rId1"/>
  <headerFooter scaleWithDoc="0" alignWithMargins="0">
    <oddFooter>&amp;C-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7"/>
  <sheetViews>
    <sheetView view="pageBreakPreview" zoomScaleSheetLayoutView="100" workbookViewId="0">
      <selection sqref="A1:XFD1048576"/>
    </sheetView>
  </sheetViews>
  <sheetFormatPr defaultColWidth="10.625" defaultRowHeight="20.100000000000001" customHeight="1" x14ac:dyDescent="0.15"/>
  <cols>
    <col min="1" max="1" width="7.375" style="17" customWidth="1"/>
    <col min="2" max="2" width="10.625" style="17"/>
    <col min="3" max="4" width="9.625" style="17" customWidth="1"/>
    <col min="5" max="6" width="10.625" style="17"/>
    <col min="7" max="8" width="9.625" style="17" customWidth="1"/>
    <col min="9" max="16384" width="10.625" style="17"/>
  </cols>
  <sheetData>
    <row r="1" spans="1:9" ht="20.100000000000001" customHeight="1" x14ac:dyDescent="0.15">
      <c r="A1" s="17" t="str">
        <f>目次!A6</f>
        <v>令和７年度　市町村税の課税状況等の調</v>
      </c>
    </row>
    <row r="2" spans="1:9" ht="20.100000000000001" customHeight="1" x14ac:dyDescent="0.15">
      <c r="A2" s="17" t="s">
        <v>99</v>
      </c>
    </row>
    <row r="4" spans="1:9" ht="20.100000000000001" customHeight="1" x14ac:dyDescent="0.15">
      <c r="A4" s="17" t="s">
        <v>421</v>
      </c>
      <c r="B4" s="17" t="str">
        <f>目次!C26</f>
        <v>納税義務者数、事業所床面積等、課税標準額、調定済額、収入済額（令和６年度分）</v>
      </c>
    </row>
    <row r="5" spans="1:9" ht="20.100000000000001" customHeight="1" x14ac:dyDescent="0.15">
      <c r="I5" s="101"/>
    </row>
    <row r="6" spans="1:9" ht="20.100000000000001" customHeight="1" x14ac:dyDescent="0.15">
      <c r="A6" s="19"/>
      <c r="B6" s="26"/>
      <c r="C6" s="410" t="s">
        <v>6</v>
      </c>
      <c r="D6" s="270"/>
      <c r="E6" s="578" t="s">
        <v>180</v>
      </c>
      <c r="F6" s="273" t="s">
        <v>299</v>
      </c>
      <c r="G6" s="274"/>
      <c r="H6" s="583" t="s">
        <v>35</v>
      </c>
      <c r="I6" s="593" t="s">
        <v>465</v>
      </c>
    </row>
    <row r="7" spans="1:9" ht="36" x14ac:dyDescent="0.15">
      <c r="A7" s="148" t="s">
        <v>217</v>
      </c>
      <c r="B7" s="260"/>
      <c r="C7" s="411"/>
      <c r="D7" s="400" t="s">
        <v>233</v>
      </c>
      <c r="E7" s="582"/>
      <c r="F7" s="67"/>
      <c r="G7" s="275" t="s">
        <v>103</v>
      </c>
      <c r="H7" s="584"/>
      <c r="I7" s="594"/>
    </row>
    <row r="8" spans="1:9" ht="20.100000000000001" customHeight="1" x14ac:dyDescent="0.15">
      <c r="A8" s="21"/>
      <c r="B8" s="28"/>
      <c r="C8" s="41" t="s">
        <v>25</v>
      </c>
      <c r="D8" s="41" t="s">
        <v>25</v>
      </c>
      <c r="E8" s="41" t="s">
        <v>106</v>
      </c>
      <c r="F8" s="41" t="s">
        <v>108</v>
      </c>
      <c r="G8" s="41" t="s">
        <v>118</v>
      </c>
      <c r="H8" s="41" t="s">
        <v>109</v>
      </c>
      <c r="I8" s="59" t="s">
        <v>111</v>
      </c>
    </row>
    <row r="9" spans="1:9" ht="24.95" customHeight="1" x14ac:dyDescent="0.15">
      <c r="A9" s="585" t="s">
        <v>123</v>
      </c>
      <c r="B9" s="586"/>
      <c r="C9" s="266">
        <v>540</v>
      </c>
      <c r="D9" s="120">
        <v>0</v>
      </c>
      <c r="E9" s="122">
        <v>3160222</v>
      </c>
      <c r="F9" s="122">
        <v>588782</v>
      </c>
      <c r="G9" s="122">
        <v>16794</v>
      </c>
      <c r="H9" s="122">
        <v>252054</v>
      </c>
      <c r="I9" s="134">
        <v>42875</v>
      </c>
    </row>
    <row r="10" spans="1:9" ht="24.95" customHeight="1" x14ac:dyDescent="0.15">
      <c r="A10" s="585" t="s">
        <v>114</v>
      </c>
      <c r="B10" s="586"/>
      <c r="C10" s="266">
        <v>94</v>
      </c>
      <c r="D10" s="120">
        <v>0</v>
      </c>
      <c r="E10" s="122">
        <v>85831204</v>
      </c>
      <c r="F10" s="122">
        <v>13967743</v>
      </c>
      <c r="G10" s="120">
        <v>0</v>
      </c>
      <c r="H10" s="122">
        <v>1689071</v>
      </c>
      <c r="I10" s="134">
        <v>1167464</v>
      </c>
    </row>
    <row r="11" spans="1:9" ht="24.95" customHeight="1" x14ac:dyDescent="0.15">
      <c r="A11" s="587" t="s">
        <v>218</v>
      </c>
      <c r="B11" s="588"/>
      <c r="C11" s="267">
        <f>SUM(C9:C10)</f>
        <v>634</v>
      </c>
      <c r="D11" s="147">
        <f>SUM(D9:D10)</f>
        <v>0</v>
      </c>
      <c r="E11" s="374" t="s">
        <v>418</v>
      </c>
      <c r="F11" s="374" t="s">
        <v>418</v>
      </c>
      <c r="G11" s="374" t="s">
        <v>418</v>
      </c>
      <c r="H11" s="374" t="s">
        <v>418</v>
      </c>
      <c r="I11" s="375" t="s">
        <v>289</v>
      </c>
    </row>
    <row r="13" spans="1:9" ht="20.100000000000001" customHeight="1" x14ac:dyDescent="0.15">
      <c r="B13" s="1"/>
    </row>
    <row r="15" spans="1:9" ht="20.100000000000001" customHeight="1" x14ac:dyDescent="0.15">
      <c r="A15" s="595" t="s">
        <v>143</v>
      </c>
      <c r="B15" s="596"/>
      <c r="C15" s="583" t="s">
        <v>102</v>
      </c>
      <c r="D15" s="589" t="s">
        <v>17</v>
      </c>
      <c r="E15" s="590"/>
      <c r="F15" s="591"/>
      <c r="G15" s="589" t="s">
        <v>300</v>
      </c>
      <c r="H15" s="590"/>
      <c r="I15" s="592"/>
    </row>
    <row r="16" spans="1:9" ht="20.100000000000001" customHeight="1" x14ac:dyDescent="0.15">
      <c r="A16" s="585"/>
      <c r="B16" s="586"/>
      <c r="C16" s="584"/>
      <c r="D16" s="450" t="s">
        <v>104</v>
      </c>
      <c r="E16" s="451" t="s">
        <v>94</v>
      </c>
      <c r="F16" s="451" t="s">
        <v>15</v>
      </c>
      <c r="G16" s="451" t="s">
        <v>104</v>
      </c>
      <c r="H16" s="451" t="s">
        <v>94</v>
      </c>
      <c r="I16" s="452" t="s">
        <v>15</v>
      </c>
    </row>
    <row r="17" spans="1:9" ht="20.100000000000001" customHeight="1" x14ac:dyDescent="0.15">
      <c r="A17" s="587"/>
      <c r="B17" s="588"/>
      <c r="C17" s="41" t="s">
        <v>112</v>
      </c>
      <c r="D17" s="35" t="s">
        <v>56</v>
      </c>
      <c r="E17" s="35" t="s">
        <v>56</v>
      </c>
      <c r="F17" s="35" t="s">
        <v>56</v>
      </c>
      <c r="G17" s="35" t="s">
        <v>56</v>
      </c>
      <c r="H17" s="35" t="s">
        <v>56</v>
      </c>
      <c r="I17" s="59" t="s">
        <v>56</v>
      </c>
    </row>
    <row r="18" spans="1:9" ht="24.95" customHeight="1" x14ac:dyDescent="0.15">
      <c r="A18" s="597" t="s">
        <v>123</v>
      </c>
      <c r="B18" s="598"/>
      <c r="C18" s="268">
        <f>E9-F9-H9-I9</f>
        <v>2276511</v>
      </c>
      <c r="D18" s="122">
        <v>1364869</v>
      </c>
      <c r="E18" s="122">
        <v>36334</v>
      </c>
      <c r="F18" s="122">
        <f>SUM(D18:E18)</f>
        <v>1401203</v>
      </c>
      <c r="G18" s="122">
        <v>1358638</v>
      </c>
      <c r="H18" s="122">
        <v>10823</v>
      </c>
      <c r="I18" s="134">
        <f>SUM(G18:H18)</f>
        <v>1369461</v>
      </c>
    </row>
    <row r="19" spans="1:9" ht="24.95" customHeight="1" x14ac:dyDescent="0.15">
      <c r="A19" s="585" t="s">
        <v>114</v>
      </c>
      <c r="B19" s="586"/>
      <c r="C19" s="268">
        <f>E10-F10-H10-I10</f>
        <v>69006926</v>
      </c>
      <c r="D19" s="122">
        <v>172040</v>
      </c>
      <c r="E19" s="122">
        <v>0</v>
      </c>
      <c r="F19" s="122">
        <f>SUM(D19:E19)</f>
        <v>172040</v>
      </c>
      <c r="G19" s="122">
        <v>171255</v>
      </c>
      <c r="H19" s="122">
        <v>0</v>
      </c>
      <c r="I19" s="134">
        <f>SUM(G19:H19)</f>
        <v>171255</v>
      </c>
    </row>
    <row r="20" spans="1:9" ht="24.95" customHeight="1" x14ac:dyDescent="0.15">
      <c r="A20" s="580" t="s">
        <v>218</v>
      </c>
      <c r="B20" s="581"/>
      <c r="C20" s="269" t="s">
        <v>418</v>
      </c>
      <c r="D20" s="271">
        <f>SUM(D18:D19)</f>
        <v>1536909</v>
      </c>
      <c r="E20" s="271">
        <f t="shared" ref="E20:H20" si="0">SUM(E18:E19)</f>
        <v>36334</v>
      </c>
      <c r="F20" s="271">
        <f t="shared" si="0"/>
        <v>1573243</v>
      </c>
      <c r="G20" s="271">
        <f t="shared" si="0"/>
        <v>1529893</v>
      </c>
      <c r="H20" s="271">
        <f t="shared" si="0"/>
        <v>10823</v>
      </c>
      <c r="I20" s="276">
        <f>SUM(I18:I19)</f>
        <v>1540716</v>
      </c>
    </row>
    <row r="22" spans="1:9" ht="20.100000000000001" customHeight="1" x14ac:dyDescent="0.15">
      <c r="C22" s="17" t="s">
        <v>55</v>
      </c>
    </row>
    <row r="23" spans="1:9" ht="20.100000000000001" customHeight="1" x14ac:dyDescent="0.15">
      <c r="B23" s="265"/>
      <c r="C23" s="265"/>
      <c r="D23" s="153"/>
      <c r="E23" s="153"/>
      <c r="F23" s="153"/>
      <c r="G23" s="153"/>
      <c r="H23" s="153"/>
      <c r="I23" s="153"/>
    </row>
    <row r="24" spans="1:9" ht="20.100000000000001" customHeight="1" x14ac:dyDescent="0.15">
      <c r="B24" s="265"/>
      <c r="C24" s="265"/>
      <c r="D24" s="153"/>
      <c r="E24" s="153"/>
      <c r="F24" s="153"/>
      <c r="G24" s="153"/>
      <c r="H24" s="153"/>
      <c r="I24" s="153"/>
    </row>
    <row r="25" spans="1:9" ht="20.100000000000001" customHeight="1" x14ac:dyDescent="0.15">
      <c r="B25" s="265"/>
      <c r="C25" s="265"/>
      <c r="D25" s="153"/>
      <c r="E25" s="153"/>
      <c r="F25" s="153"/>
      <c r="G25" s="153"/>
      <c r="H25" s="153"/>
      <c r="I25" s="153"/>
    </row>
    <row r="26" spans="1:9" ht="20.100000000000001" customHeight="1" x14ac:dyDescent="0.15">
      <c r="B26" s="265"/>
      <c r="C26" s="265"/>
      <c r="D26" s="153"/>
      <c r="E26" s="153"/>
      <c r="F26" s="153"/>
      <c r="G26" s="153"/>
      <c r="H26" s="153"/>
      <c r="I26" s="153"/>
    </row>
    <row r="27" spans="1:9" ht="20.100000000000001" customHeight="1" x14ac:dyDescent="0.15">
      <c r="B27" s="265"/>
      <c r="C27" s="265"/>
      <c r="D27" s="153"/>
      <c r="E27" s="153"/>
      <c r="F27" s="153"/>
      <c r="G27" s="153"/>
      <c r="H27" s="153"/>
      <c r="I27" s="153"/>
    </row>
  </sheetData>
  <mergeCells count="13">
    <mergeCell ref="A20:B20"/>
    <mergeCell ref="E6:E7"/>
    <mergeCell ref="H6:H7"/>
    <mergeCell ref="A9:B9"/>
    <mergeCell ref="A10:B10"/>
    <mergeCell ref="A11:B11"/>
    <mergeCell ref="D15:F15"/>
    <mergeCell ref="G15:I15"/>
    <mergeCell ref="I6:I7"/>
    <mergeCell ref="A15:B17"/>
    <mergeCell ref="C15:C16"/>
    <mergeCell ref="A18:B18"/>
    <mergeCell ref="A19:B19"/>
  </mergeCells>
  <phoneticPr fontId="2"/>
  <pageMargins left="0.78740157480314965" right="0.78740157480314965" top="0.78740157480314965" bottom="0.78740157480314965" header="0.51181102362204722" footer="0.51181102362204722"/>
  <pageSetup paperSize="9" scale="98" firstPageNumber="56" orientation="portrait" useFirstPageNumber="1" r:id="rId1"/>
  <headerFooter scaleWithDoc="0"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BR1156"/>
  <sheetViews>
    <sheetView view="pageBreakPreview" zoomScale="85" zoomScaleSheetLayoutView="85" workbookViewId="0">
      <selection sqref="A1:XFD1048576"/>
    </sheetView>
  </sheetViews>
  <sheetFormatPr defaultColWidth="10.625" defaultRowHeight="20.100000000000001" customHeight="1" x14ac:dyDescent="0.15"/>
  <cols>
    <col min="1" max="1" width="7" style="17" customWidth="1"/>
    <col min="2" max="13" width="11.625" style="17" customWidth="1"/>
    <col min="14" max="14" width="5.625" style="18" customWidth="1"/>
    <col min="15" max="16384" width="10.625" style="17"/>
  </cols>
  <sheetData>
    <row r="1" spans="1:14" ht="20.100000000000001" customHeight="1" x14ac:dyDescent="0.15">
      <c r="A1" s="17" t="str">
        <f>目次!A6</f>
        <v>令和７年度　市町村税の課税状況等の調</v>
      </c>
    </row>
    <row r="2" spans="1:14" ht="20.100000000000001" customHeight="1" x14ac:dyDescent="0.15">
      <c r="A2" s="17" t="s">
        <v>119</v>
      </c>
    </row>
    <row r="4" spans="1:14" ht="20.100000000000001" customHeight="1" x14ac:dyDescent="0.15">
      <c r="A4" s="17" t="s">
        <v>422</v>
      </c>
      <c r="B4" s="17" t="str">
        <f>目次!C27</f>
        <v>加入者の状況（基礎課税分）（令和７年３月３１日現在）</v>
      </c>
    </row>
    <row r="5" spans="1:14" ht="20.100000000000001" customHeight="1" x14ac:dyDescent="0.15">
      <c r="I5" s="101"/>
      <c r="J5" s="101"/>
      <c r="K5" s="101"/>
      <c r="L5" s="101"/>
      <c r="M5" s="101"/>
    </row>
    <row r="6" spans="1:14" ht="20.100000000000001" customHeight="1" x14ac:dyDescent="0.15">
      <c r="A6" s="19"/>
      <c r="B6" s="26" t="s">
        <v>9</v>
      </c>
      <c r="C6" s="599" t="s">
        <v>307</v>
      </c>
      <c r="D6" s="600"/>
      <c r="E6" s="600"/>
      <c r="F6" s="600"/>
      <c r="G6" s="601"/>
      <c r="H6" s="603" t="s">
        <v>234</v>
      </c>
      <c r="I6" s="599" t="s">
        <v>381</v>
      </c>
      <c r="J6" s="600"/>
      <c r="K6" s="600"/>
      <c r="L6" s="600"/>
      <c r="M6" s="602"/>
      <c r="N6" s="463" t="s">
        <v>332</v>
      </c>
    </row>
    <row r="7" spans="1:14" ht="20.100000000000001" customHeight="1" x14ac:dyDescent="0.15">
      <c r="A7" s="112"/>
      <c r="B7" s="114"/>
      <c r="C7" s="412" t="s">
        <v>203</v>
      </c>
      <c r="D7" s="285"/>
      <c r="E7" s="286"/>
      <c r="F7" s="473" t="s">
        <v>122</v>
      </c>
      <c r="G7" s="605" t="s">
        <v>382</v>
      </c>
      <c r="H7" s="604"/>
      <c r="I7" s="473" t="s">
        <v>221</v>
      </c>
      <c r="J7" s="287" t="s">
        <v>127</v>
      </c>
      <c r="K7" s="288"/>
      <c r="L7" s="289"/>
      <c r="M7" s="606" t="s">
        <v>382</v>
      </c>
      <c r="N7" s="464"/>
    </row>
    <row r="8" spans="1:14" ht="24" x14ac:dyDescent="0.15">
      <c r="A8" s="148"/>
      <c r="B8" s="260"/>
      <c r="C8" s="398" t="s">
        <v>128</v>
      </c>
      <c r="D8" s="398" t="s">
        <v>2</v>
      </c>
      <c r="E8" s="398" t="s">
        <v>15</v>
      </c>
      <c r="F8" s="582"/>
      <c r="G8" s="604"/>
      <c r="H8" s="604"/>
      <c r="I8" s="474"/>
      <c r="J8" s="400" t="s">
        <v>224</v>
      </c>
      <c r="K8" s="400" t="s">
        <v>148</v>
      </c>
      <c r="L8" s="400" t="s">
        <v>15</v>
      </c>
      <c r="M8" s="607"/>
      <c r="N8" s="464"/>
    </row>
    <row r="9" spans="1:14" ht="20.100000000000001" customHeight="1" x14ac:dyDescent="0.15">
      <c r="A9" s="113" t="s">
        <v>26</v>
      </c>
      <c r="B9" s="27"/>
      <c r="C9" s="41" t="s">
        <v>29</v>
      </c>
      <c r="D9" s="131" t="s">
        <v>29</v>
      </c>
      <c r="E9" s="131" t="s">
        <v>29</v>
      </c>
      <c r="F9" s="131" t="s">
        <v>29</v>
      </c>
      <c r="G9" s="41" t="s">
        <v>29</v>
      </c>
      <c r="H9" s="41" t="s">
        <v>25</v>
      </c>
      <c r="I9" s="41" t="s">
        <v>25</v>
      </c>
      <c r="J9" s="41" t="s">
        <v>25</v>
      </c>
      <c r="K9" s="41" t="s">
        <v>25</v>
      </c>
      <c r="L9" s="41" t="s">
        <v>25</v>
      </c>
      <c r="M9" s="41" t="s">
        <v>25</v>
      </c>
      <c r="N9" s="465"/>
    </row>
    <row r="10" spans="1:14" ht="20.100000000000001" customHeight="1" x14ac:dyDescent="0.15">
      <c r="A10" s="277">
        <v>1</v>
      </c>
      <c r="B10" s="281" t="s">
        <v>155</v>
      </c>
      <c r="C10" s="118">
        <v>34856</v>
      </c>
      <c r="D10" s="125">
        <v>0</v>
      </c>
      <c r="E10" s="146">
        <f t="shared" ref="E10:E34" si="0">SUM(C10:D10)</f>
        <v>34856</v>
      </c>
      <c r="F10" s="146">
        <v>0</v>
      </c>
      <c r="G10" s="146">
        <f>SUM(E10:F10)</f>
        <v>34856</v>
      </c>
      <c r="H10" s="146">
        <v>8606</v>
      </c>
      <c r="I10" s="146">
        <v>48647</v>
      </c>
      <c r="J10" s="146">
        <v>0</v>
      </c>
      <c r="K10" s="146">
        <v>0</v>
      </c>
      <c r="L10" s="146">
        <f>SUM(J10:K10)</f>
        <v>0</v>
      </c>
      <c r="M10" s="146">
        <f>SUM(I10,L10)</f>
        <v>48647</v>
      </c>
      <c r="N10" s="128">
        <v>1</v>
      </c>
    </row>
    <row r="11" spans="1:14" ht="20.100000000000001" customHeight="1" x14ac:dyDescent="0.15">
      <c r="A11" s="113">
        <v>2</v>
      </c>
      <c r="B11" s="30" t="s">
        <v>159</v>
      </c>
      <c r="C11" s="119">
        <v>6423</v>
      </c>
      <c r="D11" s="120">
        <v>0</v>
      </c>
      <c r="E11" s="122">
        <f t="shared" si="0"/>
        <v>6423</v>
      </c>
      <c r="F11" s="122">
        <v>0</v>
      </c>
      <c r="G11" s="122">
        <f t="shared" ref="G11:G34" si="1">SUM(E11:F11)</f>
        <v>6423</v>
      </c>
      <c r="H11" s="122">
        <v>1594</v>
      </c>
      <c r="I11" s="122">
        <v>9098</v>
      </c>
      <c r="J11" s="122">
        <v>0</v>
      </c>
      <c r="K11" s="122">
        <v>0</v>
      </c>
      <c r="L11" s="122">
        <f t="shared" ref="L11:L34" si="2">SUM(J11:K11)</f>
        <v>0</v>
      </c>
      <c r="M11" s="122">
        <f t="shared" ref="M11:M34" si="3">SUM(I11,L11)</f>
        <v>9098</v>
      </c>
      <c r="N11" s="52">
        <v>2</v>
      </c>
    </row>
    <row r="12" spans="1:14" ht="20.100000000000001" customHeight="1" x14ac:dyDescent="0.15">
      <c r="A12" s="263">
        <v>3</v>
      </c>
      <c r="B12" s="30" t="s">
        <v>160</v>
      </c>
      <c r="C12" s="120">
        <v>10529</v>
      </c>
      <c r="D12" s="120">
        <v>0</v>
      </c>
      <c r="E12" s="122">
        <f t="shared" si="0"/>
        <v>10529</v>
      </c>
      <c r="F12" s="122">
        <v>0</v>
      </c>
      <c r="G12" s="122">
        <f t="shared" si="1"/>
        <v>10529</v>
      </c>
      <c r="H12" s="122">
        <v>3089</v>
      </c>
      <c r="I12" s="122">
        <v>15718</v>
      </c>
      <c r="J12" s="122">
        <v>0</v>
      </c>
      <c r="K12" s="122">
        <v>0</v>
      </c>
      <c r="L12" s="122">
        <f t="shared" si="2"/>
        <v>0</v>
      </c>
      <c r="M12" s="122">
        <f t="shared" si="3"/>
        <v>15718</v>
      </c>
      <c r="N12" s="52">
        <v>3</v>
      </c>
    </row>
    <row r="13" spans="1:14" ht="20.100000000000001" customHeight="1" x14ac:dyDescent="0.15">
      <c r="A13" s="113">
        <v>4</v>
      </c>
      <c r="B13" s="30" t="s">
        <v>161</v>
      </c>
      <c r="C13" s="120">
        <v>8413</v>
      </c>
      <c r="D13" s="120">
        <v>0</v>
      </c>
      <c r="E13" s="122">
        <f t="shared" si="0"/>
        <v>8413</v>
      </c>
      <c r="F13" s="122">
        <v>0</v>
      </c>
      <c r="G13" s="122">
        <f t="shared" si="1"/>
        <v>8413</v>
      </c>
      <c r="H13" s="122">
        <v>2341</v>
      </c>
      <c r="I13" s="122">
        <v>11661</v>
      </c>
      <c r="J13" s="122">
        <v>0</v>
      </c>
      <c r="K13" s="122">
        <v>0</v>
      </c>
      <c r="L13" s="122">
        <f t="shared" si="2"/>
        <v>0</v>
      </c>
      <c r="M13" s="122">
        <f t="shared" si="3"/>
        <v>11661</v>
      </c>
      <c r="N13" s="52">
        <v>4</v>
      </c>
    </row>
    <row r="14" spans="1:14" ht="20.100000000000001" customHeight="1" x14ac:dyDescent="0.15">
      <c r="A14" s="278">
        <v>5</v>
      </c>
      <c r="B14" s="30" t="s">
        <v>164</v>
      </c>
      <c r="C14" s="139">
        <v>3794</v>
      </c>
      <c r="D14" s="139">
        <v>0</v>
      </c>
      <c r="E14" s="121">
        <f t="shared" si="0"/>
        <v>3794</v>
      </c>
      <c r="F14" s="121">
        <v>0</v>
      </c>
      <c r="G14" s="121">
        <f t="shared" si="1"/>
        <v>3794</v>
      </c>
      <c r="H14" s="121">
        <v>992</v>
      </c>
      <c r="I14" s="121">
        <v>5309</v>
      </c>
      <c r="J14" s="121">
        <v>0</v>
      </c>
      <c r="K14" s="121">
        <v>0</v>
      </c>
      <c r="L14" s="121">
        <f t="shared" si="2"/>
        <v>0</v>
      </c>
      <c r="M14" s="121">
        <f t="shared" si="3"/>
        <v>5309</v>
      </c>
      <c r="N14" s="53">
        <v>5</v>
      </c>
    </row>
    <row r="15" spans="1:14" ht="20.100000000000001" customHeight="1" x14ac:dyDescent="0.15">
      <c r="A15" s="113">
        <v>6</v>
      </c>
      <c r="B15" s="31" t="s">
        <v>166</v>
      </c>
      <c r="C15" s="119">
        <v>5678</v>
      </c>
      <c r="D15" s="120">
        <v>0</v>
      </c>
      <c r="E15" s="120">
        <f t="shared" si="0"/>
        <v>5678</v>
      </c>
      <c r="F15" s="120">
        <v>0</v>
      </c>
      <c r="G15" s="120">
        <f t="shared" si="1"/>
        <v>5678</v>
      </c>
      <c r="H15" s="120">
        <v>1455</v>
      </c>
      <c r="I15" s="120">
        <v>8356</v>
      </c>
      <c r="J15" s="120">
        <v>0</v>
      </c>
      <c r="K15" s="120">
        <v>0</v>
      </c>
      <c r="L15" s="120">
        <f t="shared" si="2"/>
        <v>0</v>
      </c>
      <c r="M15" s="120">
        <f t="shared" si="3"/>
        <v>8356</v>
      </c>
      <c r="N15" s="52">
        <v>6</v>
      </c>
    </row>
    <row r="16" spans="1:14" s="64" customFormat="1" ht="20.100000000000001" customHeight="1" x14ac:dyDescent="0.15">
      <c r="A16" s="263">
        <v>7</v>
      </c>
      <c r="B16" s="32" t="s">
        <v>167</v>
      </c>
      <c r="C16" s="119">
        <v>3551</v>
      </c>
      <c r="D16" s="120">
        <v>0</v>
      </c>
      <c r="E16" s="120">
        <f t="shared" si="0"/>
        <v>3551</v>
      </c>
      <c r="F16" s="120">
        <v>0</v>
      </c>
      <c r="G16" s="120">
        <f t="shared" si="1"/>
        <v>3551</v>
      </c>
      <c r="H16" s="120">
        <v>1027</v>
      </c>
      <c r="I16" s="120">
        <v>5023</v>
      </c>
      <c r="J16" s="120">
        <v>0</v>
      </c>
      <c r="K16" s="120">
        <v>0</v>
      </c>
      <c r="L16" s="120">
        <f t="shared" si="2"/>
        <v>0</v>
      </c>
      <c r="M16" s="120">
        <f t="shared" si="3"/>
        <v>5023</v>
      </c>
      <c r="N16" s="52">
        <v>7</v>
      </c>
    </row>
    <row r="17" spans="1:70" ht="20.100000000000001" customHeight="1" x14ac:dyDescent="0.15">
      <c r="A17" s="113">
        <v>8</v>
      </c>
      <c r="B17" s="30" t="s">
        <v>171</v>
      </c>
      <c r="C17" s="283">
        <v>9008</v>
      </c>
      <c r="D17" s="283">
        <v>0</v>
      </c>
      <c r="E17" s="84">
        <f t="shared" si="0"/>
        <v>9008</v>
      </c>
      <c r="F17" s="84">
        <v>0</v>
      </c>
      <c r="G17" s="84">
        <f t="shared" si="1"/>
        <v>9008</v>
      </c>
      <c r="H17" s="84">
        <v>2517</v>
      </c>
      <c r="I17" s="84">
        <v>12984</v>
      </c>
      <c r="J17" s="84">
        <v>0</v>
      </c>
      <c r="K17" s="84">
        <v>0</v>
      </c>
      <c r="L17" s="84">
        <f t="shared" si="2"/>
        <v>0</v>
      </c>
      <c r="M17" s="84">
        <f t="shared" si="3"/>
        <v>12984</v>
      </c>
      <c r="N17" s="52">
        <v>8</v>
      </c>
    </row>
    <row r="18" spans="1:70" ht="20.100000000000001" customHeight="1" x14ac:dyDescent="0.15">
      <c r="A18" s="263">
        <v>9</v>
      </c>
      <c r="B18" s="30" t="s">
        <v>173</v>
      </c>
      <c r="C18" s="283">
        <v>3892</v>
      </c>
      <c r="D18" s="283">
        <v>0</v>
      </c>
      <c r="E18" s="84">
        <f t="shared" si="0"/>
        <v>3892</v>
      </c>
      <c r="F18" s="84">
        <v>0</v>
      </c>
      <c r="G18" s="84">
        <f t="shared" si="1"/>
        <v>3892</v>
      </c>
      <c r="H18" s="84">
        <v>1035</v>
      </c>
      <c r="I18" s="84">
        <v>5617</v>
      </c>
      <c r="J18" s="84">
        <v>0</v>
      </c>
      <c r="K18" s="84">
        <v>0</v>
      </c>
      <c r="L18" s="84">
        <f t="shared" si="2"/>
        <v>0</v>
      </c>
      <c r="M18" s="84">
        <f t="shared" si="3"/>
        <v>5617</v>
      </c>
      <c r="N18" s="52">
        <v>9</v>
      </c>
    </row>
    <row r="19" spans="1:70" ht="20.100000000000001" customHeight="1" x14ac:dyDescent="0.15">
      <c r="A19" s="279">
        <v>10</v>
      </c>
      <c r="B19" s="33" t="s">
        <v>174</v>
      </c>
      <c r="C19" s="139">
        <v>9289</v>
      </c>
      <c r="D19" s="139">
        <v>0</v>
      </c>
      <c r="E19" s="121">
        <f t="shared" si="0"/>
        <v>9289</v>
      </c>
      <c r="F19" s="121">
        <v>0</v>
      </c>
      <c r="G19" s="121">
        <f t="shared" si="1"/>
        <v>9289</v>
      </c>
      <c r="H19" s="121">
        <v>2611</v>
      </c>
      <c r="I19" s="121">
        <v>13790</v>
      </c>
      <c r="J19" s="121">
        <v>0</v>
      </c>
      <c r="K19" s="121">
        <v>0</v>
      </c>
      <c r="L19" s="121">
        <f t="shared" si="2"/>
        <v>0</v>
      </c>
      <c r="M19" s="121">
        <f t="shared" si="3"/>
        <v>13790</v>
      </c>
      <c r="N19" s="53">
        <v>10</v>
      </c>
    </row>
    <row r="20" spans="1:70" ht="20.100000000000001" customHeight="1" x14ac:dyDescent="0.15">
      <c r="A20" s="113">
        <v>11</v>
      </c>
      <c r="B20" s="30" t="s">
        <v>175</v>
      </c>
      <c r="C20" s="119">
        <v>3956</v>
      </c>
      <c r="D20" s="120">
        <v>0</v>
      </c>
      <c r="E20" s="122">
        <f t="shared" si="0"/>
        <v>3956</v>
      </c>
      <c r="F20" s="122">
        <v>0</v>
      </c>
      <c r="G20" s="122">
        <f t="shared" si="1"/>
        <v>3956</v>
      </c>
      <c r="H20" s="122">
        <v>1127</v>
      </c>
      <c r="I20" s="122">
        <v>5360</v>
      </c>
      <c r="J20" s="122">
        <v>0</v>
      </c>
      <c r="K20" s="122">
        <v>0</v>
      </c>
      <c r="L20" s="122">
        <f t="shared" si="2"/>
        <v>0</v>
      </c>
      <c r="M20" s="122">
        <f t="shared" si="3"/>
        <v>5360</v>
      </c>
      <c r="N20" s="52">
        <v>11</v>
      </c>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row>
    <row r="21" spans="1:70" ht="20.100000000000001" customHeight="1" x14ac:dyDescent="0.15">
      <c r="A21" s="113">
        <v>12</v>
      </c>
      <c r="B21" s="30" t="s">
        <v>302</v>
      </c>
      <c r="C21" s="119">
        <v>3135</v>
      </c>
      <c r="D21" s="120">
        <v>0</v>
      </c>
      <c r="E21" s="122">
        <f t="shared" si="0"/>
        <v>3135</v>
      </c>
      <c r="F21" s="122">
        <v>0</v>
      </c>
      <c r="G21" s="122">
        <f t="shared" si="1"/>
        <v>3135</v>
      </c>
      <c r="H21" s="122">
        <v>919</v>
      </c>
      <c r="I21" s="122">
        <v>4608</v>
      </c>
      <c r="J21" s="122">
        <v>0</v>
      </c>
      <c r="K21" s="122">
        <v>0</v>
      </c>
      <c r="L21" s="122">
        <f t="shared" si="2"/>
        <v>0</v>
      </c>
      <c r="M21" s="122">
        <f t="shared" si="3"/>
        <v>4608</v>
      </c>
      <c r="N21" s="52">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row>
    <row r="22" spans="1:70" ht="20.100000000000001" customHeight="1" x14ac:dyDescent="0.15">
      <c r="A22" s="113">
        <v>13</v>
      </c>
      <c r="B22" s="30" t="s">
        <v>303</v>
      </c>
      <c r="C22" s="119">
        <v>3127</v>
      </c>
      <c r="D22" s="120">
        <v>0</v>
      </c>
      <c r="E22" s="122">
        <f t="shared" si="0"/>
        <v>3127</v>
      </c>
      <c r="F22" s="122">
        <v>0</v>
      </c>
      <c r="G22" s="122">
        <f t="shared" si="1"/>
        <v>3127</v>
      </c>
      <c r="H22" s="122">
        <v>871</v>
      </c>
      <c r="I22" s="122">
        <v>4453</v>
      </c>
      <c r="J22" s="122">
        <v>0</v>
      </c>
      <c r="K22" s="122">
        <v>0</v>
      </c>
      <c r="L22" s="122">
        <f t="shared" si="2"/>
        <v>0</v>
      </c>
      <c r="M22" s="122">
        <f t="shared" si="3"/>
        <v>4453</v>
      </c>
      <c r="N22" s="52">
        <v>13</v>
      </c>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row>
    <row r="23" spans="1:70" ht="20.100000000000001" customHeight="1" x14ac:dyDescent="0.15">
      <c r="A23" s="113">
        <v>14</v>
      </c>
      <c r="B23" s="30" t="s">
        <v>176</v>
      </c>
      <c r="C23" s="119">
        <v>594</v>
      </c>
      <c r="D23" s="120">
        <v>0</v>
      </c>
      <c r="E23" s="122">
        <f t="shared" si="0"/>
        <v>594</v>
      </c>
      <c r="F23" s="122">
        <v>0</v>
      </c>
      <c r="G23" s="122">
        <f t="shared" si="1"/>
        <v>594</v>
      </c>
      <c r="H23" s="122">
        <v>173</v>
      </c>
      <c r="I23" s="122">
        <v>793</v>
      </c>
      <c r="J23" s="122">
        <v>0</v>
      </c>
      <c r="K23" s="122">
        <v>0</v>
      </c>
      <c r="L23" s="122">
        <f t="shared" si="2"/>
        <v>0</v>
      </c>
      <c r="M23" s="122">
        <f t="shared" si="3"/>
        <v>793</v>
      </c>
      <c r="N23" s="52">
        <v>14</v>
      </c>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row>
    <row r="24" spans="1:70" ht="20.100000000000001" customHeight="1" x14ac:dyDescent="0.15">
      <c r="A24" s="113">
        <v>15</v>
      </c>
      <c r="B24" s="30" t="s">
        <v>178</v>
      </c>
      <c r="C24" s="119">
        <v>316</v>
      </c>
      <c r="D24" s="120">
        <v>0</v>
      </c>
      <c r="E24" s="122">
        <f t="shared" si="0"/>
        <v>316</v>
      </c>
      <c r="F24" s="122">
        <v>0</v>
      </c>
      <c r="G24" s="122">
        <f t="shared" si="1"/>
        <v>316</v>
      </c>
      <c r="H24" s="122">
        <v>70</v>
      </c>
      <c r="I24" s="122">
        <v>428</v>
      </c>
      <c r="J24" s="122">
        <v>0</v>
      </c>
      <c r="K24" s="122">
        <v>0</v>
      </c>
      <c r="L24" s="122">
        <f t="shared" si="2"/>
        <v>0</v>
      </c>
      <c r="M24" s="122">
        <f t="shared" si="3"/>
        <v>428</v>
      </c>
      <c r="N24" s="52">
        <v>15</v>
      </c>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row>
    <row r="25" spans="1:70" ht="20.100000000000001" customHeight="1" x14ac:dyDescent="0.15">
      <c r="A25" s="280">
        <v>16</v>
      </c>
      <c r="B25" s="31" t="s">
        <v>179</v>
      </c>
      <c r="C25" s="284">
        <v>426</v>
      </c>
      <c r="D25" s="126">
        <v>0</v>
      </c>
      <c r="E25" s="168">
        <f t="shared" si="0"/>
        <v>426</v>
      </c>
      <c r="F25" s="168">
        <v>0</v>
      </c>
      <c r="G25" s="168">
        <f t="shared" si="1"/>
        <v>426</v>
      </c>
      <c r="H25" s="168">
        <v>102</v>
      </c>
      <c r="I25" s="168">
        <v>604</v>
      </c>
      <c r="J25" s="168">
        <v>0</v>
      </c>
      <c r="K25" s="168">
        <v>0</v>
      </c>
      <c r="L25" s="168">
        <f t="shared" si="2"/>
        <v>0</v>
      </c>
      <c r="M25" s="168">
        <f t="shared" si="3"/>
        <v>604</v>
      </c>
      <c r="N25" s="179">
        <v>16</v>
      </c>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row>
    <row r="26" spans="1:70" ht="20.100000000000001" customHeight="1" x14ac:dyDescent="0.15">
      <c r="A26" s="113">
        <v>17</v>
      </c>
      <c r="B26" s="30" t="s">
        <v>304</v>
      </c>
      <c r="C26" s="119">
        <v>2088</v>
      </c>
      <c r="D26" s="120">
        <v>0</v>
      </c>
      <c r="E26" s="122">
        <f t="shared" si="0"/>
        <v>2088</v>
      </c>
      <c r="F26" s="122">
        <v>0</v>
      </c>
      <c r="G26" s="122">
        <f t="shared" si="1"/>
        <v>2088</v>
      </c>
      <c r="H26" s="122">
        <v>556</v>
      </c>
      <c r="I26" s="122">
        <v>3056</v>
      </c>
      <c r="J26" s="122">
        <v>0</v>
      </c>
      <c r="K26" s="122">
        <v>0</v>
      </c>
      <c r="L26" s="122">
        <f t="shared" si="2"/>
        <v>0</v>
      </c>
      <c r="M26" s="122">
        <f t="shared" si="3"/>
        <v>3056</v>
      </c>
      <c r="N26" s="52">
        <v>17</v>
      </c>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row>
    <row r="27" spans="1:70" ht="20.100000000000001" customHeight="1" x14ac:dyDescent="0.15">
      <c r="A27" s="113">
        <v>18</v>
      </c>
      <c r="B27" s="30" t="s">
        <v>305</v>
      </c>
      <c r="C27" s="119">
        <v>938</v>
      </c>
      <c r="D27" s="120">
        <v>0</v>
      </c>
      <c r="E27" s="122">
        <f t="shared" si="0"/>
        <v>938</v>
      </c>
      <c r="F27" s="122">
        <v>0</v>
      </c>
      <c r="G27" s="122">
        <f t="shared" si="1"/>
        <v>938</v>
      </c>
      <c r="H27" s="122">
        <v>260</v>
      </c>
      <c r="I27" s="122">
        <v>1348</v>
      </c>
      <c r="J27" s="122">
        <v>0</v>
      </c>
      <c r="K27" s="122">
        <v>0</v>
      </c>
      <c r="L27" s="122">
        <f t="shared" si="2"/>
        <v>0</v>
      </c>
      <c r="M27" s="122">
        <f t="shared" si="3"/>
        <v>1348</v>
      </c>
      <c r="N27" s="52">
        <v>18</v>
      </c>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row>
    <row r="28" spans="1:70" ht="20.100000000000001" customHeight="1" x14ac:dyDescent="0.15">
      <c r="A28" s="113">
        <v>19</v>
      </c>
      <c r="B28" s="30" t="s">
        <v>135</v>
      </c>
      <c r="C28" s="119">
        <v>1106</v>
      </c>
      <c r="D28" s="120">
        <v>0</v>
      </c>
      <c r="E28" s="122">
        <f t="shared" si="0"/>
        <v>1106</v>
      </c>
      <c r="F28" s="122">
        <v>0</v>
      </c>
      <c r="G28" s="122">
        <f t="shared" si="1"/>
        <v>1106</v>
      </c>
      <c r="H28" s="122">
        <v>324</v>
      </c>
      <c r="I28" s="122">
        <v>1586</v>
      </c>
      <c r="J28" s="122">
        <v>0</v>
      </c>
      <c r="K28" s="122">
        <v>0</v>
      </c>
      <c r="L28" s="122">
        <f t="shared" si="2"/>
        <v>0</v>
      </c>
      <c r="M28" s="122">
        <f t="shared" si="3"/>
        <v>1586</v>
      </c>
      <c r="N28" s="52">
        <v>19</v>
      </c>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row>
    <row r="29" spans="1:70" ht="20.100000000000001" customHeight="1" x14ac:dyDescent="0.15">
      <c r="A29" s="279">
        <v>20</v>
      </c>
      <c r="B29" s="33" t="s">
        <v>181</v>
      </c>
      <c r="C29" s="141">
        <v>788</v>
      </c>
      <c r="D29" s="139">
        <v>0</v>
      </c>
      <c r="E29" s="121">
        <f t="shared" si="0"/>
        <v>788</v>
      </c>
      <c r="F29" s="121">
        <v>0</v>
      </c>
      <c r="G29" s="121">
        <f t="shared" si="1"/>
        <v>788</v>
      </c>
      <c r="H29" s="121">
        <v>228</v>
      </c>
      <c r="I29" s="121">
        <v>1110</v>
      </c>
      <c r="J29" s="121">
        <v>0</v>
      </c>
      <c r="K29" s="121">
        <v>0</v>
      </c>
      <c r="L29" s="121">
        <f t="shared" si="2"/>
        <v>0</v>
      </c>
      <c r="M29" s="121">
        <f t="shared" si="3"/>
        <v>1110</v>
      </c>
      <c r="N29" s="53">
        <v>20</v>
      </c>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row>
    <row r="30" spans="1:70" ht="20.100000000000001" customHeight="1" x14ac:dyDescent="0.15">
      <c r="A30" s="113">
        <v>21</v>
      </c>
      <c r="B30" s="30" t="s">
        <v>182</v>
      </c>
      <c r="C30" s="119">
        <v>521</v>
      </c>
      <c r="D30" s="120">
        <v>0</v>
      </c>
      <c r="E30" s="122">
        <f t="shared" si="0"/>
        <v>521</v>
      </c>
      <c r="F30" s="122">
        <v>0</v>
      </c>
      <c r="G30" s="122">
        <f t="shared" si="1"/>
        <v>521</v>
      </c>
      <c r="H30" s="122">
        <v>157</v>
      </c>
      <c r="I30" s="122">
        <v>768</v>
      </c>
      <c r="J30" s="122">
        <v>0</v>
      </c>
      <c r="K30" s="122">
        <v>0</v>
      </c>
      <c r="L30" s="122">
        <f t="shared" si="2"/>
        <v>0</v>
      </c>
      <c r="M30" s="122">
        <f t="shared" si="3"/>
        <v>768</v>
      </c>
      <c r="N30" s="52">
        <v>21</v>
      </c>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row>
    <row r="31" spans="1:70" ht="20.100000000000001" customHeight="1" x14ac:dyDescent="0.15">
      <c r="A31" s="113">
        <v>22</v>
      </c>
      <c r="B31" s="30" t="s">
        <v>183</v>
      </c>
      <c r="C31" s="119">
        <v>553</v>
      </c>
      <c r="D31" s="120">
        <v>0</v>
      </c>
      <c r="E31" s="122">
        <f t="shared" si="0"/>
        <v>553</v>
      </c>
      <c r="F31" s="122">
        <v>0</v>
      </c>
      <c r="G31" s="122">
        <f t="shared" si="1"/>
        <v>553</v>
      </c>
      <c r="H31" s="122">
        <v>174</v>
      </c>
      <c r="I31" s="122">
        <v>1445</v>
      </c>
      <c r="J31" s="122">
        <v>0</v>
      </c>
      <c r="K31" s="122">
        <v>0</v>
      </c>
      <c r="L31" s="122">
        <f t="shared" si="2"/>
        <v>0</v>
      </c>
      <c r="M31" s="122">
        <f t="shared" si="3"/>
        <v>1445</v>
      </c>
      <c r="N31" s="52">
        <v>22</v>
      </c>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row>
    <row r="32" spans="1:70" ht="20.100000000000001" customHeight="1" x14ac:dyDescent="0.15">
      <c r="A32" s="113">
        <v>23</v>
      </c>
      <c r="B32" s="30" t="s">
        <v>185</v>
      </c>
      <c r="C32" s="119">
        <v>2331</v>
      </c>
      <c r="D32" s="120">
        <v>0</v>
      </c>
      <c r="E32" s="122">
        <f t="shared" si="0"/>
        <v>2331</v>
      </c>
      <c r="F32" s="122">
        <v>0</v>
      </c>
      <c r="G32" s="122">
        <f t="shared" si="1"/>
        <v>2331</v>
      </c>
      <c r="H32" s="122">
        <v>663</v>
      </c>
      <c r="I32" s="122">
        <v>3614</v>
      </c>
      <c r="J32" s="122">
        <v>0</v>
      </c>
      <c r="K32" s="122">
        <v>0</v>
      </c>
      <c r="L32" s="122">
        <f t="shared" si="2"/>
        <v>0</v>
      </c>
      <c r="M32" s="122">
        <f t="shared" si="3"/>
        <v>3614</v>
      </c>
      <c r="N32" s="52">
        <v>23</v>
      </c>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row>
    <row r="33" spans="1:70" ht="20.100000000000001" customHeight="1" x14ac:dyDescent="0.15">
      <c r="A33" s="113">
        <v>24</v>
      </c>
      <c r="B33" s="30" t="s">
        <v>186</v>
      </c>
      <c r="C33" s="119">
        <v>1842</v>
      </c>
      <c r="D33" s="120">
        <v>0</v>
      </c>
      <c r="E33" s="122">
        <f t="shared" si="0"/>
        <v>1842</v>
      </c>
      <c r="F33" s="122">
        <v>0</v>
      </c>
      <c r="G33" s="122">
        <f t="shared" si="1"/>
        <v>1842</v>
      </c>
      <c r="H33" s="122">
        <v>512</v>
      </c>
      <c r="I33" s="122">
        <v>2786</v>
      </c>
      <c r="J33" s="122">
        <v>0</v>
      </c>
      <c r="K33" s="122">
        <v>0</v>
      </c>
      <c r="L33" s="122">
        <f t="shared" si="2"/>
        <v>0</v>
      </c>
      <c r="M33" s="122">
        <f t="shared" si="3"/>
        <v>2786</v>
      </c>
      <c r="N33" s="52">
        <v>24</v>
      </c>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row>
    <row r="34" spans="1:70" ht="20.100000000000001" customHeight="1" x14ac:dyDescent="0.15">
      <c r="A34" s="21">
        <v>25</v>
      </c>
      <c r="B34" s="30" t="s">
        <v>12</v>
      </c>
      <c r="C34" s="141">
        <v>285</v>
      </c>
      <c r="D34" s="139">
        <v>0</v>
      </c>
      <c r="E34" s="121">
        <f t="shared" si="0"/>
        <v>285</v>
      </c>
      <c r="F34" s="121">
        <v>0</v>
      </c>
      <c r="G34" s="121">
        <f t="shared" si="1"/>
        <v>285</v>
      </c>
      <c r="H34" s="121">
        <v>85</v>
      </c>
      <c r="I34" s="121">
        <v>418</v>
      </c>
      <c r="J34" s="121">
        <v>0</v>
      </c>
      <c r="K34" s="121">
        <v>0</v>
      </c>
      <c r="L34" s="121">
        <f t="shared" si="2"/>
        <v>0</v>
      </c>
      <c r="M34" s="121">
        <f t="shared" si="3"/>
        <v>418</v>
      </c>
      <c r="N34" s="53">
        <v>25</v>
      </c>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row>
    <row r="35" spans="1:70" ht="20.100000000000001" customHeight="1" x14ac:dyDescent="0.15">
      <c r="A35" s="25" t="s">
        <v>210</v>
      </c>
      <c r="B35" s="34"/>
      <c r="C35" s="144">
        <f t="shared" ref="C35:M35" si="4">SUM(C10:C34)</f>
        <v>117439</v>
      </c>
      <c r="D35" s="144">
        <f t="shared" si="4"/>
        <v>0</v>
      </c>
      <c r="E35" s="127">
        <f t="shared" si="4"/>
        <v>117439</v>
      </c>
      <c r="F35" s="127">
        <f t="shared" si="4"/>
        <v>0</v>
      </c>
      <c r="G35" s="127">
        <f t="shared" si="4"/>
        <v>117439</v>
      </c>
      <c r="H35" s="127">
        <f t="shared" si="4"/>
        <v>31488</v>
      </c>
      <c r="I35" s="127">
        <f t="shared" si="4"/>
        <v>168580</v>
      </c>
      <c r="J35" s="127">
        <f t="shared" si="4"/>
        <v>0</v>
      </c>
      <c r="K35" s="127">
        <f t="shared" si="4"/>
        <v>0</v>
      </c>
      <c r="L35" s="127">
        <f t="shared" si="4"/>
        <v>0</v>
      </c>
      <c r="M35" s="127">
        <f t="shared" si="4"/>
        <v>168580</v>
      </c>
      <c r="N35" s="54"/>
    </row>
    <row r="36" spans="1:70" ht="20.100000000000001" customHeight="1" x14ac:dyDescent="0.15">
      <c r="B36" s="64"/>
    </row>
    <row r="37" spans="1:70" ht="20.100000000000001" customHeight="1" x14ac:dyDescent="0.15">
      <c r="B37" s="64"/>
      <c r="E37" s="84"/>
    </row>
    <row r="38" spans="1:70" ht="20.100000000000001" customHeight="1" x14ac:dyDescent="0.15">
      <c r="B38" s="64"/>
    </row>
    <row r="39" spans="1:70" ht="20.100000000000001" customHeight="1" x14ac:dyDescent="0.15">
      <c r="B39" s="64"/>
    </row>
    <row r="40" spans="1:70" ht="20.100000000000001" customHeight="1" x14ac:dyDescent="0.15">
      <c r="B40" s="64"/>
    </row>
    <row r="41" spans="1:70" ht="20.100000000000001" customHeight="1" x14ac:dyDescent="0.15">
      <c r="B41" s="64"/>
    </row>
    <row r="42" spans="1:70" ht="20.100000000000001" customHeight="1" x14ac:dyDescent="0.15">
      <c r="B42" s="64"/>
    </row>
    <row r="43" spans="1:70" ht="20.100000000000001" customHeight="1" x14ac:dyDescent="0.15">
      <c r="B43" s="64"/>
    </row>
    <row r="44" spans="1:70" ht="20.100000000000001" customHeight="1" x14ac:dyDescent="0.15">
      <c r="B44" s="64"/>
    </row>
    <row r="45" spans="1:70" ht="20.100000000000001" customHeight="1" x14ac:dyDescent="0.15">
      <c r="B45" s="64"/>
    </row>
    <row r="46" spans="1:70" ht="20.100000000000001" customHeight="1" x14ac:dyDescent="0.15">
      <c r="B46" s="64"/>
    </row>
    <row r="47" spans="1:70" ht="20.100000000000001" customHeight="1" x14ac:dyDescent="0.15">
      <c r="B47" s="64"/>
    </row>
    <row r="48" spans="1:70" ht="20.100000000000001" customHeight="1" x14ac:dyDescent="0.15">
      <c r="B48" s="64"/>
    </row>
    <row r="49" spans="2:2" ht="20.100000000000001" customHeight="1" x14ac:dyDescent="0.15">
      <c r="B49" s="64"/>
    </row>
    <row r="50" spans="2:2" ht="20.100000000000001" customHeight="1" x14ac:dyDescent="0.15">
      <c r="B50" s="64"/>
    </row>
    <row r="51" spans="2:2" ht="20.100000000000001" customHeight="1" x14ac:dyDescent="0.15">
      <c r="B51" s="64"/>
    </row>
    <row r="52" spans="2:2" ht="20.100000000000001" customHeight="1" x14ac:dyDescent="0.15">
      <c r="B52" s="64"/>
    </row>
    <row r="53" spans="2:2" ht="20.100000000000001" customHeight="1" x14ac:dyDescent="0.15">
      <c r="B53" s="64"/>
    </row>
    <row r="54" spans="2:2" ht="20.100000000000001" customHeight="1" x14ac:dyDescent="0.15">
      <c r="B54" s="64"/>
    </row>
    <row r="55" spans="2:2" ht="20.100000000000001" customHeight="1" x14ac:dyDescent="0.15">
      <c r="B55" s="64"/>
    </row>
    <row r="56" spans="2:2" ht="20.100000000000001" customHeight="1" x14ac:dyDescent="0.15">
      <c r="B56" s="64"/>
    </row>
    <row r="57" spans="2:2" ht="20.100000000000001" customHeight="1" x14ac:dyDescent="0.15">
      <c r="B57" s="64"/>
    </row>
    <row r="58" spans="2:2" ht="20.100000000000001" customHeight="1" x14ac:dyDescent="0.15">
      <c r="B58" s="64"/>
    </row>
    <row r="59" spans="2:2" ht="20.100000000000001" customHeight="1" x14ac:dyDescent="0.15">
      <c r="B59" s="64"/>
    </row>
    <row r="60" spans="2:2" ht="20.100000000000001" customHeight="1" x14ac:dyDescent="0.15">
      <c r="B60" s="64"/>
    </row>
    <row r="61" spans="2:2" ht="20.100000000000001" customHeight="1" x14ac:dyDescent="0.15">
      <c r="B61" s="64"/>
    </row>
    <row r="62" spans="2:2" ht="20.100000000000001" customHeight="1" x14ac:dyDescent="0.15">
      <c r="B62" s="64"/>
    </row>
    <row r="63" spans="2:2" ht="20.100000000000001" customHeight="1" x14ac:dyDescent="0.15">
      <c r="B63" s="64"/>
    </row>
    <row r="64" spans="2:2" ht="20.100000000000001" customHeight="1" x14ac:dyDescent="0.15">
      <c r="B64" s="64"/>
    </row>
    <row r="65" spans="2:2" ht="20.100000000000001" customHeight="1" x14ac:dyDescent="0.15">
      <c r="B65" s="64"/>
    </row>
    <row r="66" spans="2:2" ht="20.100000000000001" customHeight="1" x14ac:dyDescent="0.15">
      <c r="B66" s="64"/>
    </row>
    <row r="67" spans="2:2" ht="20.100000000000001" customHeight="1" x14ac:dyDescent="0.15">
      <c r="B67" s="64"/>
    </row>
    <row r="68" spans="2:2" ht="20.100000000000001" customHeight="1" x14ac:dyDescent="0.15">
      <c r="B68" s="64"/>
    </row>
    <row r="69" spans="2:2" ht="20.100000000000001" customHeight="1" x14ac:dyDescent="0.15">
      <c r="B69" s="64"/>
    </row>
    <row r="70" spans="2:2" ht="20.100000000000001" customHeight="1" x14ac:dyDescent="0.15">
      <c r="B70" s="64"/>
    </row>
    <row r="71" spans="2:2" ht="20.100000000000001" customHeight="1" x14ac:dyDescent="0.15">
      <c r="B71" s="64"/>
    </row>
    <row r="72" spans="2:2" ht="20.100000000000001" customHeight="1" x14ac:dyDescent="0.15">
      <c r="B72" s="64"/>
    </row>
    <row r="73" spans="2:2" ht="20.100000000000001" customHeight="1" x14ac:dyDescent="0.15">
      <c r="B73" s="64"/>
    </row>
    <row r="74" spans="2:2" ht="20.100000000000001" customHeight="1" x14ac:dyDescent="0.15">
      <c r="B74" s="64"/>
    </row>
    <row r="75" spans="2:2" ht="20.100000000000001" customHeight="1" x14ac:dyDescent="0.15">
      <c r="B75" s="64"/>
    </row>
    <row r="76" spans="2:2" ht="20.100000000000001" customHeight="1" x14ac:dyDescent="0.15">
      <c r="B76" s="64"/>
    </row>
    <row r="77" spans="2:2" ht="20.100000000000001" customHeight="1" x14ac:dyDescent="0.15">
      <c r="B77" s="64"/>
    </row>
    <row r="78" spans="2:2" ht="20.100000000000001" customHeight="1" x14ac:dyDescent="0.15">
      <c r="B78" s="64"/>
    </row>
    <row r="79" spans="2:2" ht="20.100000000000001" customHeight="1" x14ac:dyDescent="0.15">
      <c r="B79" s="64"/>
    </row>
    <row r="80" spans="2:2" ht="20.100000000000001" customHeight="1" x14ac:dyDescent="0.15">
      <c r="B80" s="64"/>
    </row>
    <row r="81" spans="2:2" ht="20.100000000000001" customHeight="1" x14ac:dyDescent="0.15">
      <c r="B81" s="64"/>
    </row>
    <row r="82" spans="2:2" ht="20.100000000000001" customHeight="1" x14ac:dyDescent="0.15">
      <c r="B82" s="64"/>
    </row>
    <row r="83" spans="2:2" ht="20.100000000000001" customHeight="1" x14ac:dyDescent="0.15">
      <c r="B83" s="64"/>
    </row>
    <row r="84" spans="2:2" ht="20.100000000000001" customHeight="1" x14ac:dyDescent="0.15">
      <c r="B84" s="64"/>
    </row>
    <row r="85" spans="2:2" ht="20.100000000000001" customHeight="1" x14ac:dyDescent="0.15">
      <c r="B85" s="64"/>
    </row>
    <row r="86" spans="2:2" ht="20.100000000000001" customHeight="1" x14ac:dyDescent="0.15">
      <c r="B86" s="64"/>
    </row>
    <row r="87" spans="2:2" ht="20.100000000000001" customHeight="1" x14ac:dyDescent="0.15">
      <c r="B87" s="64"/>
    </row>
    <row r="88" spans="2:2" ht="20.100000000000001" customHeight="1" x14ac:dyDescent="0.15">
      <c r="B88" s="64"/>
    </row>
    <row r="89" spans="2:2" ht="20.100000000000001" customHeight="1" x14ac:dyDescent="0.15">
      <c r="B89" s="64"/>
    </row>
    <row r="90" spans="2:2" ht="20.100000000000001" customHeight="1" x14ac:dyDescent="0.15">
      <c r="B90" s="64"/>
    </row>
    <row r="91" spans="2:2" ht="20.100000000000001" customHeight="1" x14ac:dyDescent="0.15">
      <c r="B91" s="64"/>
    </row>
    <row r="92" spans="2:2" ht="20.100000000000001" customHeight="1" x14ac:dyDescent="0.15">
      <c r="B92" s="64"/>
    </row>
    <row r="93" spans="2:2" ht="20.100000000000001" customHeight="1" x14ac:dyDescent="0.15">
      <c r="B93" s="64"/>
    </row>
    <row r="94" spans="2:2" ht="20.100000000000001" customHeight="1" x14ac:dyDescent="0.15">
      <c r="B94" s="64"/>
    </row>
    <row r="95" spans="2:2" ht="20.100000000000001" customHeight="1" x14ac:dyDescent="0.15">
      <c r="B95" s="64"/>
    </row>
    <row r="96" spans="2:2" ht="20.100000000000001" customHeight="1" x14ac:dyDescent="0.15">
      <c r="B96" s="64"/>
    </row>
    <row r="97" spans="2:2" ht="20.100000000000001" customHeight="1" x14ac:dyDescent="0.15">
      <c r="B97" s="64"/>
    </row>
    <row r="98" spans="2:2" ht="20.100000000000001" customHeight="1" x14ac:dyDescent="0.15">
      <c r="B98" s="64"/>
    </row>
    <row r="99" spans="2:2" ht="20.100000000000001" customHeight="1" x14ac:dyDescent="0.15">
      <c r="B99" s="64"/>
    </row>
    <row r="100" spans="2:2" ht="20.100000000000001" customHeight="1" x14ac:dyDescent="0.15">
      <c r="B100" s="64"/>
    </row>
    <row r="101" spans="2:2" ht="20.100000000000001" customHeight="1" x14ac:dyDescent="0.15">
      <c r="B101" s="64"/>
    </row>
    <row r="102" spans="2:2" ht="20.100000000000001" customHeight="1" x14ac:dyDescent="0.15">
      <c r="B102" s="64"/>
    </row>
    <row r="103" spans="2:2" ht="20.100000000000001" customHeight="1" x14ac:dyDescent="0.15">
      <c r="B103" s="64"/>
    </row>
    <row r="104" spans="2:2" ht="20.100000000000001" customHeight="1" x14ac:dyDescent="0.15">
      <c r="B104" s="64"/>
    </row>
    <row r="105" spans="2:2" ht="20.100000000000001" customHeight="1" x14ac:dyDescent="0.15">
      <c r="B105" s="64"/>
    </row>
    <row r="106" spans="2:2" ht="20.100000000000001" customHeight="1" x14ac:dyDescent="0.15">
      <c r="B106" s="64"/>
    </row>
    <row r="107" spans="2:2" ht="20.100000000000001" customHeight="1" x14ac:dyDescent="0.15">
      <c r="B107" s="64"/>
    </row>
    <row r="108" spans="2:2" ht="20.100000000000001" customHeight="1" x14ac:dyDescent="0.15">
      <c r="B108" s="64"/>
    </row>
    <row r="109" spans="2:2" ht="20.100000000000001" customHeight="1" x14ac:dyDescent="0.15">
      <c r="B109" s="64"/>
    </row>
    <row r="110" spans="2:2" ht="20.100000000000001" customHeight="1" x14ac:dyDescent="0.15">
      <c r="B110" s="64"/>
    </row>
    <row r="111" spans="2:2" ht="20.100000000000001" customHeight="1" x14ac:dyDescent="0.15">
      <c r="B111" s="64"/>
    </row>
    <row r="112" spans="2:2" ht="20.100000000000001" customHeight="1" x14ac:dyDescent="0.15">
      <c r="B112" s="64"/>
    </row>
    <row r="113" spans="2:2" ht="20.100000000000001" customHeight="1" x14ac:dyDescent="0.15">
      <c r="B113" s="64"/>
    </row>
    <row r="114" spans="2:2" ht="20.100000000000001" customHeight="1" x14ac:dyDescent="0.15">
      <c r="B114" s="64"/>
    </row>
    <row r="115" spans="2:2" ht="20.100000000000001" customHeight="1" x14ac:dyDescent="0.15">
      <c r="B115" s="64"/>
    </row>
    <row r="116" spans="2:2" ht="20.100000000000001" customHeight="1" x14ac:dyDescent="0.15">
      <c r="B116" s="64"/>
    </row>
    <row r="117" spans="2:2" ht="20.100000000000001" customHeight="1" x14ac:dyDescent="0.15">
      <c r="B117" s="64"/>
    </row>
    <row r="118" spans="2:2" ht="20.100000000000001" customHeight="1" x14ac:dyDescent="0.15">
      <c r="B118" s="64"/>
    </row>
    <row r="119" spans="2:2" ht="20.100000000000001" customHeight="1" x14ac:dyDescent="0.15">
      <c r="B119" s="64"/>
    </row>
    <row r="120" spans="2:2" ht="20.100000000000001" customHeight="1" x14ac:dyDescent="0.15">
      <c r="B120" s="64"/>
    </row>
    <row r="121" spans="2:2" ht="20.100000000000001" customHeight="1" x14ac:dyDescent="0.15">
      <c r="B121" s="64"/>
    </row>
    <row r="122" spans="2:2" ht="20.100000000000001" customHeight="1" x14ac:dyDescent="0.15">
      <c r="B122" s="64"/>
    </row>
    <row r="123" spans="2:2" ht="20.100000000000001" customHeight="1" x14ac:dyDescent="0.15">
      <c r="B123" s="64"/>
    </row>
    <row r="124" spans="2:2" ht="20.100000000000001" customHeight="1" x14ac:dyDescent="0.15">
      <c r="B124" s="64"/>
    </row>
    <row r="125" spans="2:2" ht="20.100000000000001" customHeight="1" x14ac:dyDescent="0.15">
      <c r="B125" s="64"/>
    </row>
    <row r="126" spans="2:2" ht="20.100000000000001" customHeight="1" x14ac:dyDescent="0.15">
      <c r="B126" s="64"/>
    </row>
    <row r="127" spans="2:2" ht="20.100000000000001" customHeight="1" x14ac:dyDescent="0.15">
      <c r="B127" s="64"/>
    </row>
    <row r="128" spans="2:2" ht="20.100000000000001" customHeight="1" x14ac:dyDescent="0.15">
      <c r="B128" s="64"/>
    </row>
    <row r="129" spans="2:2" ht="20.100000000000001" customHeight="1" x14ac:dyDescent="0.15">
      <c r="B129" s="64"/>
    </row>
    <row r="130" spans="2:2" ht="20.100000000000001" customHeight="1" x14ac:dyDescent="0.15">
      <c r="B130" s="64"/>
    </row>
    <row r="131" spans="2:2" ht="20.100000000000001" customHeight="1" x14ac:dyDescent="0.15">
      <c r="B131" s="64"/>
    </row>
    <row r="132" spans="2:2" ht="20.100000000000001" customHeight="1" x14ac:dyDescent="0.15">
      <c r="B132" s="64"/>
    </row>
    <row r="133" spans="2:2" ht="20.100000000000001" customHeight="1" x14ac:dyDescent="0.15">
      <c r="B133" s="64"/>
    </row>
    <row r="134" spans="2:2" ht="20.100000000000001" customHeight="1" x14ac:dyDescent="0.15">
      <c r="B134" s="64"/>
    </row>
    <row r="135" spans="2:2" ht="20.100000000000001" customHeight="1" x14ac:dyDescent="0.15">
      <c r="B135" s="64"/>
    </row>
    <row r="136" spans="2:2" ht="20.100000000000001" customHeight="1" x14ac:dyDescent="0.15">
      <c r="B136" s="64"/>
    </row>
    <row r="137" spans="2:2" ht="20.100000000000001" customHeight="1" x14ac:dyDescent="0.15">
      <c r="B137" s="64"/>
    </row>
    <row r="138" spans="2:2" ht="20.100000000000001" customHeight="1" x14ac:dyDescent="0.15">
      <c r="B138" s="64"/>
    </row>
    <row r="139" spans="2:2" ht="20.100000000000001" customHeight="1" x14ac:dyDescent="0.15">
      <c r="B139" s="64"/>
    </row>
    <row r="140" spans="2:2" ht="20.100000000000001" customHeight="1" x14ac:dyDescent="0.15">
      <c r="B140" s="64"/>
    </row>
    <row r="141" spans="2:2" ht="20.100000000000001" customHeight="1" x14ac:dyDescent="0.15">
      <c r="B141" s="64"/>
    </row>
    <row r="142" spans="2:2" ht="20.100000000000001" customHeight="1" x14ac:dyDescent="0.15">
      <c r="B142" s="64"/>
    </row>
    <row r="143" spans="2:2" ht="20.100000000000001" customHeight="1" x14ac:dyDescent="0.15">
      <c r="B143" s="64"/>
    </row>
    <row r="144" spans="2:2" ht="20.100000000000001" customHeight="1" x14ac:dyDescent="0.15">
      <c r="B144" s="64"/>
    </row>
    <row r="145" spans="2:2" ht="20.100000000000001" customHeight="1" x14ac:dyDescent="0.15">
      <c r="B145" s="64"/>
    </row>
    <row r="146" spans="2:2" ht="20.100000000000001" customHeight="1" x14ac:dyDescent="0.15">
      <c r="B146" s="64"/>
    </row>
    <row r="147" spans="2:2" ht="20.100000000000001" customHeight="1" x14ac:dyDescent="0.15">
      <c r="B147" s="64"/>
    </row>
    <row r="148" spans="2:2" ht="20.100000000000001" customHeight="1" x14ac:dyDescent="0.15">
      <c r="B148" s="64"/>
    </row>
    <row r="149" spans="2:2" ht="20.100000000000001" customHeight="1" x14ac:dyDescent="0.15">
      <c r="B149" s="64"/>
    </row>
    <row r="150" spans="2:2" ht="20.100000000000001" customHeight="1" x14ac:dyDescent="0.15">
      <c r="B150" s="64"/>
    </row>
    <row r="151" spans="2:2" ht="20.100000000000001" customHeight="1" x14ac:dyDescent="0.15">
      <c r="B151" s="64"/>
    </row>
    <row r="152" spans="2:2" ht="20.100000000000001" customHeight="1" x14ac:dyDescent="0.15">
      <c r="B152" s="64"/>
    </row>
    <row r="153" spans="2:2" ht="20.100000000000001" customHeight="1" x14ac:dyDescent="0.15">
      <c r="B153" s="64"/>
    </row>
    <row r="154" spans="2:2" ht="20.100000000000001" customHeight="1" x14ac:dyDescent="0.15">
      <c r="B154" s="64"/>
    </row>
    <row r="155" spans="2:2" ht="20.100000000000001" customHeight="1" x14ac:dyDescent="0.15">
      <c r="B155" s="64"/>
    </row>
    <row r="156" spans="2:2" ht="20.100000000000001" customHeight="1" x14ac:dyDescent="0.15">
      <c r="B156" s="64"/>
    </row>
    <row r="157" spans="2:2" ht="20.100000000000001" customHeight="1" x14ac:dyDescent="0.15">
      <c r="B157" s="64"/>
    </row>
    <row r="158" spans="2:2" ht="20.100000000000001" customHeight="1" x14ac:dyDescent="0.15">
      <c r="B158" s="64"/>
    </row>
    <row r="159" spans="2:2" ht="20.100000000000001" customHeight="1" x14ac:dyDescent="0.15">
      <c r="B159" s="64"/>
    </row>
    <row r="160" spans="2:2" ht="20.100000000000001" customHeight="1" x14ac:dyDescent="0.15">
      <c r="B160" s="64"/>
    </row>
    <row r="161" spans="2:2" ht="20.100000000000001" customHeight="1" x14ac:dyDescent="0.15">
      <c r="B161" s="64"/>
    </row>
    <row r="162" spans="2:2" ht="20.100000000000001" customHeight="1" x14ac:dyDescent="0.15">
      <c r="B162" s="64"/>
    </row>
    <row r="163" spans="2:2" ht="20.100000000000001" customHeight="1" x14ac:dyDescent="0.15">
      <c r="B163" s="64"/>
    </row>
    <row r="164" spans="2:2" ht="20.100000000000001" customHeight="1" x14ac:dyDescent="0.15">
      <c r="B164" s="64"/>
    </row>
    <row r="165" spans="2:2" ht="20.100000000000001" customHeight="1" x14ac:dyDescent="0.15">
      <c r="B165" s="64"/>
    </row>
    <row r="166" spans="2:2" ht="20.100000000000001" customHeight="1" x14ac:dyDescent="0.15">
      <c r="B166" s="64"/>
    </row>
    <row r="167" spans="2:2" ht="20.100000000000001" customHeight="1" x14ac:dyDescent="0.15">
      <c r="B167" s="64"/>
    </row>
    <row r="168" spans="2:2" ht="20.100000000000001" customHeight="1" x14ac:dyDescent="0.15">
      <c r="B168" s="64"/>
    </row>
    <row r="169" spans="2:2" ht="20.100000000000001" customHeight="1" x14ac:dyDescent="0.15">
      <c r="B169" s="64"/>
    </row>
    <row r="170" spans="2:2" ht="20.100000000000001" customHeight="1" x14ac:dyDescent="0.15">
      <c r="B170" s="64"/>
    </row>
    <row r="171" spans="2:2" ht="20.100000000000001" customHeight="1" x14ac:dyDescent="0.15">
      <c r="B171" s="64"/>
    </row>
    <row r="172" spans="2:2" ht="20.100000000000001" customHeight="1" x14ac:dyDescent="0.15">
      <c r="B172" s="64"/>
    </row>
    <row r="173" spans="2:2" ht="20.100000000000001" customHeight="1" x14ac:dyDescent="0.15">
      <c r="B173" s="64"/>
    </row>
    <row r="174" spans="2:2" ht="20.100000000000001" customHeight="1" x14ac:dyDescent="0.15">
      <c r="B174" s="64"/>
    </row>
    <row r="175" spans="2:2" ht="20.100000000000001" customHeight="1" x14ac:dyDescent="0.15">
      <c r="B175" s="64"/>
    </row>
    <row r="176" spans="2:2" ht="20.100000000000001" customHeight="1" x14ac:dyDescent="0.15">
      <c r="B176" s="64"/>
    </row>
    <row r="177" spans="2:2" ht="20.100000000000001" customHeight="1" x14ac:dyDescent="0.15">
      <c r="B177" s="64"/>
    </row>
    <row r="178" spans="2:2" ht="20.100000000000001" customHeight="1" x14ac:dyDescent="0.15">
      <c r="B178" s="64"/>
    </row>
    <row r="179" spans="2:2" ht="20.100000000000001" customHeight="1" x14ac:dyDescent="0.15">
      <c r="B179" s="64"/>
    </row>
    <row r="180" spans="2:2" ht="20.100000000000001" customHeight="1" x14ac:dyDescent="0.15">
      <c r="B180" s="64"/>
    </row>
    <row r="181" spans="2:2" ht="20.100000000000001" customHeight="1" x14ac:dyDescent="0.15">
      <c r="B181" s="64"/>
    </row>
    <row r="182" spans="2:2" ht="20.100000000000001" customHeight="1" x14ac:dyDescent="0.15">
      <c r="B182" s="64"/>
    </row>
    <row r="183" spans="2:2" ht="20.100000000000001" customHeight="1" x14ac:dyDescent="0.15">
      <c r="B183" s="64"/>
    </row>
    <row r="184" spans="2:2" ht="20.100000000000001" customHeight="1" x14ac:dyDescent="0.15">
      <c r="B184" s="64"/>
    </row>
    <row r="185" spans="2:2" ht="20.100000000000001" customHeight="1" x14ac:dyDescent="0.15">
      <c r="B185" s="64"/>
    </row>
    <row r="186" spans="2:2" ht="20.100000000000001" customHeight="1" x14ac:dyDescent="0.15">
      <c r="B186" s="64"/>
    </row>
    <row r="187" spans="2:2" ht="20.100000000000001" customHeight="1" x14ac:dyDescent="0.15">
      <c r="B187" s="64"/>
    </row>
    <row r="188" spans="2:2" ht="20.100000000000001" customHeight="1" x14ac:dyDescent="0.15">
      <c r="B188" s="64"/>
    </row>
    <row r="189" spans="2:2" ht="20.100000000000001" customHeight="1" x14ac:dyDescent="0.15">
      <c r="B189" s="64"/>
    </row>
    <row r="190" spans="2:2" ht="20.100000000000001" customHeight="1" x14ac:dyDescent="0.15">
      <c r="B190" s="64"/>
    </row>
    <row r="191" spans="2:2" ht="20.100000000000001" customHeight="1" x14ac:dyDescent="0.15">
      <c r="B191" s="64"/>
    </row>
    <row r="192" spans="2:2" ht="20.100000000000001" customHeight="1" x14ac:dyDescent="0.15">
      <c r="B192" s="64"/>
    </row>
    <row r="193" spans="2:2" ht="20.100000000000001" customHeight="1" x14ac:dyDescent="0.15">
      <c r="B193" s="64"/>
    </row>
    <row r="194" spans="2:2" ht="20.100000000000001" customHeight="1" x14ac:dyDescent="0.15">
      <c r="B194" s="64"/>
    </row>
    <row r="195" spans="2:2" ht="20.100000000000001" customHeight="1" x14ac:dyDescent="0.15">
      <c r="B195" s="64"/>
    </row>
    <row r="196" spans="2:2" ht="20.100000000000001" customHeight="1" x14ac:dyDescent="0.15">
      <c r="B196" s="64"/>
    </row>
    <row r="197" spans="2:2" ht="20.100000000000001" customHeight="1" x14ac:dyDescent="0.15">
      <c r="B197" s="64"/>
    </row>
    <row r="198" spans="2:2" ht="20.100000000000001" customHeight="1" x14ac:dyDescent="0.15">
      <c r="B198" s="64"/>
    </row>
    <row r="199" spans="2:2" ht="20.100000000000001" customHeight="1" x14ac:dyDescent="0.15">
      <c r="B199" s="64"/>
    </row>
    <row r="200" spans="2:2" ht="20.100000000000001" customHeight="1" x14ac:dyDescent="0.15">
      <c r="B200" s="64"/>
    </row>
    <row r="201" spans="2:2" ht="20.100000000000001" customHeight="1" x14ac:dyDescent="0.15">
      <c r="B201" s="64"/>
    </row>
    <row r="202" spans="2:2" ht="20.100000000000001" customHeight="1" x14ac:dyDescent="0.15">
      <c r="B202" s="64"/>
    </row>
    <row r="203" spans="2:2" ht="20.100000000000001" customHeight="1" x14ac:dyDescent="0.15">
      <c r="B203" s="64"/>
    </row>
    <row r="204" spans="2:2" ht="20.100000000000001" customHeight="1" x14ac:dyDescent="0.15">
      <c r="B204" s="64"/>
    </row>
    <row r="205" spans="2:2" ht="20.100000000000001" customHeight="1" x14ac:dyDescent="0.15">
      <c r="B205" s="64"/>
    </row>
    <row r="206" spans="2:2" ht="20.100000000000001" customHeight="1" x14ac:dyDescent="0.15">
      <c r="B206" s="64"/>
    </row>
    <row r="207" spans="2:2" ht="20.100000000000001" customHeight="1" x14ac:dyDescent="0.15">
      <c r="B207" s="64"/>
    </row>
    <row r="208" spans="2:2" ht="20.100000000000001" customHeight="1" x14ac:dyDescent="0.15">
      <c r="B208" s="64"/>
    </row>
    <row r="209" spans="2:2" ht="20.100000000000001" customHeight="1" x14ac:dyDescent="0.15">
      <c r="B209" s="64"/>
    </row>
    <row r="210" spans="2:2" ht="20.100000000000001" customHeight="1" x14ac:dyDescent="0.15">
      <c r="B210" s="64"/>
    </row>
    <row r="211" spans="2:2" ht="20.100000000000001" customHeight="1" x14ac:dyDescent="0.15">
      <c r="B211" s="64"/>
    </row>
    <row r="212" spans="2:2" ht="20.100000000000001" customHeight="1" x14ac:dyDescent="0.15">
      <c r="B212" s="64"/>
    </row>
    <row r="213" spans="2:2" ht="20.100000000000001" customHeight="1" x14ac:dyDescent="0.15">
      <c r="B213" s="64"/>
    </row>
    <row r="214" spans="2:2" ht="20.100000000000001" customHeight="1" x14ac:dyDescent="0.15">
      <c r="B214" s="64"/>
    </row>
    <row r="215" spans="2:2" ht="20.100000000000001" customHeight="1" x14ac:dyDescent="0.15">
      <c r="B215" s="64"/>
    </row>
    <row r="216" spans="2:2" ht="20.100000000000001" customHeight="1" x14ac:dyDescent="0.15">
      <c r="B216" s="64"/>
    </row>
    <row r="217" spans="2:2" ht="20.100000000000001" customHeight="1" x14ac:dyDescent="0.15">
      <c r="B217" s="64"/>
    </row>
    <row r="218" spans="2:2" ht="20.100000000000001" customHeight="1" x14ac:dyDescent="0.15">
      <c r="B218" s="64"/>
    </row>
    <row r="219" spans="2:2" ht="20.100000000000001" customHeight="1" x14ac:dyDescent="0.15">
      <c r="B219" s="64"/>
    </row>
    <row r="220" spans="2:2" ht="20.100000000000001" customHeight="1" x14ac:dyDescent="0.15">
      <c r="B220" s="64"/>
    </row>
    <row r="221" spans="2:2" ht="20.100000000000001" customHeight="1" x14ac:dyDescent="0.15">
      <c r="B221" s="64"/>
    </row>
    <row r="222" spans="2:2" ht="20.100000000000001" customHeight="1" x14ac:dyDescent="0.15">
      <c r="B222" s="64"/>
    </row>
    <row r="223" spans="2:2" ht="20.100000000000001" customHeight="1" x14ac:dyDescent="0.15">
      <c r="B223" s="64"/>
    </row>
    <row r="224" spans="2:2" ht="20.100000000000001" customHeight="1" x14ac:dyDescent="0.15">
      <c r="B224" s="64"/>
    </row>
    <row r="225" spans="2:2" ht="20.100000000000001" customHeight="1" x14ac:dyDescent="0.15">
      <c r="B225" s="64"/>
    </row>
    <row r="226" spans="2:2" ht="20.100000000000001" customHeight="1" x14ac:dyDescent="0.15">
      <c r="B226" s="64"/>
    </row>
    <row r="227" spans="2:2" ht="20.100000000000001" customHeight="1" x14ac:dyDescent="0.15">
      <c r="B227" s="64"/>
    </row>
    <row r="228" spans="2:2" ht="20.100000000000001" customHeight="1" x14ac:dyDescent="0.15">
      <c r="B228" s="64"/>
    </row>
    <row r="229" spans="2:2" ht="20.100000000000001" customHeight="1" x14ac:dyDescent="0.15">
      <c r="B229" s="64"/>
    </row>
    <row r="230" spans="2:2" ht="20.100000000000001" customHeight="1" x14ac:dyDescent="0.15">
      <c r="B230" s="64"/>
    </row>
    <row r="231" spans="2:2" ht="20.100000000000001" customHeight="1" x14ac:dyDescent="0.15">
      <c r="B231" s="64"/>
    </row>
    <row r="232" spans="2:2" ht="20.100000000000001" customHeight="1" x14ac:dyDescent="0.15">
      <c r="B232" s="64"/>
    </row>
    <row r="233" spans="2:2" ht="20.100000000000001" customHeight="1" x14ac:dyDescent="0.15">
      <c r="B233" s="64"/>
    </row>
    <row r="234" spans="2:2" ht="20.100000000000001" customHeight="1" x14ac:dyDescent="0.15">
      <c r="B234" s="64"/>
    </row>
    <row r="235" spans="2:2" ht="20.100000000000001" customHeight="1" x14ac:dyDescent="0.15">
      <c r="B235" s="64"/>
    </row>
    <row r="236" spans="2:2" ht="20.100000000000001" customHeight="1" x14ac:dyDescent="0.15">
      <c r="B236" s="64"/>
    </row>
    <row r="237" spans="2:2" ht="20.100000000000001" customHeight="1" x14ac:dyDescent="0.15">
      <c r="B237" s="64"/>
    </row>
    <row r="238" spans="2:2" ht="20.100000000000001" customHeight="1" x14ac:dyDescent="0.15">
      <c r="B238" s="64"/>
    </row>
    <row r="239" spans="2:2" ht="20.100000000000001" customHeight="1" x14ac:dyDescent="0.15">
      <c r="B239" s="64"/>
    </row>
    <row r="240" spans="2:2" ht="20.100000000000001" customHeight="1" x14ac:dyDescent="0.15">
      <c r="B240" s="64"/>
    </row>
    <row r="241" spans="2:2" ht="20.100000000000001" customHeight="1" x14ac:dyDescent="0.15">
      <c r="B241" s="64"/>
    </row>
    <row r="242" spans="2:2" ht="20.100000000000001" customHeight="1" x14ac:dyDescent="0.15">
      <c r="B242" s="64"/>
    </row>
    <row r="243" spans="2:2" ht="20.100000000000001" customHeight="1" x14ac:dyDescent="0.15">
      <c r="B243" s="64"/>
    </row>
    <row r="244" spans="2:2" ht="20.100000000000001" customHeight="1" x14ac:dyDescent="0.15">
      <c r="B244" s="64"/>
    </row>
    <row r="245" spans="2:2" ht="20.100000000000001" customHeight="1" x14ac:dyDescent="0.15">
      <c r="B245" s="64"/>
    </row>
    <row r="246" spans="2:2" ht="20.100000000000001" customHeight="1" x14ac:dyDescent="0.15">
      <c r="B246" s="64"/>
    </row>
    <row r="247" spans="2:2" ht="20.100000000000001" customHeight="1" x14ac:dyDescent="0.15">
      <c r="B247" s="64"/>
    </row>
    <row r="248" spans="2:2" ht="20.100000000000001" customHeight="1" x14ac:dyDescent="0.15">
      <c r="B248" s="64"/>
    </row>
    <row r="249" spans="2:2" ht="20.100000000000001" customHeight="1" x14ac:dyDescent="0.15">
      <c r="B249" s="64"/>
    </row>
    <row r="250" spans="2:2" ht="20.100000000000001" customHeight="1" x14ac:dyDescent="0.15">
      <c r="B250" s="64"/>
    </row>
    <row r="251" spans="2:2" ht="20.100000000000001" customHeight="1" x14ac:dyDescent="0.15">
      <c r="B251" s="64"/>
    </row>
    <row r="252" spans="2:2" ht="20.100000000000001" customHeight="1" x14ac:dyDescent="0.15">
      <c r="B252" s="64"/>
    </row>
    <row r="253" spans="2:2" ht="20.100000000000001" customHeight="1" x14ac:dyDescent="0.15">
      <c r="B253" s="64"/>
    </row>
    <row r="254" spans="2:2" ht="20.100000000000001" customHeight="1" x14ac:dyDescent="0.15">
      <c r="B254" s="64"/>
    </row>
    <row r="255" spans="2:2" ht="20.100000000000001" customHeight="1" x14ac:dyDescent="0.15">
      <c r="B255" s="64"/>
    </row>
    <row r="256" spans="2:2" ht="20.100000000000001" customHeight="1" x14ac:dyDescent="0.15">
      <c r="B256" s="64"/>
    </row>
    <row r="257" spans="2:2" ht="20.100000000000001" customHeight="1" x14ac:dyDescent="0.15">
      <c r="B257" s="64"/>
    </row>
    <row r="258" spans="2:2" ht="20.100000000000001" customHeight="1" x14ac:dyDescent="0.15">
      <c r="B258" s="64"/>
    </row>
    <row r="259" spans="2:2" ht="20.100000000000001" customHeight="1" x14ac:dyDescent="0.15">
      <c r="B259" s="64"/>
    </row>
    <row r="260" spans="2:2" ht="20.100000000000001" customHeight="1" x14ac:dyDescent="0.15">
      <c r="B260" s="64"/>
    </row>
    <row r="261" spans="2:2" ht="20.100000000000001" customHeight="1" x14ac:dyDescent="0.15">
      <c r="B261" s="64"/>
    </row>
    <row r="262" spans="2:2" ht="20.100000000000001" customHeight="1" x14ac:dyDescent="0.15">
      <c r="B262" s="64"/>
    </row>
    <row r="263" spans="2:2" ht="20.100000000000001" customHeight="1" x14ac:dyDescent="0.15">
      <c r="B263" s="64"/>
    </row>
    <row r="264" spans="2:2" ht="20.100000000000001" customHeight="1" x14ac:dyDescent="0.15">
      <c r="B264" s="64"/>
    </row>
    <row r="265" spans="2:2" ht="20.100000000000001" customHeight="1" x14ac:dyDescent="0.15">
      <c r="B265" s="64"/>
    </row>
    <row r="266" spans="2:2" ht="20.100000000000001" customHeight="1" x14ac:dyDescent="0.15">
      <c r="B266" s="64"/>
    </row>
    <row r="267" spans="2:2" ht="20.100000000000001" customHeight="1" x14ac:dyDescent="0.15">
      <c r="B267" s="64"/>
    </row>
    <row r="268" spans="2:2" ht="20.100000000000001" customHeight="1" x14ac:dyDescent="0.15">
      <c r="B268" s="64"/>
    </row>
    <row r="269" spans="2:2" ht="20.100000000000001" customHeight="1" x14ac:dyDescent="0.15">
      <c r="B269" s="64"/>
    </row>
    <row r="270" spans="2:2" ht="20.100000000000001" customHeight="1" x14ac:dyDescent="0.15">
      <c r="B270" s="64"/>
    </row>
    <row r="271" spans="2:2" ht="20.100000000000001" customHeight="1" x14ac:dyDescent="0.15">
      <c r="B271" s="64"/>
    </row>
    <row r="272" spans="2:2" ht="20.100000000000001" customHeight="1" x14ac:dyDescent="0.15">
      <c r="B272" s="64"/>
    </row>
    <row r="273" spans="2:2" ht="20.100000000000001" customHeight="1" x14ac:dyDescent="0.15">
      <c r="B273" s="64"/>
    </row>
    <row r="274" spans="2:2" ht="20.100000000000001" customHeight="1" x14ac:dyDescent="0.15">
      <c r="B274" s="64"/>
    </row>
    <row r="275" spans="2:2" ht="20.100000000000001" customHeight="1" x14ac:dyDescent="0.15">
      <c r="B275" s="64"/>
    </row>
    <row r="276" spans="2:2" ht="20.100000000000001" customHeight="1" x14ac:dyDescent="0.15">
      <c r="B276" s="64"/>
    </row>
    <row r="277" spans="2:2" ht="20.100000000000001" customHeight="1" x14ac:dyDescent="0.15">
      <c r="B277" s="64"/>
    </row>
    <row r="278" spans="2:2" ht="20.100000000000001" customHeight="1" x14ac:dyDescent="0.15">
      <c r="B278" s="64"/>
    </row>
    <row r="279" spans="2:2" ht="20.100000000000001" customHeight="1" x14ac:dyDescent="0.15">
      <c r="B279" s="64"/>
    </row>
    <row r="280" spans="2:2" ht="20.100000000000001" customHeight="1" x14ac:dyDescent="0.15">
      <c r="B280" s="64"/>
    </row>
    <row r="281" spans="2:2" ht="20.100000000000001" customHeight="1" x14ac:dyDescent="0.15">
      <c r="B281" s="64"/>
    </row>
    <row r="282" spans="2:2" ht="20.100000000000001" customHeight="1" x14ac:dyDescent="0.15">
      <c r="B282" s="64"/>
    </row>
    <row r="283" spans="2:2" ht="20.100000000000001" customHeight="1" x14ac:dyDescent="0.15">
      <c r="B283" s="64"/>
    </row>
    <row r="284" spans="2:2" ht="20.100000000000001" customHeight="1" x14ac:dyDescent="0.15">
      <c r="B284" s="64"/>
    </row>
    <row r="285" spans="2:2" ht="20.100000000000001" customHeight="1" x14ac:dyDescent="0.15">
      <c r="B285" s="64"/>
    </row>
    <row r="286" spans="2:2" ht="20.100000000000001" customHeight="1" x14ac:dyDescent="0.15">
      <c r="B286" s="64"/>
    </row>
    <row r="287" spans="2:2" ht="20.100000000000001" customHeight="1" x14ac:dyDescent="0.15">
      <c r="B287" s="64"/>
    </row>
    <row r="288" spans="2:2" ht="20.100000000000001" customHeight="1" x14ac:dyDescent="0.15">
      <c r="B288" s="64"/>
    </row>
    <row r="289" spans="2:2" ht="20.100000000000001" customHeight="1" x14ac:dyDescent="0.15">
      <c r="B289" s="64"/>
    </row>
    <row r="290" spans="2:2" ht="20.100000000000001" customHeight="1" x14ac:dyDescent="0.15">
      <c r="B290" s="64"/>
    </row>
    <row r="291" spans="2:2" ht="20.100000000000001" customHeight="1" x14ac:dyDescent="0.15">
      <c r="B291" s="64"/>
    </row>
    <row r="292" spans="2:2" ht="20.100000000000001" customHeight="1" x14ac:dyDescent="0.15">
      <c r="B292" s="64"/>
    </row>
    <row r="293" spans="2:2" ht="20.100000000000001" customHeight="1" x14ac:dyDescent="0.15">
      <c r="B293" s="64"/>
    </row>
    <row r="294" spans="2:2" ht="20.100000000000001" customHeight="1" x14ac:dyDescent="0.15">
      <c r="B294" s="64"/>
    </row>
    <row r="295" spans="2:2" ht="20.100000000000001" customHeight="1" x14ac:dyDescent="0.15">
      <c r="B295" s="64"/>
    </row>
    <row r="296" spans="2:2" ht="20.100000000000001" customHeight="1" x14ac:dyDescent="0.15">
      <c r="B296" s="64"/>
    </row>
    <row r="297" spans="2:2" ht="20.100000000000001" customHeight="1" x14ac:dyDescent="0.15">
      <c r="B297" s="64"/>
    </row>
    <row r="298" spans="2:2" ht="20.100000000000001" customHeight="1" x14ac:dyDescent="0.15">
      <c r="B298" s="64"/>
    </row>
    <row r="299" spans="2:2" ht="20.100000000000001" customHeight="1" x14ac:dyDescent="0.15">
      <c r="B299" s="64"/>
    </row>
    <row r="300" spans="2:2" ht="20.100000000000001" customHeight="1" x14ac:dyDescent="0.15">
      <c r="B300" s="64"/>
    </row>
    <row r="301" spans="2:2" ht="20.100000000000001" customHeight="1" x14ac:dyDescent="0.15">
      <c r="B301" s="64"/>
    </row>
    <row r="302" spans="2:2" ht="20.100000000000001" customHeight="1" x14ac:dyDescent="0.15">
      <c r="B302" s="64"/>
    </row>
    <row r="303" spans="2:2" ht="20.100000000000001" customHeight="1" x14ac:dyDescent="0.15">
      <c r="B303" s="64"/>
    </row>
    <row r="304" spans="2:2" ht="20.100000000000001" customHeight="1" x14ac:dyDescent="0.15">
      <c r="B304" s="64"/>
    </row>
    <row r="305" spans="2:2" ht="20.100000000000001" customHeight="1" x14ac:dyDescent="0.15">
      <c r="B305" s="64"/>
    </row>
    <row r="306" spans="2:2" ht="20.100000000000001" customHeight="1" x14ac:dyDescent="0.15">
      <c r="B306" s="64"/>
    </row>
    <row r="307" spans="2:2" ht="20.100000000000001" customHeight="1" x14ac:dyDescent="0.15">
      <c r="B307" s="64"/>
    </row>
    <row r="308" spans="2:2" ht="20.100000000000001" customHeight="1" x14ac:dyDescent="0.15">
      <c r="B308" s="64"/>
    </row>
    <row r="309" spans="2:2" ht="20.100000000000001" customHeight="1" x14ac:dyDescent="0.15">
      <c r="B309" s="64"/>
    </row>
    <row r="310" spans="2:2" ht="20.100000000000001" customHeight="1" x14ac:dyDescent="0.15">
      <c r="B310" s="64"/>
    </row>
    <row r="311" spans="2:2" ht="20.100000000000001" customHeight="1" x14ac:dyDescent="0.15">
      <c r="B311" s="64"/>
    </row>
    <row r="312" spans="2:2" ht="20.100000000000001" customHeight="1" x14ac:dyDescent="0.15">
      <c r="B312" s="64"/>
    </row>
    <row r="313" spans="2:2" ht="20.100000000000001" customHeight="1" x14ac:dyDescent="0.15">
      <c r="B313" s="64"/>
    </row>
    <row r="314" spans="2:2" ht="20.100000000000001" customHeight="1" x14ac:dyDescent="0.15">
      <c r="B314" s="64"/>
    </row>
    <row r="315" spans="2:2" ht="20.100000000000001" customHeight="1" x14ac:dyDescent="0.15">
      <c r="B315" s="64"/>
    </row>
    <row r="316" spans="2:2" ht="20.100000000000001" customHeight="1" x14ac:dyDescent="0.15">
      <c r="B316" s="64"/>
    </row>
    <row r="317" spans="2:2" ht="20.100000000000001" customHeight="1" x14ac:dyDescent="0.15">
      <c r="B317" s="64"/>
    </row>
    <row r="318" spans="2:2" ht="20.100000000000001" customHeight="1" x14ac:dyDescent="0.15">
      <c r="B318" s="64"/>
    </row>
    <row r="319" spans="2:2" ht="20.100000000000001" customHeight="1" x14ac:dyDescent="0.15">
      <c r="B319" s="64"/>
    </row>
    <row r="320" spans="2:2" ht="20.100000000000001" customHeight="1" x14ac:dyDescent="0.15">
      <c r="B320" s="64"/>
    </row>
    <row r="321" spans="2:2" ht="20.100000000000001" customHeight="1" x14ac:dyDescent="0.15">
      <c r="B321" s="64"/>
    </row>
    <row r="322" spans="2:2" ht="20.100000000000001" customHeight="1" x14ac:dyDescent="0.15">
      <c r="B322" s="64"/>
    </row>
    <row r="323" spans="2:2" ht="20.100000000000001" customHeight="1" x14ac:dyDescent="0.15">
      <c r="B323" s="64"/>
    </row>
    <row r="324" spans="2:2" ht="20.100000000000001" customHeight="1" x14ac:dyDescent="0.15">
      <c r="B324" s="64"/>
    </row>
    <row r="325" spans="2:2" ht="20.100000000000001" customHeight="1" x14ac:dyDescent="0.15">
      <c r="B325" s="64"/>
    </row>
    <row r="326" spans="2:2" ht="20.100000000000001" customHeight="1" x14ac:dyDescent="0.15">
      <c r="B326" s="64"/>
    </row>
    <row r="327" spans="2:2" ht="20.100000000000001" customHeight="1" x14ac:dyDescent="0.15">
      <c r="B327" s="64"/>
    </row>
    <row r="328" spans="2:2" ht="20.100000000000001" customHeight="1" x14ac:dyDescent="0.15">
      <c r="B328" s="64"/>
    </row>
    <row r="329" spans="2:2" ht="20.100000000000001" customHeight="1" x14ac:dyDescent="0.15">
      <c r="B329" s="64"/>
    </row>
    <row r="330" spans="2:2" ht="20.100000000000001" customHeight="1" x14ac:dyDescent="0.15">
      <c r="B330" s="64"/>
    </row>
    <row r="331" spans="2:2" ht="20.100000000000001" customHeight="1" x14ac:dyDescent="0.15">
      <c r="B331" s="64"/>
    </row>
    <row r="332" spans="2:2" ht="20.100000000000001" customHeight="1" x14ac:dyDescent="0.15">
      <c r="B332" s="64"/>
    </row>
    <row r="333" spans="2:2" ht="20.100000000000001" customHeight="1" x14ac:dyDescent="0.15">
      <c r="B333" s="64"/>
    </row>
    <row r="334" spans="2:2" ht="20.100000000000001" customHeight="1" x14ac:dyDescent="0.15">
      <c r="B334" s="64"/>
    </row>
    <row r="335" spans="2:2" ht="20.100000000000001" customHeight="1" x14ac:dyDescent="0.15">
      <c r="B335" s="64"/>
    </row>
    <row r="336" spans="2:2" ht="20.100000000000001" customHeight="1" x14ac:dyDescent="0.15">
      <c r="B336" s="64"/>
    </row>
    <row r="337" spans="2:2" ht="20.100000000000001" customHeight="1" x14ac:dyDescent="0.15">
      <c r="B337" s="64"/>
    </row>
    <row r="338" spans="2:2" ht="20.100000000000001" customHeight="1" x14ac:dyDescent="0.15">
      <c r="B338" s="64"/>
    </row>
    <row r="339" spans="2:2" ht="20.100000000000001" customHeight="1" x14ac:dyDescent="0.15">
      <c r="B339" s="64"/>
    </row>
    <row r="340" spans="2:2" ht="20.100000000000001" customHeight="1" x14ac:dyDescent="0.15">
      <c r="B340" s="64"/>
    </row>
    <row r="341" spans="2:2" ht="20.100000000000001" customHeight="1" x14ac:dyDescent="0.15">
      <c r="B341" s="64"/>
    </row>
    <row r="342" spans="2:2" ht="20.100000000000001" customHeight="1" x14ac:dyDescent="0.15">
      <c r="B342" s="64"/>
    </row>
    <row r="343" spans="2:2" ht="20.100000000000001" customHeight="1" x14ac:dyDescent="0.15">
      <c r="B343" s="64"/>
    </row>
    <row r="344" spans="2:2" ht="20.100000000000001" customHeight="1" x14ac:dyDescent="0.15">
      <c r="B344" s="64"/>
    </row>
    <row r="345" spans="2:2" ht="20.100000000000001" customHeight="1" x14ac:dyDescent="0.15">
      <c r="B345" s="64"/>
    </row>
    <row r="346" spans="2:2" ht="20.100000000000001" customHeight="1" x14ac:dyDescent="0.15">
      <c r="B346" s="64"/>
    </row>
    <row r="347" spans="2:2" ht="20.100000000000001" customHeight="1" x14ac:dyDescent="0.15">
      <c r="B347" s="64"/>
    </row>
    <row r="348" spans="2:2" ht="20.100000000000001" customHeight="1" x14ac:dyDescent="0.15">
      <c r="B348" s="64"/>
    </row>
    <row r="349" spans="2:2" ht="20.100000000000001" customHeight="1" x14ac:dyDescent="0.15">
      <c r="B349" s="64"/>
    </row>
    <row r="350" spans="2:2" ht="20.100000000000001" customHeight="1" x14ac:dyDescent="0.15">
      <c r="B350" s="64"/>
    </row>
    <row r="351" spans="2:2" ht="20.100000000000001" customHeight="1" x14ac:dyDescent="0.15">
      <c r="B351" s="64"/>
    </row>
    <row r="352" spans="2:2" ht="20.100000000000001" customHeight="1" x14ac:dyDescent="0.15">
      <c r="B352" s="64"/>
    </row>
    <row r="353" spans="2:2" ht="20.100000000000001" customHeight="1" x14ac:dyDescent="0.15">
      <c r="B353" s="64"/>
    </row>
    <row r="354" spans="2:2" ht="20.100000000000001" customHeight="1" x14ac:dyDescent="0.15">
      <c r="B354" s="64"/>
    </row>
    <row r="355" spans="2:2" ht="20.100000000000001" customHeight="1" x14ac:dyDescent="0.15">
      <c r="B355" s="64"/>
    </row>
    <row r="356" spans="2:2" ht="20.100000000000001" customHeight="1" x14ac:dyDescent="0.15">
      <c r="B356" s="64"/>
    </row>
    <row r="357" spans="2:2" ht="20.100000000000001" customHeight="1" x14ac:dyDescent="0.15">
      <c r="B357" s="64"/>
    </row>
    <row r="358" spans="2:2" ht="20.100000000000001" customHeight="1" x14ac:dyDescent="0.15">
      <c r="B358" s="64"/>
    </row>
    <row r="359" spans="2:2" ht="20.100000000000001" customHeight="1" x14ac:dyDescent="0.15">
      <c r="B359" s="64"/>
    </row>
    <row r="360" spans="2:2" ht="20.100000000000001" customHeight="1" x14ac:dyDescent="0.15">
      <c r="B360" s="64"/>
    </row>
    <row r="361" spans="2:2" ht="20.100000000000001" customHeight="1" x14ac:dyDescent="0.15">
      <c r="B361" s="64"/>
    </row>
    <row r="362" spans="2:2" ht="20.100000000000001" customHeight="1" x14ac:dyDescent="0.15">
      <c r="B362" s="64"/>
    </row>
    <row r="363" spans="2:2" ht="20.100000000000001" customHeight="1" x14ac:dyDescent="0.15">
      <c r="B363" s="64"/>
    </row>
    <row r="364" spans="2:2" ht="20.100000000000001" customHeight="1" x14ac:dyDescent="0.15">
      <c r="B364" s="64"/>
    </row>
    <row r="365" spans="2:2" ht="20.100000000000001" customHeight="1" x14ac:dyDescent="0.15">
      <c r="B365" s="64"/>
    </row>
    <row r="366" spans="2:2" ht="20.100000000000001" customHeight="1" x14ac:dyDescent="0.15">
      <c r="B366" s="64"/>
    </row>
    <row r="367" spans="2:2" ht="20.100000000000001" customHeight="1" x14ac:dyDescent="0.15">
      <c r="B367" s="64"/>
    </row>
    <row r="368" spans="2:2" ht="20.100000000000001" customHeight="1" x14ac:dyDescent="0.15">
      <c r="B368" s="64"/>
    </row>
    <row r="369" spans="2:2" ht="20.100000000000001" customHeight="1" x14ac:dyDescent="0.15">
      <c r="B369" s="64"/>
    </row>
    <row r="370" spans="2:2" ht="20.100000000000001" customHeight="1" x14ac:dyDescent="0.15">
      <c r="B370" s="64"/>
    </row>
    <row r="371" spans="2:2" ht="20.100000000000001" customHeight="1" x14ac:dyDescent="0.15">
      <c r="B371" s="64"/>
    </row>
    <row r="372" spans="2:2" ht="20.100000000000001" customHeight="1" x14ac:dyDescent="0.15">
      <c r="B372" s="64"/>
    </row>
    <row r="373" spans="2:2" ht="20.100000000000001" customHeight="1" x14ac:dyDescent="0.15">
      <c r="B373" s="64"/>
    </row>
    <row r="374" spans="2:2" ht="20.100000000000001" customHeight="1" x14ac:dyDescent="0.15">
      <c r="B374" s="64"/>
    </row>
    <row r="375" spans="2:2" ht="20.100000000000001" customHeight="1" x14ac:dyDescent="0.15">
      <c r="B375" s="64"/>
    </row>
    <row r="376" spans="2:2" ht="20.100000000000001" customHeight="1" x14ac:dyDescent="0.15">
      <c r="B376" s="64"/>
    </row>
    <row r="377" spans="2:2" ht="20.100000000000001" customHeight="1" x14ac:dyDescent="0.15">
      <c r="B377" s="64"/>
    </row>
    <row r="378" spans="2:2" ht="20.100000000000001" customHeight="1" x14ac:dyDescent="0.15">
      <c r="B378" s="64"/>
    </row>
    <row r="379" spans="2:2" ht="20.100000000000001" customHeight="1" x14ac:dyDescent="0.15">
      <c r="B379" s="64"/>
    </row>
    <row r="380" spans="2:2" ht="20.100000000000001" customHeight="1" x14ac:dyDescent="0.15">
      <c r="B380" s="64"/>
    </row>
    <row r="381" spans="2:2" ht="20.100000000000001" customHeight="1" x14ac:dyDescent="0.15">
      <c r="B381" s="64"/>
    </row>
    <row r="382" spans="2:2" ht="20.100000000000001" customHeight="1" x14ac:dyDescent="0.15">
      <c r="B382" s="64"/>
    </row>
    <row r="383" spans="2:2" ht="20.100000000000001" customHeight="1" x14ac:dyDescent="0.15">
      <c r="B383" s="64"/>
    </row>
    <row r="384" spans="2:2" ht="20.100000000000001" customHeight="1" x14ac:dyDescent="0.15">
      <c r="B384" s="64"/>
    </row>
    <row r="385" spans="2:2" ht="20.100000000000001" customHeight="1" x14ac:dyDescent="0.15">
      <c r="B385" s="64"/>
    </row>
    <row r="386" spans="2:2" ht="20.100000000000001" customHeight="1" x14ac:dyDescent="0.15">
      <c r="B386" s="64"/>
    </row>
    <row r="387" spans="2:2" ht="20.100000000000001" customHeight="1" x14ac:dyDescent="0.15">
      <c r="B387" s="64"/>
    </row>
    <row r="388" spans="2:2" ht="20.100000000000001" customHeight="1" x14ac:dyDescent="0.15">
      <c r="B388" s="64"/>
    </row>
    <row r="389" spans="2:2" ht="20.100000000000001" customHeight="1" x14ac:dyDescent="0.15">
      <c r="B389" s="64"/>
    </row>
    <row r="390" spans="2:2" ht="20.100000000000001" customHeight="1" x14ac:dyDescent="0.15">
      <c r="B390" s="64"/>
    </row>
    <row r="391" spans="2:2" ht="20.100000000000001" customHeight="1" x14ac:dyDescent="0.15">
      <c r="B391" s="64"/>
    </row>
    <row r="392" spans="2:2" ht="20.100000000000001" customHeight="1" x14ac:dyDescent="0.15">
      <c r="B392" s="64"/>
    </row>
    <row r="393" spans="2:2" ht="20.100000000000001" customHeight="1" x14ac:dyDescent="0.15">
      <c r="B393" s="64"/>
    </row>
    <row r="394" spans="2:2" ht="20.100000000000001" customHeight="1" x14ac:dyDescent="0.15">
      <c r="B394" s="64"/>
    </row>
    <row r="395" spans="2:2" ht="20.100000000000001" customHeight="1" x14ac:dyDescent="0.15">
      <c r="B395" s="64"/>
    </row>
    <row r="396" spans="2:2" ht="20.100000000000001" customHeight="1" x14ac:dyDescent="0.15">
      <c r="B396" s="64"/>
    </row>
    <row r="397" spans="2:2" ht="20.100000000000001" customHeight="1" x14ac:dyDescent="0.15">
      <c r="B397" s="64"/>
    </row>
    <row r="398" spans="2:2" ht="20.100000000000001" customHeight="1" x14ac:dyDescent="0.15">
      <c r="B398" s="64"/>
    </row>
    <row r="399" spans="2:2" ht="20.100000000000001" customHeight="1" x14ac:dyDescent="0.15">
      <c r="B399" s="64"/>
    </row>
    <row r="400" spans="2:2" ht="20.100000000000001" customHeight="1" x14ac:dyDescent="0.15">
      <c r="B400" s="64"/>
    </row>
    <row r="401" spans="2:2" ht="20.100000000000001" customHeight="1" x14ac:dyDescent="0.15">
      <c r="B401" s="64"/>
    </row>
    <row r="402" spans="2:2" ht="20.100000000000001" customHeight="1" x14ac:dyDescent="0.15">
      <c r="B402" s="64"/>
    </row>
    <row r="403" spans="2:2" ht="20.100000000000001" customHeight="1" x14ac:dyDescent="0.15">
      <c r="B403" s="64"/>
    </row>
    <row r="404" spans="2:2" ht="20.100000000000001" customHeight="1" x14ac:dyDescent="0.15">
      <c r="B404" s="64"/>
    </row>
    <row r="405" spans="2:2" ht="20.100000000000001" customHeight="1" x14ac:dyDescent="0.15">
      <c r="B405" s="64"/>
    </row>
    <row r="406" spans="2:2" ht="20.100000000000001" customHeight="1" x14ac:dyDescent="0.15">
      <c r="B406" s="64"/>
    </row>
    <row r="407" spans="2:2" ht="20.100000000000001" customHeight="1" x14ac:dyDescent="0.15">
      <c r="B407" s="64"/>
    </row>
    <row r="408" spans="2:2" ht="20.100000000000001" customHeight="1" x14ac:dyDescent="0.15">
      <c r="B408" s="64"/>
    </row>
    <row r="409" spans="2:2" ht="20.100000000000001" customHeight="1" x14ac:dyDescent="0.15">
      <c r="B409" s="64"/>
    </row>
    <row r="410" spans="2:2" ht="20.100000000000001" customHeight="1" x14ac:dyDescent="0.15">
      <c r="B410" s="64"/>
    </row>
    <row r="411" spans="2:2" ht="20.100000000000001" customHeight="1" x14ac:dyDescent="0.15">
      <c r="B411" s="64"/>
    </row>
    <row r="412" spans="2:2" ht="20.100000000000001" customHeight="1" x14ac:dyDescent="0.15">
      <c r="B412" s="64"/>
    </row>
    <row r="413" spans="2:2" ht="20.100000000000001" customHeight="1" x14ac:dyDescent="0.15">
      <c r="B413" s="64"/>
    </row>
    <row r="414" spans="2:2" ht="20.100000000000001" customHeight="1" x14ac:dyDescent="0.15">
      <c r="B414" s="64"/>
    </row>
    <row r="415" spans="2:2" ht="20.100000000000001" customHeight="1" x14ac:dyDescent="0.15">
      <c r="B415" s="64"/>
    </row>
    <row r="416" spans="2:2" ht="20.100000000000001" customHeight="1" x14ac:dyDescent="0.15">
      <c r="B416" s="64"/>
    </row>
    <row r="417" spans="2:2" ht="20.100000000000001" customHeight="1" x14ac:dyDescent="0.15">
      <c r="B417" s="64"/>
    </row>
    <row r="418" spans="2:2" ht="20.100000000000001" customHeight="1" x14ac:dyDescent="0.15">
      <c r="B418" s="64"/>
    </row>
    <row r="419" spans="2:2" ht="20.100000000000001" customHeight="1" x14ac:dyDescent="0.15">
      <c r="B419" s="64"/>
    </row>
    <row r="420" spans="2:2" ht="20.100000000000001" customHeight="1" x14ac:dyDescent="0.15">
      <c r="B420" s="64"/>
    </row>
    <row r="421" spans="2:2" ht="20.100000000000001" customHeight="1" x14ac:dyDescent="0.15">
      <c r="B421" s="64"/>
    </row>
    <row r="422" spans="2:2" ht="20.100000000000001" customHeight="1" x14ac:dyDescent="0.15">
      <c r="B422" s="64"/>
    </row>
    <row r="423" spans="2:2" ht="20.100000000000001" customHeight="1" x14ac:dyDescent="0.15">
      <c r="B423" s="64"/>
    </row>
    <row r="424" spans="2:2" ht="20.100000000000001" customHeight="1" x14ac:dyDescent="0.15">
      <c r="B424" s="64"/>
    </row>
    <row r="425" spans="2:2" ht="20.100000000000001" customHeight="1" x14ac:dyDescent="0.15">
      <c r="B425" s="64"/>
    </row>
    <row r="426" spans="2:2" ht="20.100000000000001" customHeight="1" x14ac:dyDescent="0.15">
      <c r="B426" s="64"/>
    </row>
    <row r="427" spans="2:2" ht="20.100000000000001" customHeight="1" x14ac:dyDescent="0.15">
      <c r="B427" s="64"/>
    </row>
    <row r="428" spans="2:2" ht="20.100000000000001" customHeight="1" x14ac:dyDescent="0.15">
      <c r="B428" s="64"/>
    </row>
    <row r="429" spans="2:2" ht="20.100000000000001" customHeight="1" x14ac:dyDescent="0.15">
      <c r="B429" s="64"/>
    </row>
    <row r="430" spans="2:2" ht="20.100000000000001" customHeight="1" x14ac:dyDescent="0.15">
      <c r="B430" s="64"/>
    </row>
    <row r="431" spans="2:2" ht="20.100000000000001" customHeight="1" x14ac:dyDescent="0.15">
      <c r="B431" s="64"/>
    </row>
    <row r="432" spans="2:2" ht="20.100000000000001" customHeight="1" x14ac:dyDescent="0.15">
      <c r="B432" s="64"/>
    </row>
    <row r="433" spans="2:2" ht="20.100000000000001" customHeight="1" x14ac:dyDescent="0.15">
      <c r="B433" s="64"/>
    </row>
    <row r="434" spans="2:2" ht="20.100000000000001" customHeight="1" x14ac:dyDescent="0.15">
      <c r="B434" s="64"/>
    </row>
    <row r="435" spans="2:2" ht="20.100000000000001" customHeight="1" x14ac:dyDescent="0.15">
      <c r="B435" s="64"/>
    </row>
    <row r="436" spans="2:2" ht="20.100000000000001" customHeight="1" x14ac:dyDescent="0.15">
      <c r="B436" s="64"/>
    </row>
    <row r="437" spans="2:2" ht="20.100000000000001" customHeight="1" x14ac:dyDescent="0.15">
      <c r="B437" s="64"/>
    </row>
    <row r="438" spans="2:2" ht="20.100000000000001" customHeight="1" x14ac:dyDescent="0.15">
      <c r="B438" s="64"/>
    </row>
    <row r="439" spans="2:2" ht="20.100000000000001" customHeight="1" x14ac:dyDescent="0.15">
      <c r="B439" s="64"/>
    </row>
    <row r="440" spans="2:2" ht="20.100000000000001" customHeight="1" x14ac:dyDescent="0.15">
      <c r="B440" s="64"/>
    </row>
    <row r="441" spans="2:2" ht="20.100000000000001" customHeight="1" x14ac:dyDescent="0.15">
      <c r="B441" s="64"/>
    </row>
    <row r="442" spans="2:2" ht="20.100000000000001" customHeight="1" x14ac:dyDescent="0.15">
      <c r="B442" s="64"/>
    </row>
    <row r="443" spans="2:2" ht="20.100000000000001" customHeight="1" x14ac:dyDescent="0.15">
      <c r="B443" s="64"/>
    </row>
    <row r="444" spans="2:2" ht="20.100000000000001" customHeight="1" x14ac:dyDescent="0.15">
      <c r="B444" s="64"/>
    </row>
    <row r="445" spans="2:2" ht="20.100000000000001" customHeight="1" x14ac:dyDescent="0.15">
      <c r="B445" s="64"/>
    </row>
    <row r="446" spans="2:2" ht="20.100000000000001" customHeight="1" x14ac:dyDescent="0.15">
      <c r="B446" s="64"/>
    </row>
    <row r="447" spans="2:2" ht="20.100000000000001" customHeight="1" x14ac:dyDescent="0.15">
      <c r="B447" s="64"/>
    </row>
    <row r="448" spans="2:2" ht="20.100000000000001" customHeight="1" x14ac:dyDescent="0.15">
      <c r="B448" s="64"/>
    </row>
    <row r="449" spans="2:2" ht="20.100000000000001" customHeight="1" x14ac:dyDescent="0.15">
      <c r="B449" s="64"/>
    </row>
    <row r="450" spans="2:2" ht="20.100000000000001" customHeight="1" x14ac:dyDescent="0.15">
      <c r="B450" s="64"/>
    </row>
    <row r="451" spans="2:2" ht="20.100000000000001" customHeight="1" x14ac:dyDescent="0.15">
      <c r="B451" s="64"/>
    </row>
    <row r="452" spans="2:2" ht="20.100000000000001" customHeight="1" x14ac:dyDescent="0.15">
      <c r="B452" s="64"/>
    </row>
    <row r="453" spans="2:2" ht="20.100000000000001" customHeight="1" x14ac:dyDescent="0.15">
      <c r="B453" s="64"/>
    </row>
    <row r="454" spans="2:2" ht="20.100000000000001" customHeight="1" x14ac:dyDescent="0.15">
      <c r="B454" s="64"/>
    </row>
    <row r="455" spans="2:2" ht="20.100000000000001" customHeight="1" x14ac:dyDescent="0.15">
      <c r="B455" s="64"/>
    </row>
    <row r="456" spans="2:2" ht="20.100000000000001" customHeight="1" x14ac:dyDescent="0.15">
      <c r="B456" s="64"/>
    </row>
    <row r="457" spans="2:2" ht="20.100000000000001" customHeight="1" x14ac:dyDescent="0.15">
      <c r="B457" s="64"/>
    </row>
    <row r="458" spans="2:2" ht="20.100000000000001" customHeight="1" x14ac:dyDescent="0.15">
      <c r="B458" s="64"/>
    </row>
    <row r="459" spans="2:2" ht="20.100000000000001" customHeight="1" x14ac:dyDescent="0.15">
      <c r="B459" s="64"/>
    </row>
    <row r="460" spans="2:2" ht="20.100000000000001" customHeight="1" x14ac:dyDescent="0.15">
      <c r="B460" s="64"/>
    </row>
    <row r="461" spans="2:2" ht="20.100000000000001" customHeight="1" x14ac:dyDescent="0.15">
      <c r="B461" s="64"/>
    </row>
    <row r="462" spans="2:2" ht="20.100000000000001" customHeight="1" x14ac:dyDescent="0.15">
      <c r="B462" s="64"/>
    </row>
    <row r="463" spans="2:2" ht="20.100000000000001" customHeight="1" x14ac:dyDescent="0.15">
      <c r="B463" s="64"/>
    </row>
    <row r="464" spans="2:2" ht="20.100000000000001" customHeight="1" x14ac:dyDescent="0.15">
      <c r="B464" s="64"/>
    </row>
    <row r="465" spans="2:2" ht="20.100000000000001" customHeight="1" x14ac:dyDescent="0.15">
      <c r="B465" s="64"/>
    </row>
    <row r="466" spans="2:2" ht="20.100000000000001" customHeight="1" x14ac:dyDescent="0.15">
      <c r="B466" s="64"/>
    </row>
    <row r="467" spans="2:2" ht="20.100000000000001" customHeight="1" x14ac:dyDescent="0.15">
      <c r="B467" s="64"/>
    </row>
    <row r="468" spans="2:2" ht="20.100000000000001" customHeight="1" x14ac:dyDescent="0.15">
      <c r="B468" s="64"/>
    </row>
    <row r="469" spans="2:2" ht="20.100000000000001" customHeight="1" x14ac:dyDescent="0.15">
      <c r="B469" s="64"/>
    </row>
    <row r="470" spans="2:2" ht="20.100000000000001" customHeight="1" x14ac:dyDescent="0.15">
      <c r="B470" s="64"/>
    </row>
    <row r="471" spans="2:2" ht="20.100000000000001" customHeight="1" x14ac:dyDescent="0.15">
      <c r="B471" s="64"/>
    </row>
    <row r="472" spans="2:2" ht="20.100000000000001" customHeight="1" x14ac:dyDescent="0.15">
      <c r="B472" s="64"/>
    </row>
    <row r="473" spans="2:2" ht="20.100000000000001" customHeight="1" x14ac:dyDescent="0.15">
      <c r="B473" s="64"/>
    </row>
    <row r="474" spans="2:2" ht="20.100000000000001" customHeight="1" x14ac:dyDescent="0.15">
      <c r="B474" s="64"/>
    </row>
    <row r="475" spans="2:2" ht="20.100000000000001" customHeight="1" x14ac:dyDescent="0.15">
      <c r="B475" s="64"/>
    </row>
    <row r="476" spans="2:2" ht="20.100000000000001" customHeight="1" x14ac:dyDescent="0.15">
      <c r="B476" s="64"/>
    </row>
    <row r="477" spans="2:2" ht="20.100000000000001" customHeight="1" x14ac:dyDescent="0.15">
      <c r="B477" s="64"/>
    </row>
    <row r="478" spans="2:2" ht="20.100000000000001" customHeight="1" x14ac:dyDescent="0.15">
      <c r="B478" s="64"/>
    </row>
    <row r="479" spans="2:2" ht="20.100000000000001" customHeight="1" x14ac:dyDescent="0.15">
      <c r="B479" s="64"/>
    </row>
    <row r="480" spans="2:2" ht="20.100000000000001" customHeight="1" x14ac:dyDescent="0.15">
      <c r="B480" s="64"/>
    </row>
    <row r="481" spans="2:2" ht="20.100000000000001" customHeight="1" x14ac:dyDescent="0.15">
      <c r="B481" s="64"/>
    </row>
    <row r="482" spans="2:2" ht="20.100000000000001" customHeight="1" x14ac:dyDescent="0.15">
      <c r="B482" s="64"/>
    </row>
    <row r="483" spans="2:2" ht="20.100000000000001" customHeight="1" x14ac:dyDescent="0.15">
      <c r="B483" s="64"/>
    </row>
    <row r="484" spans="2:2" ht="20.100000000000001" customHeight="1" x14ac:dyDescent="0.15">
      <c r="B484" s="64"/>
    </row>
    <row r="485" spans="2:2" ht="20.100000000000001" customHeight="1" x14ac:dyDescent="0.15">
      <c r="B485" s="64"/>
    </row>
    <row r="486" spans="2:2" ht="20.100000000000001" customHeight="1" x14ac:dyDescent="0.15">
      <c r="B486" s="64"/>
    </row>
    <row r="487" spans="2:2" ht="20.100000000000001" customHeight="1" x14ac:dyDescent="0.15">
      <c r="B487" s="64"/>
    </row>
    <row r="488" spans="2:2" ht="20.100000000000001" customHeight="1" x14ac:dyDescent="0.15">
      <c r="B488" s="64"/>
    </row>
    <row r="489" spans="2:2" ht="20.100000000000001" customHeight="1" x14ac:dyDescent="0.15">
      <c r="B489" s="64"/>
    </row>
    <row r="490" spans="2:2" ht="20.100000000000001" customHeight="1" x14ac:dyDescent="0.15">
      <c r="B490" s="64"/>
    </row>
    <row r="491" spans="2:2" ht="20.100000000000001" customHeight="1" x14ac:dyDescent="0.15">
      <c r="B491" s="64"/>
    </row>
    <row r="492" spans="2:2" ht="20.100000000000001" customHeight="1" x14ac:dyDescent="0.15">
      <c r="B492" s="64"/>
    </row>
    <row r="493" spans="2:2" ht="20.100000000000001" customHeight="1" x14ac:dyDescent="0.15">
      <c r="B493" s="64"/>
    </row>
    <row r="494" spans="2:2" ht="20.100000000000001" customHeight="1" x14ac:dyDescent="0.15">
      <c r="B494" s="64"/>
    </row>
    <row r="495" spans="2:2" ht="20.100000000000001" customHeight="1" x14ac:dyDescent="0.15">
      <c r="B495" s="64"/>
    </row>
    <row r="496" spans="2:2" ht="20.100000000000001" customHeight="1" x14ac:dyDescent="0.15">
      <c r="B496" s="64"/>
    </row>
    <row r="497" spans="2:2" ht="20.100000000000001" customHeight="1" x14ac:dyDescent="0.15">
      <c r="B497" s="64"/>
    </row>
    <row r="498" spans="2:2" ht="20.100000000000001" customHeight="1" x14ac:dyDescent="0.15">
      <c r="B498" s="64"/>
    </row>
    <row r="499" spans="2:2" ht="20.100000000000001" customHeight="1" x14ac:dyDescent="0.15">
      <c r="B499" s="64"/>
    </row>
    <row r="500" spans="2:2" ht="20.100000000000001" customHeight="1" x14ac:dyDescent="0.15">
      <c r="B500" s="64"/>
    </row>
    <row r="501" spans="2:2" ht="20.100000000000001" customHeight="1" x14ac:dyDescent="0.15">
      <c r="B501" s="64"/>
    </row>
    <row r="502" spans="2:2" ht="20.100000000000001" customHeight="1" x14ac:dyDescent="0.15">
      <c r="B502" s="64"/>
    </row>
    <row r="503" spans="2:2" ht="20.100000000000001" customHeight="1" x14ac:dyDescent="0.15">
      <c r="B503" s="64"/>
    </row>
    <row r="504" spans="2:2" ht="20.100000000000001" customHeight="1" x14ac:dyDescent="0.15">
      <c r="B504" s="64"/>
    </row>
    <row r="505" spans="2:2" ht="20.100000000000001" customHeight="1" x14ac:dyDescent="0.15">
      <c r="B505" s="64"/>
    </row>
    <row r="506" spans="2:2" ht="20.100000000000001" customHeight="1" x14ac:dyDescent="0.15">
      <c r="B506" s="64"/>
    </row>
    <row r="507" spans="2:2" ht="20.100000000000001" customHeight="1" x14ac:dyDescent="0.15">
      <c r="B507" s="64"/>
    </row>
    <row r="508" spans="2:2" ht="20.100000000000001" customHeight="1" x14ac:dyDescent="0.15">
      <c r="B508" s="64"/>
    </row>
    <row r="509" spans="2:2" ht="20.100000000000001" customHeight="1" x14ac:dyDescent="0.15">
      <c r="B509" s="64"/>
    </row>
    <row r="510" spans="2:2" ht="20.100000000000001" customHeight="1" x14ac:dyDescent="0.15">
      <c r="B510" s="64"/>
    </row>
    <row r="511" spans="2:2" ht="20.100000000000001" customHeight="1" x14ac:dyDescent="0.15">
      <c r="B511" s="64"/>
    </row>
    <row r="512" spans="2:2" ht="20.100000000000001" customHeight="1" x14ac:dyDescent="0.15">
      <c r="B512" s="64"/>
    </row>
    <row r="513" spans="2:2" ht="20.100000000000001" customHeight="1" x14ac:dyDescent="0.15">
      <c r="B513" s="64"/>
    </row>
    <row r="514" spans="2:2" ht="20.100000000000001" customHeight="1" x14ac:dyDescent="0.15">
      <c r="B514" s="64"/>
    </row>
    <row r="515" spans="2:2" ht="20.100000000000001" customHeight="1" x14ac:dyDescent="0.15">
      <c r="B515" s="64"/>
    </row>
    <row r="516" spans="2:2" ht="20.100000000000001" customHeight="1" x14ac:dyDescent="0.15">
      <c r="B516" s="64"/>
    </row>
    <row r="517" spans="2:2" ht="20.100000000000001" customHeight="1" x14ac:dyDescent="0.15">
      <c r="B517" s="64"/>
    </row>
    <row r="518" spans="2:2" ht="20.100000000000001" customHeight="1" x14ac:dyDescent="0.15">
      <c r="B518" s="64"/>
    </row>
    <row r="519" spans="2:2" ht="20.100000000000001" customHeight="1" x14ac:dyDescent="0.15">
      <c r="B519" s="64"/>
    </row>
    <row r="520" spans="2:2" ht="20.100000000000001" customHeight="1" x14ac:dyDescent="0.15">
      <c r="B520" s="64"/>
    </row>
    <row r="521" spans="2:2" ht="20.100000000000001" customHeight="1" x14ac:dyDescent="0.15">
      <c r="B521" s="64"/>
    </row>
    <row r="522" spans="2:2" ht="20.100000000000001" customHeight="1" x14ac:dyDescent="0.15">
      <c r="B522" s="64"/>
    </row>
    <row r="523" spans="2:2" ht="20.100000000000001" customHeight="1" x14ac:dyDescent="0.15">
      <c r="B523" s="64"/>
    </row>
    <row r="524" spans="2:2" ht="20.100000000000001" customHeight="1" x14ac:dyDescent="0.15">
      <c r="B524" s="64"/>
    </row>
    <row r="525" spans="2:2" ht="20.100000000000001" customHeight="1" x14ac:dyDescent="0.15">
      <c r="B525" s="64"/>
    </row>
    <row r="526" spans="2:2" ht="20.100000000000001" customHeight="1" x14ac:dyDescent="0.15">
      <c r="B526" s="64"/>
    </row>
    <row r="527" spans="2:2" ht="20.100000000000001" customHeight="1" x14ac:dyDescent="0.15">
      <c r="B527" s="64"/>
    </row>
    <row r="528" spans="2:2" ht="20.100000000000001" customHeight="1" x14ac:dyDescent="0.15">
      <c r="B528" s="64"/>
    </row>
    <row r="529" spans="2:2" ht="20.100000000000001" customHeight="1" x14ac:dyDescent="0.15">
      <c r="B529" s="64"/>
    </row>
    <row r="530" spans="2:2" ht="20.100000000000001" customHeight="1" x14ac:dyDescent="0.15">
      <c r="B530" s="64"/>
    </row>
    <row r="531" spans="2:2" ht="20.100000000000001" customHeight="1" x14ac:dyDescent="0.15">
      <c r="B531" s="64"/>
    </row>
    <row r="532" spans="2:2" ht="20.100000000000001" customHeight="1" x14ac:dyDescent="0.15">
      <c r="B532" s="64"/>
    </row>
    <row r="533" spans="2:2" ht="20.100000000000001" customHeight="1" x14ac:dyDescent="0.15">
      <c r="B533" s="64"/>
    </row>
    <row r="534" spans="2:2" ht="20.100000000000001" customHeight="1" x14ac:dyDescent="0.15">
      <c r="B534" s="64"/>
    </row>
    <row r="535" spans="2:2" ht="20.100000000000001" customHeight="1" x14ac:dyDescent="0.15">
      <c r="B535" s="64"/>
    </row>
    <row r="536" spans="2:2" ht="20.100000000000001" customHeight="1" x14ac:dyDescent="0.15">
      <c r="B536" s="64"/>
    </row>
    <row r="537" spans="2:2" ht="20.100000000000001" customHeight="1" x14ac:dyDescent="0.15">
      <c r="B537" s="64"/>
    </row>
    <row r="538" spans="2:2" ht="20.100000000000001" customHeight="1" x14ac:dyDescent="0.15">
      <c r="B538" s="64"/>
    </row>
    <row r="539" spans="2:2" ht="20.100000000000001" customHeight="1" x14ac:dyDescent="0.15">
      <c r="B539" s="64"/>
    </row>
    <row r="540" spans="2:2" ht="20.100000000000001" customHeight="1" x14ac:dyDescent="0.15">
      <c r="B540" s="64"/>
    </row>
    <row r="541" spans="2:2" ht="20.100000000000001" customHeight="1" x14ac:dyDescent="0.15">
      <c r="B541" s="64"/>
    </row>
    <row r="542" spans="2:2" ht="20.100000000000001" customHeight="1" x14ac:dyDescent="0.15">
      <c r="B542" s="64"/>
    </row>
    <row r="543" spans="2:2" ht="20.100000000000001" customHeight="1" x14ac:dyDescent="0.15">
      <c r="B543" s="64"/>
    </row>
    <row r="544" spans="2:2" ht="20.100000000000001" customHeight="1" x14ac:dyDescent="0.15">
      <c r="B544" s="64"/>
    </row>
    <row r="545" spans="2:2" ht="20.100000000000001" customHeight="1" x14ac:dyDescent="0.15">
      <c r="B545" s="64"/>
    </row>
    <row r="546" spans="2:2" ht="20.100000000000001" customHeight="1" x14ac:dyDescent="0.15">
      <c r="B546" s="64"/>
    </row>
    <row r="547" spans="2:2" ht="20.100000000000001" customHeight="1" x14ac:dyDescent="0.15">
      <c r="B547" s="64"/>
    </row>
    <row r="548" spans="2:2" ht="20.100000000000001" customHeight="1" x14ac:dyDescent="0.15">
      <c r="B548" s="64"/>
    </row>
    <row r="549" spans="2:2" ht="20.100000000000001" customHeight="1" x14ac:dyDescent="0.15">
      <c r="B549" s="64"/>
    </row>
    <row r="550" spans="2:2" ht="20.100000000000001" customHeight="1" x14ac:dyDescent="0.15">
      <c r="B550" s="64"/>
    </row>
    <row r="551" spans="2:2" ht="20.100000000000001" customHeight="1" x14ac:dyDescent="0.15">
      <c r="B551" s="64"/>
    </row>
    <row r="552" spans="2:2" ht="20.100000000000001" customHeight="1" x14ac:dyDescent="0.15">
      <c r="B552" s="64"/>
    </row>
    <row r="553" spans="2:2" ht="20.100000000000001" customHeight="1" x14ac:dyDescent="0.15">
      <c r="B553" s="64"/>
    </row>
    <row r="554" spans="2:2" ht="20.100000000000001" customHeight="1" x14ac:dyDescent="0.15">
      <c r="B554" s="64"/>
    </row>
    <row r="555" spans="2:2" ht="20.100000000000001" customHeight="1" x14ac:dyDescent="0.15">
      <c r="B555" s="64"/>
    </row>
    <row r="556" spans="2:2" ht="20.100000000000001" customHeight="1" x14ac:dyDescent="0.15">
      <c r="B556" s="64"/>
    </row>
    <row r="557" spans="2:2" ht="20.100000000000001" customHeight="1" x14ac:dyDescent="0.15">
      <c r="B557" s="64"/>
    </row>
    <row r="558" spans="2:2" ht="20.100000000000001" customHeight="1" x14ac:dyDescent="0.15">
      <c r="B558" s="64"/>
    </row>
    <row r="559" spans="2:2" ht="20.100000000000001" customHeight="1" x14ac:dyDescent="0.15">
      <c r="B559" s="64"/>
    </row>
    <row r="560" spans="2:2" ht="20.100000000000001" customHeight="1" x14ac:dyDescent="0.15">
      <c r="B560" s="64"/>
    </row>
    <row r="561" spans="2:2" ht="20.100000000000001" customHeight="1" x14ac:dyDescent="0.15">
      <c r="B561" s="64"/>
    </row>
    <row r="562" spans="2:2" ht="20.100000000000001" customHeight="1" x14ac:dyDescent="0.15">
      <c r="B562" s="64"/>
    </row>
    <row r="563" spans="2:2" ht="20.100000000000001" customHeight="1" x14ac:dyDescent="0.15">
      <c r="B563" s="64"/>
    </row>
    <row r="564" spans="2:2" ht="20.100000000000001" customHeight="1" x14ac:dyDescent="0.15">
      <c r="B564" s="64"/>
    </row>
    <row r="565" spans="2:2" ht="20.100000000000001" customHeight="1" x14ac:dyDescent="0.15">
      <c r="B565" s="64"/>
    </row>
    <row r="566" spans="2:2" ht="20.100000000000001" customHeight="1" x14ac:dyDescent="0.15">
      <c r="B566" s="64"/>
    </row>
    <row r="567" spans="2:2" ht="20.100000000000001" customHeight="1" x14ac:dyDescent="0.15">
      <c r="B567" s="64"/>
    </row>
    <row r="568" spans="2:2" ht="20.100000000000001" customHeight="1" x14ac:dyDescent="0.15">
      <c r="B568" s="64"/>
    </row>
    <row r="569" spans="2:2" ht="20.100000000000001" customHeight="1" x14ac:dyDescent="0.15">
      <c r="B569" s="64"/>
    </row>
    <row r="570" spans="2:2" ht="20.100000000000001" customHeight="1" x14ac:dyDescent="0.15">
      <c r="B570" s="64"/>
    </row>
    <row r="571" spans="2:2" ht="20.100000000000001" customHeight="1" x14ac:dyDescent="0.15">
      <c r="B571" s="64"/>
    </row>
    <row r="572" spans="2:2" ht="20.100000000000001" customHeight="1" x14ac:dyDescent="0.15">
      <c r="B572" s="64"/>
    </row>
    <row r="573" spans="2:2" ht="20.100000000000001" customHeight="1" x14ac:dyDescent="0.15">
      <c r="B573" s="64"/>
    </row>
    <row r="574" spans="2:2" ht="20.100000000000001" customHeight="1" x14ac:dyDescent="0.15">
      <c r="B574" s="64"/>
    </row>
    <row r="575" spans="2:2" ht="20.100000000000001" customHeight="1" x14ac:dyDescent="0.15">
      <c r="B575" s="64"/>
    </row>
    <row r="576" spans="2:2" ht="20.100000000000001" customHeight="1" x14ac:dyDescent="0.15">
      <c r="B576" s="64"/>
    </row>
    <row r="577" spans="2:2" ht="20.100000000000001" customHeight="1" x14ac:dyDescent="0.15">
      <c r="B577" s="64"/>
    </row>
    <row r="578" spans="2:2" ht="20.100000000000001" customHeight="1" x14ac:dyDescent="0.15">
      <c r="B578" s="64"/>
    </row>
    <row r="579" spans="2:2" ht="20.100000000000001" customHeight="1" x14ac:dyDescent="0.15">
      <c r="B579" s="64"/>
    </row>
    <row r="580" spans="2:2" ht="20.100000000000001" customHeight="1" x14ac:dyDescent="0.15">
      <c r="B580" s="64"/>
    </row>
    <row r="581" spans="2:2" ht="20.100000000000001" customHeight="1" x14ac:dyDescent="0.15">
      <c r="B581" s="64"/>
    </row>
    <row r="582" spans="2:2" ht="20.100000000000001" customHeight="1" x14ac:dyDescent="0.15">
      <c r="B582" s="64"/>
    </row>
    <row r="583" spans="2:2" ht="20.100000000000001" customHeight="1" x14ac:dyDescent="0.15">
      <c r="B583" s="64"/>
    </row>
    <row r="584" spans="2:2" ht="20.100000000000001" customHeight="1" x14ac:dyDescent="0.15">
      <c r="B584" s="64"/>
    </row>
    <row r="585" spans="2:2" ht="20.100000000000001" customHeight="1" x14ac:dyDescent="0.15">
      <c r="B585" s="64"/>
    </row>
    <row r="586" spans="2:2" ht="20.100000000000001" customHeight="1" x14ac:dyDescent="0.15">
      <c r="B586" s="64"/>
    </row>
    <row r="587" spans="2:2" ht="20.100000000000001" customHeight="1" x14ac:dyDescent="0.15">
      <c r="B587" s="64"/>
    </row>
    <row r="588" spans="2:2" ht="20.100000000000001" customHeight="1" x14ac:dyDescent="0.15">
      <c r="B588" s="64"/>
    </row>
    <row r="589" spans="2:2" ht="20.100000000000001" customHeight="1" x14ac:dyDescent="0.15">
      <c r="B589" s="64"/>
    </row>
    <row r="590" spans="2:2" ht="20.100000000000001" customHeight="1" x14ac:dyDescent="0.15">
      <c r="B590" s="64"/>
    </row>
    <row r="591" spans="2:2" ht="20.100000000000001" customHeight="1" x14ac:dyDescent="0.15">
      <c r="B591" s="64"/>
    </row>
    <row r="592" spans="2:2" ht="20.100000000000001" customHeight="1" x14ac:dyDescent="0.15">
      <c r="B592" s="64"/>
    </row>
    <row r="593" spans="2:2" ht="20.100000000000001" customHeight="1" x14ac:dyDescent="0.15">
      <c r="B593" s="64"/>
    </row>
    <row r="594" spans="2:2" ht="20.100000000000001" customHeight="1" x14ac:dyDescent="0.15">
      <c r="B594" s="64"/>
    </row>
    <row r="595" spans="2:2" ht="20.100000000000001" customHeight="1" x14ac:dyDescent="0.15">
      <c r="B595" s="64"/>
    </row>
    <row r="596" spans="2:2" ht="20.100000000000001" customHeight="1" x14ac:dyDescent="0.15">
      <c r="B596" s="64"/>
    </row>
    <row r="597" spans="2:2" ht="20.100000000000001" customHeight="1" x14ac:dyDescent="0.15">
      <c r="B597" s="64"/>
    </row>
    <row r="598" spans="2:2" ht="20.100000000000001" customHeight="1" x14ac:dyDescent="0.15">
      <c r="B598" s="64"/>
    </row>
    <row r="599" spans="2:2" ht="20.100000000000001" customHeight="1" x14ac:dyDescent="0.15">
      <c r="B599" s="64"/>
    </row>
    <row r="600" spans="2:2" ht="20.100000000000001" customHeight="1" x14ac:dyDescent="0.15">
      <c r="B600" s="64"/>
    </row>
    <row r="601" spans="2:2" ht="20.100000000000001" customHeight="1" x14ac:dyDescent="0.15">
      <c r="B601" s="64"/>
    </row>
    <row r="602" spans="2:2" ht="20.100000000000001" customHeight="1" x14ac:dyDescent="0.15">
      <c r="B602" s="64"/>
    </row>
    <row r="603" spans="2:2" ht="20.100000000000001" customHeight="1" x14ac:dyDescent="0.15">
      <c r="B603" s="64"/>
    </row>
    <row r="604" spans="2:2" ht="20.100000000000001" customHeight="1" x14ac:dyDescent="0.15">
      <c r="B604" s="64"/>
    </row>
    <row r="605" spans="2:2" ht="20.100000000000001" customHeight="1" x14ac:dyDescent="0.15">
      <c r="B605" s="64"/>
    </row>
    <row r="606" spans="2:2" ht="20.100000000000001" customHeight="1" x14ac:dyDescent="0.15">
      <c r="B606" s="64"/>
    </row>
    <row r="607" spans="2:2" ht="20.100000000000001" customHeight="1" x14ac:dyDescent="0.15">
      <c r="B607" s="64"/>
    </row>
    <row r="608" spans="2:2" ht="20.100000000000001" customHeight="1" x14ac:dyDescent="0.15">
      <c r="B608" s="64"/>
    </row>
    <row r="609" spans="2:2" ht="20.100000000000001" customHeight="1" x14ac:dyDescent="0.15">
      <c r="B609" s="64"/>
    </row>
    <row r="610" spans="2:2" ht="20.100000000000001" customHeight="1" x14ac:dyDescent="0.15">
      <c r="B610" s="64"/>
    </row>
    <row r="611" spans="2:2" ht="20.100000000000001" customHeight="1" x14ac:dyDescent="0.15">
      <c r="B611" s="64"/>
    </row>
    <row r="612" spans="2:2" ht="20.100000000000001" customHeight="1" x14ac:dyDescent="0.15">
      <c r="B612" s="64"/>
    </row>
    <row r="613" spans="2:2" ht="20.100000000000001" customHeight="1" x14ac:dyDescent="0.15">
      <c r="B613" s="64"/>
    </row>
    <row r="614" spans="2:2" ht="20.100000000000001" customHeight="1" x14ac:dyDescent="0.15">
      <c r="B614" s="64"/>
    </row>
    <row r="615" spans="2:2" ht="20.100000000000001" customHeight="1" x14ac:dyDescent="0.15">
      <c r="B615" s="64"/>
    </row>
    <row r="616" spans="2:2" ht="20.100000000000001" customHeight="1" x14ac:dyDescent="0.15">
      <c r="B616" s="64"/>
    </row>
    <row r="617" spans="2:2" ht="20.100000000000001" customHeight="1" x14ac:dyDescent="0.15">
      <c r="B617" s="64"/>
    </row>
    <row r="618" spans="2:2" ht="20.100000000000001" customHeight="1" x14ac:dyDescent="0.15">
      <c r="B618" s="64"/>
    </row>
    <row r="619" spans="2:2" ht="20.100000000000001" customHeight="1" x14ac:dyDescent="0.15">
      <c r="B619" s="64"/>
    </row>
    <row r="620" spans="2:2" ht="20.100000000000001" customHeight="1" x14ac:dyDescent="0.15">
      <c r="B620" s="64"/>
    </row>
    <row r="621" spans="2:2" ht="20.100000000000001" customHeight="1" x14ac:dyDescent="0.15">
      <c r="B621" s="64"/>
    </row>
    <row r="622" spans="2:2" ht="20.100000000000001" customHeight="1" x14ac:dyDescent="0.15">
      <c r="B622" s="64"/>
    </row>
    <row r="623" spans="2:2" ht="20.100000000000001" customHeight="1" x14ac:dyDescent="0.15">
      <c r="B623" s="64"/>
    </row>
    <row r="624" spans="2:2" ht="20.100000000000001" customHeight="1" x14ac:dyDescent="0.15">
      <c r="B624" s="64"/>
    </row>
    <row r="625" spans="2:2" ht="20.100000000000001" customHeight="1" x14ac:dyDescent="0.15">
      <c r="B625" s="64"/>
    </row>
    <row r="626" spans="2:2" ht="20.100000000000001" customHeight="1" x14ac:dyDescent="0.15">
      <c r="B626" s="64"/>
    </row>
    <row r="627" spans="2:2" ht="20.100000000000001" customHeight="1" x14ac:dyDescent="0.15">
      <c r="B627" s="64"/>
    </row>
    <row r="628" spans="2:2" ht="20.100000000000001" customHeight="1" x14ac:dyDescent="0.15">
      <c r="B628" s="64"/>
    </row>
    <row r="629" spans="2:2" ht="20.100000000000001" customHeight="1" x14ac:dyDescent="0.15">
      <c r="B629" s="64"/>
    </row>
    <row r="630" spans="2:2" ht="20.100000000000001" customHeight="1" x14ac:dyDescent="0.15">
      <c r="B630" s="64"/>
    </row>
    <row r="631" spans="2:2" ht="20.100000000000001" customHeight="1" x14ac:dyDescent="0.15">
      <c r="B631" s="64"/>
    </row>
    <row r="632" spans="2:2" ht="20.100000000000001" customHeight="1" x14ac:dyDescent="0.15">
      <c r="B632" s="64"/>
    </row>
    <row r="633" spans="2:2" ht="20.100000000000001" customHeight="1" x14ac:dyDescent="0.15">
      <c r="B633" s="64"/>
    </row>
    <row r="634" spans="2:2" ht="20.100000000000001" customHeight="1" x14ac:dyDescent="0.15">
      <c r="B634" s="64"/>
    </row>
    <row r="635" spans="2:2" ht="20.100000000000001" customHeight="1" x14ac:dyDescent="0.15">
      <c r="B635" s="64"/>
    </row>
    <row r="636" spans="2:2" ht="20.100000000000001" customHeight="1" x14ac:dyDescent="0.15">
      <c r="B636" s="64"/>
    </row>
    <row r="637" spans="2:2" ht="20.100000000000001" customHeight="1" x14ac:dyDescent="0.15">
      <c r="B637" s="64"/>
    </row>
    <row r="638" spans="2:2" ht="20.100000000000001" customHeight="1" x14ac:dyDescent="0.15">
      <c r="B638" s="64"/>
    </row>
    <row r="639" spans="2:2" ht="20.100000000000001" customHeight="1" x14ac:dyDescent="0.15">
      <c r="B639" s="64"/>
    </row>
    <row r="640" spans="2:2" ht="20.100000000000001" customHeight="1" x14ac:dyDescent="0.15">
      <c r="B640" s="64"/>
    </row>
    <row r="641" spans="2:2" ht="20.100000000000001" customHeight="1" x14ac:dyDescent="0.15">
      <c r="B641" s="64"/>
    </row>
    <row r="642" spans="2:2" ht="20.100000000000001" customHeight="1" x14ac:dyDescent="0.15">
      <c r="B642" s="64"/>
    </row>
    <row r="643" spans="2:2" ht="20.100000000000001" customHeight="1" x14ac:dyDescent="0.15">
      <c r="B643" s="64"/>
    </row>
    <row r="644" spans="2:2" ht="20.100000000000001" customHeight="1" x14ac:dyDescent="0.15">
      <c r="B644" s="64"/>
    </row>
    <row r="645" spans="2:2" ht="20.100000000000001" customHeight="1" x14ac:dyDescent="0.15">
      <c r="B645" s="64"/>
    </row>
    <row r="646" spans="2:2" ht="20.100000000000001" customHeight="1" x14ac:dyDescent="0.15">
      <c r="B646" s="64"/>
    </row>
    <row r="647" spans="2:2" ht="20.100000000000001" customHeight="1" x14ac:dyDescent="0.15">
      <c r="B647" s="64"/>
    </row>
    <row r="648" spans="2:2" ht="20.100000000000001" customHeight="1" x14ac:dyDescent="0.15">
      <c r="B648" s="64"/>
    </row>
    <row r="649" spans="2:2" ht="20.100000000000001" customHeight="1" x14ac:dyDescent="0.15">
      <c r="B649" s="64"/>
    </row>
    <row r="650" spans="2:2" ht="20.100000000000001" customHeight="1" x14ac:dyDescent="0.15">
      <c r="B650" s="64"/>
    </row>
    <row r="651" spans="2:2" ht="20.100000000000001" customHeight="1" x14ac:dyDescent="0.15">
      <c r="B651" s="64"/>
    </row>
    <row r="652" spans="2:2" ht="20.100000000000001" customHeight="1" x14ac:dyDescent="0.15">
      <c r="B652" s="64"/>
    </row>
    <row r="653" spans="2:2" ht="20.100000000000001" customHeight="1" x14ac:dyDescent="0.15">
      <c r="B653" s="64"/>
    </row>
    <row r="654" spans="2:2" ht="20.100000000000001" customHeight="1" x14ac:dyDescent="0.15">
      <c r="B654" s="64"/>
    </row>
    <row r="655" spans="2:2" ht="20.100000000000001" customHeight="1" x14ac:dyDescent="0.15">
      <c r="B655" s="64"/>
    </row>
    <row r="656" spans="2:2" ht="20.100000000000001" customHeight="1" x14ac:dyDescent="0.15">
      <c r="B656" s="64"/>
    </row>
    <row r="657" spans="2:2" ht="20.100000000000001" customHeight="1" x14ac:dyDescent="0.15">
      <c r="B657" s="64"/>
    </row>
    <row r="658" spans="2:2" ht="20.100000000000001" customHeight="1" x14ac:dyDescent="0.15">
      <c r="B658" s="64"/>
    </row>
    <row r="659" spans="2:2" ht="20.100000000000001" customHeight="1" x14ac:dyDescent="0.15">
      <c r="B659" s="64"/>
    </row>
    <row r="660" spans="2:2" ht="20.100000000000001" customHeight="1" x14ac:dyDescent="0.15">
      <c r="B660" s="64"/>
    </row>
    <row r="661" spans="2:2" ht="20.100000000000001" customHeight="1" x14ac:dyDescent="0.15">
      <c r="B661" s="64"/>
    </row>
    <row r="662" spans="2:2" ht="20.100000000000001" customHeight="1" x14ac:dyDescent="0.15">
      <c r="B662" s="64"/>
    </row>
    <row r="663" spans="2:2" ht="20.100000000000001" customHeight="1" x14ac:dyDescent="0.15">
      <c r="B663" s="64"/>
    </row>
    <row r="664" spans="2:2" ht="20.100000000000001" customHeight="1" x14ac:dyDescent="0.15">
      <c r="B664" s="64"/>
    </row>
    <row r="665" spans="2:2" ht="20.100000000000001" customHeight="1" x14ac:dyDescent="0.15">
      <c r="B665" s="64"/>
    </row>
    <row r="666" spans="2:2" ht="20.100000000000001" customHeight="1" x14ac:dyDescent="0.15">
      <c r="B666" s="64"/>
    </row>
    <row r="667" spans="2:2" ht="20.100000000000001" customHeight="1" x14ac:dyDescent="0.15">
      <c r="B667" s="64"/>
    </row>
    <row r="668" spans="2:2" ht="20.100000000000001" customHeight="1" x14ac:dyDescent="0.15">
      <c r="B668" s="64"/>
    </row>
    <row r="669" spans="2:2" ht="20.100000000000001" customHeight="1" x14ac:dyDescent="0.15">
      <c r="B669" s="64"/>
    </row>
    <row r="670" spans="2:2" ht="20.100000000000001" customHeight="1" x14ac:dyDescent="0.15">
      <c r="B670" s="64"/>
    </row>
    <row r="671" spans="2:2" ht="20.100000000000001" customHeight="1" x14ac:dyDescent="0.15">
      <c r="B671" s="64"/>
    </row>
    <row r="672" spans="2:2" ht="20.100000000000001" customHeight="1" x14ac:dyDescent="0.15">
      <c r="B672" s="64"/>
    </row>
    <row r="673" spans="2:2" ht="20.100000000000001" customHeight="1" x14ac:dyDescent="0.15">
      <c r="B673" s="64"/>
    </row>
    <row r="674" spans="2:2" ht="20.100000000000001" customHeight="1" x14ac:dyDescent="0.15">
      <c r="B674" s="64"/>
    </row>
    <row r="675" spans="2:2" ht="20.100000000000001" customHeight="1" x14ac:dyDescent="0.15">
      <c r="B675" s="64"/>
    </row>
    <row r="676" spans="2:2" ht="20.100000000000001" customHeight="1" x14ac:dyDescent="0.15">
      <c r="B676" s="64"/>
    </row>
    <row r="677" spans="2:2" ht="20.100000000000001" customHeight="1" x14ac:dyDescent="0.15">
      <c r="B677" s="64"/>
    </row>
    <row r="678" spans="2:2" ht="20.100000000000001" customHeight="1" x14ac:dyDescent="0.15">
      <c r="B678" s="64"/>
    </row>
    <row r="679" spans="2:2" ht="20.100000000000001" customHeight="1" x14ac:dyDescent="0.15">
      <c r="B679" s="64"/>
    </row>
    <row r="680" spans="2:2" ht="20.100000000000001" customHeight="1" x14ac:dyDescent="0.15">
      <c r="B680" s="64"/>
    </row>
    <row r="681" spans="2:2" ht="20.100000000000001" customHeight="1" x14ac:dyDescent="0.15">
      <c r="B681" s="64"/>
    </row>
    <row r="682" spans="2:2" ht="20.100000000000001" customHeight="1" x14ac:dyDescent="0.15">
      <c r="B682" s="64"/>
    </row>
    <row r="683" spans="2:2" ht="20.100000000000001" customHeight="1" x14ac:dyDescent="0.15">
      <c r="B683" s="64"/>
    </row>
    <row r="684" spans="2:2" ht="20.100000000000001" customHeight="1" x14ac:dyDescent="0.15">
      <c r="B684" s="64"/>
    </row>
    <row r="685" spans="2:2" ht="20.100000000000001" customHeight="1" x14ac:dyDescent="0.15">
      <c r="B685" s="64"/>
    </row>
    <row r="686" spans="2:2" ht="20.100000000000001" customHeight="1" x14ac:dyDescent="0.15">
      <c r="B686" s="64"/>
    </row>
    <row r="687" spans="2:2" ht="20.100000000000001" customHeight="1" x14ac:dyDescent="0.15">
      <c r="B687" s="64"/>
    </row>
    <row r="688" spans="2:2" ht="20.100000000000001" customHeight="1" x14ac:dyDescent="0.15">
      <c r="B688" s="64"/>
    </row>
    <row r="689" spans="2:2" ht="20.100000000000001" customHeight="1" x14ac:dyDescent="0.15">
      <c r="B689" s="64"/>
    </row>
    <row r="690" spans="2:2" ht="20.100000000000001" customHeight="1" x14ac:dyDescent="0.15">
      <c r="B690" s="64"/>
    </row>
    <row r="691" spans="2:2" ht="20.100000000000001" customHeight="1" x14ac:dyDescent="0.15">
      <c r="B691" s="64"/>
    </row>
    <row r="692" spans="2:2" ht="20.100000000000001" customHeight="1" x14ac:dyDescent="0.15">
      <c r="B692" s="64"/>
    </row>
    <row r="693" spans="2:2" ht="20.100000000000001" customHeight="1" x14ac:dyDescent="0.15">
      <c r="B693" s="64"/>
    </row>
    <row r="694" spans="2:2" ht="20.100000000000001" customHeight="1" x14ac:dyDescent="0.15">
      <c r="B694" s="64"/>
    </row>
    <row r="695" spans="2:2" ht="20.100000000000001" customHeight="1" x14ac:dyDescent="0.15">
      <c r="B695" s="64"/>
    </row>
    <row r="696" spans="2:2" ht="20.100000000000001" customHeight="1" x14ac:dyDescent="0.15">
      <c r="B696" s="64"/>
    </row>
    <row r="697" spans="2:2" ht="20.100000000000001" customHeight="1" x14ac:dyDescent="0.15">
      <c r="B697" s="64"/>
    </row>
    <row r="698" spans="2:2" ht="20.100000000000001" customHeight="1" x14ac:dyDescent="0.15">
      <c r="B698" s="64"/>
    </row>
    <row r="699" spans="2:2" ht="20.100000000000001" customHeight="1" x14ac:dyDescent="0.15">
      <c r="B699" s="64"/>
    </row>
    <row r="700" spans="2:2" ht="20.100000000000001" customHeight="1" x14ac:dyDescent="0.15">
      <c r="B700" s="64"/>
    </row>
    <row r="701" spans="2:2" ht="20.100000000000001" customHeight="1" x14ac:dyDescent="0.15">
      <c r="B701" s="64"/>
    </row>
    <row r="702" spans="2:2" ht="20.100000000000001" customHeight="1" x14ac:dyDescent="0.15">
      <c r="B702" s="64"/>
    </row>
    <row r="703" spans="2:2" ht="20.100000000000001" customHeight="1" x14ac:dyDescent="0.15">
      <c r="B703" s="64"/>
    </row>
    <row r="704" spans="2:2" ht="20.100000000000001" customHeight="1" x14ac:dyDescent="0.15">
      <c r="B704" s="64"/>
    </row>
    <row r="705" spans="2:2" ht="20.100000000000001" customHeight="1" x14ac:dyDescent="0.15">
      <c r="B705" s="64"/>
    </row>
    <row r="706" spans="2:2" ht="20.100000000000001" customHeight="1" x14ac:dyDescent="0.15">
      <c r="B706" s="64"/>
    </row>
    <row r="707" spans="2:2" ht="20.100000000000001" customHeight="1" x14ac:dyDescent="0.15">
      <c r="B707" s="64"/>
    </row>
    <row r="708" spans="2:2" ht="20.100000000000001" customHeight="1" x14ac:dyDescent="0.15">
      <c r="B708" s="64"/>
    </row>
    <row r="709" spans="2:2" ht="20.100000000000001" customHeight="1" x14ac:dyDescent="0.15">
      <c r="B709" s="64"/>
    </row>
    <row r="710" spans="2:2" ht="20.100000000000001" customHeight="1" x14ac:dyDescent="0.15">
      <c r="B710" s="64"/>
    </row>
    <row r="711" spans="2:2" ht="20.100000000000001" customHeight="1" x14ac:dyDescent="0.15">
      <c r="B711" s="64"/>
    </row>
    <row r="712" spans="2:2" ht="20.100000000000001" customHeight="1" x14ac:dyDescent="0.15">
      <c r="B712" s="64"/>
    </row>
    <row r="713" spans="2:2" ht="20.100000000000001" customHeight="1" x14ac:dyDescent="0.15">
      <c r="B713" s="64"/>
    </row>
    <row r="714" spans="2:2" ht="20.100000000000001" customHeight="1" x14ac:dyDescent="0.15">
      <c r="B714" s="64"/>
    </row>
    <row r="715" spans="2:2" ht="20.100000000000001" customHeight="1" x14ac:dyDescent="0.15">
      <c r="B715" s="64"/>
    </row>
    <row r="716" spans="2:2" ht="20.100000000000001" customHeight="1" x14ac:dyDescent="0.15">
      <c r="B716" s="64"/>
    </row>
    <row r="717" spans="2:2" ht="20.100000000000001" customHeight="1" x14ac:dyDescent="0.15">
      <c r="B717" s="64"/>
    </row>
    <row r="718" spans="2:2" ht="20.100000000000001" customHeight="1" x14ac:dyDescent="0.15">
      <c r="B718" s="64"/>
    </row>
    <row r="719" spans="2:2" ht="20.100000000000001" customHeight="1" x14ac:dyDescent="0.15">
      <c r="B719" s="64"/>
    </row>
    <row r="720" spans="2:2" ht="20.100000000000001" customHeight="1" x14ac:dyDescent="0.15">
      <c r="B720" s="64"/>
    </row>
    <row r="721" spans="2:2" ht="20.100000000000001" customHeight="1" x14ac:dyDescent="0.15">
      <c r="B721" s="64"/>
    </row>
    <row r="722" spans="2:2" ht="20.100000000000001" customHeight="1" x14ac:dyDescent="0.15">
      <c r="B722" s="64"/>
    </row>
    <row r="723" spans="2:2" ht="20.100000000000001" customHeight="1" x14ac:dyDescent="0.15">
      <c r="B723" s="64"/>
    </row>
    <row r="724" spans="2:2" ht="20.100000000000001" customHeight="1" x14ac:dyDescent="0.15">
      <c r="B724" s="64"/>
    </row>
    <row r="725" spans="2:2" ht="20.100000000000001" customHeight="1" x14ac:dyDescent="0.15">
      <c r="B725" s="64"/>
    </row>
    <row r="726" spans="2:2" ht="20.100000000000001" customHeight="1" x14ac:dyDescent="0.15">
      <c r="B726" s="64"/>
    </row>
    <row r="727" spans="2:2" ht="20.100000000000001" customHeight="1" x14ac:dyDescent="0.15">
      <c r="B727" s="64"/>
    </row>
    <row r="728" spans="2:2" ht="20.100000000000001" customHeight="1" x14ac:dyDescent="0.15">
      <c r="B728" s="64"/>
    </row>
    <row r="729" spans="2:2" ht="20.100000000000001" customHeight="1" x14ac:dyDescent="0.15">
      <c r="B729" s="64"/>
    </row>
    <row r="730" spans="2:2" ht="20.100000000000001" customHeight="1" x14ac:dyDescent="0.15">
      <c r="B730" s="64"/>
    </row>
    <row r="731" spans="2:2" ht="20.100000000000001" customHeight="1" x14ac:dyDescent="0.15">
      <c r="B731" s="64"/>
    </row>
    <row r="732" spans="2:2" ht="20.100000000000001" customHeight="1" x14ac:dyDescent="0.15">
      <c r="B732" s="64"/>
    </row>
    <row r="733" spans="2:2" ht="20.100000000000001" customHeight="1" x14ac:dyDescent="0.15">
      <c r="B733" s="64"/>
    </row>
    <row r="734" spans="2:2" ht="20.100000000000001" customHeight="1" x14ac:dyDescent="0.15">
      <c r="B734" s="64"/>
    </row>
    <row r="735" spans="2:2" ht="20.100000000000001" customHeight="1" x14ac:dyDescent="0.15">
      <c r="B735" s="64"/>
    </row>
    <row r="736" spans="2:2" ht="20.100000000000001" customHeight="1" x14ac:dyDescent="0.15">
      <c r="B736" s="64"/>
    </row>
    <row r="737" spans="2:2" ht="20.100000000000001" customHeight="1" x14ac:dyDescent="0.15">
      <c r="B737" s="64"/>
    </row>
    <row r="738" spans="2:2" ht="20.100000000000001" customHeight="1" x14ac:dyDescent="0.15">
      <c r="B738" s="64"/>
    </row>
    <row r="739" spans="2:2" ht="20.100000000000001" customHeight="1" x14ac:dyDescent="0.15">
      <c r="B739" s="64"/>
    </row>
    <row r="740" spans="2:2" ht="20.100000000000001" customHeight="1" x14ac:dyDescent="0.15">
      <c r="B740" s="64"/>
    </row>
    <row r="741" spans="2:2" ht="20.100000000000001" customHeight="1" x14ac:dyDescent="0.15">
      <c r="B741" s="64"/>
    </row>
    <row r="742" spans="2:2" ht="20.100000000000001" customHeight="1" x14ac:dyDescent="0.15">
      <c r="B742" s="64"/>
    </row>
    <row r="743" spans="2:2" ht="20.100000000000001" customHeight="1" x14ac:dyDescent="0.15">
      <c r="B743" s="64"/>
    </row>
    <row r="744" spans="2:2" ht="20.100000000000001" customHeight="1" x14ac:dyDescent="0.15">
      <c r="B744" s="64"/>
    </row>
    <row r="745" spans="2:2" ht="20.100000000000001" customHeight="1" x14ac:dyDescent="0.15">
      <c r="B745" s="64"/>
    </row>
    <row r="746" spans="2:2" ht="20.100000000000001" customHeight="1" x14ac:dyDescent="0.15">
      <c r="B746" s="64"/>
    </row>
    <row r="747" spans="2:2" ht="20.100000000000001" customHeight="1" x14ac:dyDescent="0.15">
      <c r="B747" s="64"/>
    </row>
    <row r="748" spans="2:2" ht="20.100000000000001" customHeight="1" x14ac:dyDescent="0.15">
      <c r="B748" s="64"/>
    </row>
    <row r="749" spans="2:2" ht="20.100000000000001" customHeight="1" x14ac:dyDescent="0.15">
      <c r="B749" s="64"/>
    </row>
    <row r="750" spans="2:2" ht="20.100000000000001" customHeight="1" x14ac:dyDescent="0.15">
      <c r="B750" s="64"/>
    </row>
    <row r="751" spans="2:2" ht="20.100000000000001" customHeight="1" x14ac:dyDescent="0.15">
      <c r="B751" s="64"/>
    </row>
    <row r="752" spans="2:2" ht="20.100000000000001" customHeight="1" x14ac:dyDescent="0.15">
      <c r="B752" s="64"/>
    </row>
    <row r="753" spans="2:2" ht="20.100000000000001" customHeight="1" x14ac:dyDescent="0.15">
      <c r="B753" s="64"/>
    </row>
    <row r="754" spans="2:2" ht="20.100000000000001" customHeight="1" x14ac:dyDescent="0.15">
      <c r="B754" s="64"/>
    </row>
    <row r="755" spans="2:2" ht="20.100000000000001" customHeight="1" x14ac:dyDescent="0.15">
      <c r="B755" s="64"/>
    </row>
    <row r="756" spans="2:2" ht="20.100000000000001" customHeight="1" x14ac:dyDescent="0.15">
      <c r="B756" s="64"/>
    </row>
    <row r="757" spans="2:2" ht="20.100000000000001" customHeight="1" x14ac:dyDescent="0.15">
      <c r="B757" s="64"/>
    </row>
    <row r="758" spans="2:2" ht="20.100000000000001" customHeight="1" x14ac:dyDescent="0.15">
      <c r="B758" s="64"/>
    </row>
    <row r="759" spans="2:2" ht="20.100000000000001" customHeight="1" x14ac:dyDescent="0.15">
      <c r="B759" s="64"/>
    </row>
    <row r="760" spans="2:2" ht="20.100000000000001" customHeight="1" x14ac:dyDescent="0.15">
      <c r="B760" s="64"/>
    </row>
    <row r="761" spans="2:2" ht="20.100000000000001" customHeight="1" x14ac:dyDescent="0.15">
      <c r="B761" s="64"/>
    </row>
    <row r="762" spans="2:2" ht="20.100000000000001" customHeight="1" x14ac:dyDescent="0.15">
      <c r="B762" s="64"/>
    </row>
    <row r="763" spans="2:2" ht="20.100000000000001" customHeight="1" x14ac:dyDescent="0.15">
      <c r="B763" s="64"/>
    </row>
    <row r="764" spans="2:2" ht="20.100000000000001" customHeight="1" x14ac:dyDescent="0.15">
      <c r="B764" s="64"/>
    </row>
    <row r="765" spans="2:2" ht="20.100000000000001" customHeight="1" x14ac:dyDescent="0.15">
      <c r="B765" s="64"/>
    </row>
    <row r="766" spans="2:2" ht="20.100000000000001" customHeight="1" x14ac:dyDescent="0.15">
      <c r="B766" s="64"/>
    </row>
    <row r="767" spans="2:2" ht="20.100000000000001" customHeight="1" x14ac:dyDescent="0.15">
      <c r="B767" s="64"/>
    </row>
    <row r="768" spans="2:2" ht="20.100000000000001" customHeight="1" x14ac:dyDescent="0.15">
      <c r="B768" s="64"/>
    </row>
    <row r="769" spans="2:2" ht="20.100000000000001" customHeight="1" x14ac:dyDescent="0.15">
      <c r="B769" s="64"/>
    </row>
    <row r="770" spans="2:2" ht="20.100000000000001" customHeight="1" x14ac:dyDescent="0.15">
      <c r="B770" s="64"/>
    </row>
    <row r="771" spans="2:2" ht="20.100000000000001" customHeight="1" x14ac:dyDescent="0.15">
      <c r="B771" s="64"/>
    </row>
    <row r="772" spans="2:2" ht="20.100000000000001" customHeight="1" x14ac:dyDescent="0.15">
      <c r="B772" s="64"/>
    </row>
    <row r="773" spans="2:2" ht="20.100000000000001" customHeight="1" x14ac:dyDescent="0.15">
      <c r="B773" s="64"/>
    </row>
    <row r="774" spans="2:2" ht="20.100000000000001" customHeight="1" x14ac:dyDescent="0.15">
      <c r="B774" s="64"/>
    </row>
    <row r="775" spans="2:2" ht="20.100000000000001" customHeight="1" x14ac:dyDescent="0.15">
      <c r="B775" s="64"/>
    </row>
    <row r="776" spans="2:2" ht="20.100000000000001" customHeight="1" x14ac:dyDescent="0.15">
      <c r="B776" s="64"/>
    </row>
    <row r="777" spans="2:2" ht="20.100000000000001" customHeight="1" x14ac:dyDescent="0.15">
      <c r="B777" s="64"/>
    </row>
    <row r="778" spans="2:2" ht="20.100000000000001" customHeight="1" x14ac:dyDescent="0.15">
      <c r="B778" s="64"/>
    </row>
    <row r="779" spans="2:2" ht="20.100000000000001" customHeight="1" x14ac:dyDescent="0.15">
      <c r="B779" s="64"/>
    </row>
    <row r="780" spans="2:2" ht="20.100000000000001" customHeight="1" x14ac:dyDescent="0.15">
      <c r="B780" s="64"/>
    </row>
    <row r="781" spans="2:2" ht="20.100000000000001" customHeight="1" x14ac:dyDescent="0.15">
      <c r="B781" s="64"/>
    </row>
    <row r="782" spans="2:2" ht="20.100000000000001" customHeight="1" x14ac:dyDescent="0.15">
      <c r="B782" s="64"/>
    </row>
    <row r="783" spans="2:2" ht="20.100000000000001" customHeight="1" x14ac:dyDescent="0.15">
      <c r="B783" s="64"/>
    </row>
    <row r="784" spans="2:2" ht="20.100000000000001" customHeight="1" x14ac:dyDescent="0.15">
      <c r="B784" s="64"/>
    </row>
    <row r="785" spans="2:2" ht="20.100000000000001" customHeight="1" x14ac:dyDescent="0.15">
      <c r="B785" s="64"/>
    </row>
    <row r="786" spans="2:2" ht="20.100000000000001" customHeight="1" x14ac:dyDescent="0.15">
      <c r="B786" s="64"/>
    </row>
    <row r="787" spans="2:2" ht="20.100000000000001" customHeight="1" x14ac:dyDescent="0.15">
      <c r="B787" s="64"/>
    </row>
    <row r="788" spans="2:2" ht="20.100000000000001" customHeight="1" x14ac:dyDescent="0.15">
      <c r="B788" s="64"/>
    </row>
    <row r="789" spans="2:2" ht="20.100000000000001" customHeight="1" x14ac:dyDescent="0.15">
      <c r="B789" s="64"/>
    </row>
    <row r="790" spans="2:2" ht="20.100000000000001" customHeight="1" x14ac:dyDescent="0.15">
      <c r="B790" s="64"/>
    </row>
    <row r="791" spans="2:2" ht="20.100000000000001" customHeight="1" x14ac:dyDescent="0.15">
      <c r="B791" s="64"/>
    </row>
    <row r="792" spans="2:2" ht="20.100000000000001" customHeight="1" x14ac:dyDescent="0.15">
      <c r="B792" s="64"/>
    </row>
    <row r="793" spans="2:2" ht="20.100000000000001" customHeight="1" x14ac:dyDescent="0.15">
      <c r="B793" s="64"/>
    </row>
    <row r="794" spans="2:2" ht="20.100000000000001" customHeight="1" x14ac:dyDescent="0.15">
      <c r="B794" s="64"/>
    </row>
    <row r="795" spans="2:2" ht="20.100000000000001" customHeight="1" x14ac:dyDescent="0.15">
      <c r="B795" s="64"/>
    </row>
    <row r="796" spans="2:2" ht="20.100000000000001" customHeight="1" x14ac:dyDescent="0.15">
      <c r="B796" s="64"/>
    </row>
    <row r="797" spans="2:2" ht="20.100000000000001" customHeight="1" x14ac:dyDescent="0.15">
      <c r="B797" s="64"/>
    </row>
    <row r="798" spans="2:2" ht="20.100000000000001" customHeight="1" x14ac:dyDescent="0.15">
      <c r="B798" s="64"/>
    </row>
    <row r="799" spans="2:2" ht="20.100000000000001" customHeight="1" x14ac:dyDescent="0.15">
      <c r="B799" s="64"/>
    </row>
    <row r="800" spans="2:2" ht="20.100000000000001" customHeight="1" x14ac:dyDescent="0.15">
      <c r="B800" s="64"/>
    </row>
    <row r="801" spans="2:2" ht="20.100000000000001" customHeight="1" x14ac:dyDescent="0.15">
      <c r="B801" s="64"/>
    </row>
    <row r="802" spans="2:2" ht="20.100000000000001" customHeight="1" x14ac:dyDescent="0.15">
      <c r="B802" s="64"/>
    </row>
    <row r="803" spans="2:2" ht="20.100000000000001" customHeight="1" x14ac:dyDescent="0.15">
      <c r="B803" s="64"/>
    </row>
    <row r="804" spans="2:2" ht="20.100000000000001" customHeight="1" x14ac:dyDescent="0.15">
      <c r="B804" s="64"/>
    </row>
    <row r="805" spans="2:2" ht="20.100000000000001" customHeight="1" x14ac:dyDescent="0.15">
      <c r="B805" s="64"/>
    </row>
    <row r="806" spans="2:2" ht="20.100000000000001" customHeight="1" x14ac:dyDescent="0.15">
      <c r="B806" s="64"/>
    </row>
    <row r="807" spans="2:2" ht="20.100000000000001" customHeight="1" x14ac:dyDescent="0.15">
      <c r="B807" s="64"/>
    </row>
    <row r="808" spans="2:2" ht="20.100000000000001" customHeight="1" x14ac:dyDescent="0.15">
      <c r="B808" s="64"/>
    </row>
    <row r="809" spans="2:2" ht="20.100000000000001" customHeight="1" x14ac:dyDescent="0.15">
      <c r="B809" s="64"/>
    </row>
    <row r="810" spans="2:2" ht="20.100000000000001" customHeight="1" x14ac:dyDescent="0.15">
      <c r="B810" s="64"/>
    </row>
    <row r="811" spans="2:2" ht="20.100000000000001" customHeight="1" x14ac:dyDescent="0.15">
      <c r="B811" s="64"/>
    </row>
    <row r="812" spans="2:2" ht="20.100000000000001" customHeight="1" x14ac:dyDescent="0.15">
      <c r="B812" s="64"/>
    </row>
    <row r="813" spans="2:2" ht="20.100000000000001" customHeight="1" x14ac:dyDescent="0.15">
      <c r="B813" s="64"/>
    </row>
    <row r="814" spans="2:2" ht="20.100000000000001" customHeight="1" x14ac:dyDescent="0.15">
      <c r="B814" s="64"/>
    </row>
    <row r="815" spans="2:2" ht="20.100000000000001" customHeight="1" x14ac:dyDescent="0.15">
      <c r="B815" s="64"/>
    </row>
    <row r="816" spans="2:2" ht="20.100000000000001" customHeight="1" x14ac:dyDescent="0.15">
      <c r="B816" s="64"/>
    </row>
    <row r="817" spans="2:2" ht="20.100000000000001" customHeight="1" x14ac:dyDescent="0.15">
      <c r="B817" s="64"/>
    </row>
    <row r="818" spans="2:2" ht="20.100000000000001" customHeight="1" x14ac:dyDescent="0.15">
      <c r="B818" s="64"/>
    </row>
    <row r="819" spans="2:2" ht="20.100000000000001" customHeight="1" x14ac:dyDescent="0.15">
      <c r="B819" s="64"/>
    </row>
    <row r="820" spans="2:2" ht="20.100000000000001" customHeight="1" x14ac:dyDescent="0.15">
      <c r="B820" s="64"/>
    </row>
    <row r="821" spans="2:2" ht="20.100000000000001" customHeight="1" x14ac:dyDescent="0.15">
      <c r="B821" s="64"/>
    </row>
    <row r="822" spans="2:2" ht="20.100000000000001" customHeight="1" x14ac:dyDescent="0.15">
      <c r="B822" s="64"/>
    </row>
    <row r="823" spans="2:2" ht="20.100000000000001" customHeight="1" x14ac:dyDescent="0.15">
      <c r="B823" s="64"/>
    </row>
    <row r="824" spans="2:2" ht="20.100000000000001" customHeight="1" x14ac:dyDescent="0.15">
      <c r="B824" s="64"/>
    </row>
    <row r="825" spans="2:2" ht="20.100000000000001" customHeight="1" x14ac:dyDescent="0.15">
      <c r="B825" s="64"/>
    </row>
    <row r="826" spans="2:2" ht="20.100000000000001" customHeight="1" x14ac:dyDescent="0.15">
      <c r="B826" s="64"/>
    </row>
    <row r="827" spans="2:2" ht="20.100000000000001" customHeight="1" x14ac:dyDescent="0.15">
      <c r="B827" s="64"/>
    </row>
    <row r="828" spans="2:2" ht="20.100000000000001" customHeight="1" x14ac:dyDescent="0.15">
      <c r="B828" s="64"/>
    </row>
    <row r="829" spans="2:2" ht="20.100000000000001" customHeight="1" x14ac:dyDescent="0.15">
      <c r="B829" s="64"/>
    </row>
    <row r="830" spans="2:2" ht="20.100000000000001" customHeight="1" x14ac:dyDescent="0.15">
      <c r="B830" s="64"/>
    </row>
    <row r="831" spans="2:2" ht="20.100000000000001" customHeight="1" x14ac:dyDescent="0.15">
      <c r="B831" s="64"/>
    </row>
    <row r="832" spans="2:2" ht="20.100000000000001" customHeight="1" x14ac:dyDescent="0.15">
      <c r="B832" s="64"/>
    </row>
    <row r="833" spans="2:2" ht="20.100000000000001" customHeight="1" x14ac:dyDescent="0.15">
      <c r="B833" s="64"/>
    </row>
    <row r="834" spans="2:2" ht="20.100000000000001" customHeight="1" x14ac:dyDescent="0.15">
      <c r="B834" s="64"/>
    </row>
    <row r="835" spans="2:2" ht="20.100000000000001" customHeight="1" x14ac:dyDescent="0.15">
      <c r="B835" s="64"/>
    </row>
    <row r="836" spans="2:2" ht="20.100000000000001" customHeight="1" x14ac:dyDescent="0.15">
      <c r="B836" s="64"/>
    </row>
    <row r="837" spans="2:2" ht="20.100000000000001" customHeight="1" x14ac:dyDescent="0.15">
      <c r="B837" s="64"/>
    </row>
    <row r="838" spans="2:2" ht="20.100000000000001" customHeight="1" x14ac:dyDescent="0.15">
      <c r="B838" s="64"/>
    </row>
    <row r="839" spans="2:2" ht="20.100000000000001" customHeight="1" x14ac:dyDescent="0.15">
      <c r="B839" s="64"/>
    </row>
    <row r="840" spans="2:2" ht="20.100000000000001" customHeight="1" x14ac:dyDescent="0.15">
      <c r="B840" s="64"/>
    </row>
    <row r="841" spans="2:2" ht="20.100000000000001" customHeight="1" x14ac:dyDescent="0.15">
      <c r="B841" s="64"/>
    </row>
    <row r="842" spans="2:2" ht="20.100000000000001" customHeight="1" x14ac:dyDescent="0.15">
      <c r="B842" s="64"/>
    </row>
    <row r="843" spans="2:2" ht="20.100000000000001" customHeight="1" x14ac:dyDescent="0.15">
      <c r="B843" s="64"/>
    </row>
    <row r="844" spans="2:2" ht="20.100000000000001" customHeight="1" x14ac:dyDescent="0.15">
      <c r="B844" s="64"/>
    </row>
    <row r="845" spans="2:2" ht="20.100000000000001" customHeight="1" x14ac:dyDescent="0.15">
      <c r="B845" s="64"/>
    </row>
    <row r="846" spans="2:2" ht="20.100000000000001" customHeight="1" x14ac:dyDescent="0.15">
      <c r="B846" s="64"/>
    </row>
    <row r="847" spans="2:2" ht="20.100000000000001" customHeight="1" x14ac:dyDescent="0.15">
      <c r="B847" s="64"/>
    </row>
    <row r="848" spans="2:2" ht="20.100000000000001" customHeight="1" x14ac:dyDescent="0.15">
      <c r="B848" s="64"/>
    </row>
    <row r="849" spans="2:2" ht="20.100000000000001" customHeight="1" x14ac:dyDescent="0.15">
      <c r="B849" s="64"/>
    </row>
    <row r="850" spans="2:2" ht="20.100000000000001" customHeight="1" x14ac:dyDescent="0.15">
      <c r="B850" s="64"/>
    </row>
    <row r="851" spans="2:2" ht="20.100000000000001" customHeight="1" x14ac:dyDescent="0.15">
      <c r="B851" s="64"/>
    </row>
    <row r="852" spans="2:2" ht="20.100000000000001" customHeight="1" x14ac:dyDescent="0.15">
      <c r="B852" s="64"/>
    </row>
    <row r="853" spans="2:2" ht="20.100000000000001" customHeight="1" x14ac:dyDescent="0.15">
      <c r="B853" s="64"/>
    </row>
    <row r="854" spans="2:2" ht="20.100000000000001" customHeight="1" x14ac:dyDescent="0.15">
      <c r="B854" s="64"/>
    </row>
    <row r="855" spans="2:2" ht="20.100000000000001" customHeight="1" x14ac:dyDescent="0.15">
      <c r="B855" s="64"/>
    </row>
    <row r="856" spans="2:2" ht="20.100000000000001" customHeight="1" x14ac:dyDescent="0.15">
      <c r="B856" s="64"/>
    </row>
    <row r="857" spans="2:2" ht="20.100000000000001" customHeight="1" x14ac:dyDescent="0.15">
      <c r="B857" s="64"/>
    </row>
    <row r="858" spans="2:2" ht="20.100000000000001" customHeight="1" x14ac:dyDescent="0.15">
      <c r="B858" s="64"/>
    </row>
    <row r="859" spans="2:2" ht="20.100000000000001" customHeight="1" x14ac:dyDescent="0.15">
      <c r="B859" s="64"/>
    </row>
    <row r="860" spans="2:2" ht="20.100000000000001" customHeight="1" x14ac:dyDescent="0.15">
      <c r="B860" s="64"/>
    </row>
    <row r="861" spans="2:2" ht="20.100000000000001" customHeight="1" x14ac:dyDescent="0.15">
      <c r="B861" s="64"/>
    </row>
    <row r="862" spans="2:2" ht="20.100000000000001" customHeight="1" x14ac:dyDescent="0.15">
      <c r="B862" s="64"/>
    </row>
    <row r="863" spans="2:2" ht="20.100000000000001" customHeight="1" x14ac:dyDescent="0.15">
      <c r="B863" s="64"/>
    </row>
    <row r="864" spans="2:2" ht="20.100000000000001" customHeight="1" x14ac:dyDescent="0.15">
      <c r="B864" s="64"/>
    </row>
    <row r="865" spans="2:2" ht="20.100000000000001" customHeight="1" x14ac:dyDescent="0.15">
      <c r="B865" s="64"/>
    </row>
    <row r="866" spans="2:2" ht="20.100000000000001" customHeight="1" x14ac:dyDescent="0.15">
      <c r="B866" s="64"/>
    </row>
    <row r="867" spans="2:2" ht="20.100000000000001" customHeight="1" x14ac:dyDescent="0.15">
      <c r="B867" s="64"/>
    </row>
    <row r="868" spans="2:2" ht="20.100000000000001" customHeight="1" x14ac:dyDescent="0.15">
      <c r="B868" s="64"/>
    </row>
    <row r="869" spans="2:2" ht="20.100000000000001" customHeight="1" x14ac:dyDescent="0.15">
      <c r="B869" s="64"/>
    </row>
    <row r="870" spans="2:2" ht="20.100000000000001" customHeight="1" x14ac:dyDescent="0.15">
      <c r="B870" s="64"/>
    </row>
    <row r="871" spans="2:2" ht="20.100000000000001" customHeight="1" x14ac:dyDescent="0.15">
      <c r="B871" s="64"/>
    </row>
    <row r="872" spans="2:2" ht="20.100000000000001" customHeight="1" x14ac:dyDescent="0.15">
      <c r="B872" s="64"/>
    </row>
    <row r="873" spans="2:2" ht="20.100000000000001" customHeight="1" x14ac:dyDescent="0.15">
      <c r="B873" s="64"/>
    </row>
    <row r="874" spans="2:2" ht="20.100000000000001" customHeight="1" x14ac:dyDescent="0.15">
      <c r="B874" s="64"/>
    </row>
    <row r="875" spans="2:2" ht="20.100000000000001" customHeight="1" x14ac:dyDescent="0.15">
      <c r="B875" s="64"/>
    </row>
    <row r="876" spans="2:2" ht="20.100000000000001" customHeight="1" x14ac:dyDescent="0.15">
      <c r="B876" s="64"/>
    </row>
    <row r="877" spans="2:2" ht="20.100000000000001" customHeight="1" x14ac:dyDescent="0.15">
      <c r="B877" s="64"/>
    </row>
    <row r="878" spans="2:2" ht="20.100000000000001" customHeight="1" x14ac:dyDescent="0.15">
      <c r="B878" s="64"/>
    </row>
    <row r="879" spans="2:2" ht="20.100000000000001" customHeight="1" x14ac:dyDescent="0.15">
      <c r="B879" s="64"/>
    </row>
    <row r="880" spans="2:2" ht="20.100000000000001" customHeight="1" x14ac:dyDescent="0.15">
      <c r="B880" s="64"/>
    </row>
    <row r="881" spans="2:2" ht="20.100000000000001" customHeight="1" x14ac:dyDescent="0.15">
      <c r="B881" s="64"/>
    </row>
    <row r="882" spans="2:2" ht="20.100000000000001" customHeight="1" x14ac:dyDescent="0.15">
      <c r="B882" s="64"/>
    </row>
    <row r="883" spans="2:2" ht="20.100000000000001" customHeight="1" x14ac:dyDescent="0.15">
      <c r="B883" s="64"/>
    </row>
    <row r="884" spans="2:2" ht="20.100000000000001" customHeight="1" x14ac:dyDescent="0.15">
      <c r="B884" s="64"/>
    </row>
    <row r="885" spans="2:2" ht="20.100000000000001" customHeight="1" x14ac:dyDescent="0.15">
      <c r="B885" s="64"/>
    </row>
    <row r="886" spans="2:2" ht="20.100000000000001" customHeight="1" x14ac:dyDescent="0.15">
      <c r="B886" s="64"/>
    </row>
    <row r="887" spans="2:2" ht="20.100000000000001" customHeight="1" x14ac:dyDescent="0.15">
      <c r="B887" s="64"/>
    </row>
    <row r="888" spans="2:2" ht="20.100000000000001" customHeight="1" x14ac:dyDescent="0.15">
      <c r="B888" s="64"/>
    </row>
    <row r="889" spans="2:2" ht="20.100000000000001" customHeight="1" x14ac:dyDescent="0.15">
      <c r="B889" s="64"/>
    </row>
    <row r="890" spans="2:2" ht="20.100000000000001" customHeight="1" x14ac:dyDescent="0.15">
      <c r="B890" s="64"/>
    </row>
    <row r="891" spans="2:2" ht="20.100000000000001" customHeight="1" x14ac:dyDescent="0.15">
      <c r="B891" s="64"/>
    </row>
    <row r="892" spans="2:2" ht="20.100000000000001" customHeight="1" x14ac:dyDescent="0.15">
      <c r="B892" s="64"/>
    </row>
    <row r="893" spans="2:2" ht="20.100000000000001" customHeight="1" x14ac:dyDescent="0.15">
      <c r="B893" s="64"/>
    </row>
    <row r="894" spans="2:2" ht="20.100000000000001" customHeight="1" x14ac:dyDescent="0.15">
      <c r="B894" s="64"/>
    </row>
    <row r="895" spans="2:2" ht="20.100000000000001" customHeight="1" x14ac:dyDescent="0.15">
      <c r="B895" s="64"/>
    </row>
    <row r="896" spans="2:2" ht="20.100000000000001" customHeight="1" x14ac:dyDescent="0.15">
      <c r="B896" s="64"/>
    </row>
    <row r="897" spans="2:2" ht="20.100000000000001" customHeight="1" x14ac:dyDescent="0.15">
      <c r="B897" s="64"/>
    </row>
    <row r="898" spans="2:2" ht="20.100000000000001" customHeight="1" x14ac:dyDescent="0.15">
      <c r="B898" s="64"/>
    </row>
    <row r="899" spans="2:2" ht="20.100000000000001" customHeight="1" x14ac:dyDescent="0.15">
      <c r="B899" s="64"/>
    </row>
    <row r="900" spans="2:2" ht="20.100000000000001" customHeight="1" x14ac:dyDescent="0.15">
      <c r="B900" s="64"/>
    </row>
    <row r="901" spans="2:2" ht="20.100000000000001" customHeight="1" x14ac:dyDescent="0.15">
      <c r="B901" s="64"/>
    </row>
    <row r="902" spans="2:2" ht="20.100000000000001" customHeight="1" x14ac:dyDescent="0.15">
      <c r="B902" s="64"/>
    </row>
    <row r="903" spans="2:2" ht="20.100000000000001" customHeight="1" x14ac:dyDescent="0.15">
      <c r="B903" s="64"/>
    </row>
    <row r="904" spans="2:2" ht="20.100000000000001" customHeight="1" x14ac:dyDescent="0.15">
      <c r="B904" s="64"/>
    </row>
    <row r="905" spans="2:2" ht="20.100000000000001" customHeight="1" x14ac:dyDescent="0.15">
      <c r="B905" s="64"/>
    </row>
    <row r="906" spans="2:2" ht="20.100000000000001" customHeight="1" x14ac:dyDescent="0.15">
      <c r="B906" s="64"/>
    </row>
    <row r="907" spans="2:2" ht="20.100000000000001" customHeight="1" x14ac:dyDescent="0.15">
      <c r="B907" s="64"/>
    </row>
    <row r="908" spans="2:2" ht="20.100000000000001" customHeight="1" x14ac:dyDescent="0.15">
      <c r="B908" s="64"/>
    </row>
    <row r="909" spans="2:2" ht="20.100000000000001" customHeight="1" x14ac:dyDescent="0.15">
      <c r="B909" s="64"/>
    </row>
    <row r="910" spans="2:2" ht="20.100000000000001" customHeight="1" x14ac:dyDescent="0.15">
      <c r="B910" s="64"/>
    </row>
    <row r="911" spans="2:2" ht="20.100000000000001" customHeight="1" x14ac:dyDescent="0.15">
      <c r="B911" s="64"/>
    </row>
    <row r="912" spans="2:2" ht="20.100000000000001" customHeight="1" x14ac:dyDescent="0.15">
      <c r="B912" s="64"/>
    </row>
    <row r="913" spans="2:2" ht="20.100000000000001" customHeight="1" x14ac:dyDescent="0.15">
      <c r="B913" s="64"/>
    </row>
    <row r="914" spans="2:2" ht="20.100000000000001" customHeight="1" x14ac:dyDescent="0.15">
      <c r="B914" s="64"/>
    </row>
    <row r="915" spans="2:2" ht="20.100000000000001" customHeight="1" x14ac:dyDescent="0.15">
      <c r="B915" s="64"/>
    </row>
    <row r="916" spans="2:2" ht="20.100000000000001" customHeight="1" x14ac:dyDescent="0.15">
      <c r="B916" s="64"/>
    </row>
    <row r="917" spans="2:2" ht="20.100000000000001" customHeight="1" x14ac:dyDescent="0.15">
      <c r="B917" s="64"/>
    </row>
    <row r="918" spans="2:2" ht="20.100000000000001" customHeight="1" x14ac:dyDescent="0.15">
      <c r="B918" s="64"/>
    </row>
    <row r="919" spans="2:2" ht="20.100000000000001" customHeight="1" x14ac:dyDescent="0.15">
      <c r="B919" s="64"/>
    </row>
    <row r="920" spans="2:2" ht="20.100000000000001" customHeight="1" x14ac:dyDescent="0.15">
      <c r="B920" s="64"/>
    </row>
    <row r="921" spans="2:2" ht="20.100000000000001" customHeight="1" x14ac:dyDescent="0.15">
      <c r="B921" s="64"/>
    </row>
    <row r="922" spans="2:2" ht="20.100000000000001" customHeight="1" x14ac:dyDescent="0.15">
      <c r="B922" s="64"/>
    </row>
    <row r="923" spans="2:2" ht="20.100000000000001" customHeight="1" x14ac:dyDescent="0.15">
      <c r="B923" s="64"/>
    </row>
    <row r="924" spans="2:2" ht="20.100000000000001" customHeight="1" x14ac:dyDescent="0.15">
      <c r="B924" s="64"/>
    </row>
    <row r="925" spans="2:2" ht="20.100000000000001" customHeight="1" x14ac:dyDescent="0.15">
      <c r="B925" s="64"/>
    </row>
    <row r="926" spans="2:2" ht="20.100000000000001" customHeight="1" x14ac:dyDescent="0.15">
      <c r="B926" s="64"/>
    </row>
    <row r="927" spans="2:2" ht="20.100000000000001" customHeight="1" x14ac:dyDescent="0.15">
      <c r="B927" s="64"/>
    </row>
    <row r="928" spans="2:2" ht="20.100000000000001" customHeight="1" x14ac:dyDescent="0.15">
      <c r="B928" s="64"/>
    </row>
    <row r="929" spans="2:2" ht="20.100000000000001" customHeight="1" x14ac:dyDescent="0.15">
      <c r="B929" s="64"/>
    </row>
    <row r="930" spans="2:2" ht="20.100000000000001" customHeight="1" x14ac:dyDescent="0.15">
      <c r="B930" s="64"/>
    </row>
    <row r="931" spans="2:2" ht="20.100000000000001" customHeight="1" x14ac:dyDescent="0.15">
      <c r="B931" s="64"/>
    </row>
    <row r="932" spans="2:2" ht="20.100000000000001" customHeight="1" x14ac:dyDescent="0.15">
      <c r="B932" s="64"/>
    </row>
    <row r="933" spans="2:2" ht="20.100000000000001" customHeight="1" x14ac:dyDescent="0.15">
      <c r="B933" s="64"/>
    </row>
    <row r="934" spans="2:2" ht="20.100000000000001" customHeight="1" x14ac:dyDescent="0.15">
      <c r="B934" s="64"/>
    </row>
    <row r="935" spans="2:2" ht="20.100000000000001" customHeight="1" x14ac:dyDescent="0.15">
      <c r="B935" s="64"/>
    </row>
    <row r="936" spans="2:2" ht="20.100000000000001" customHeight="1" x14ac:dyDescent="0.15">
      <c r="B936" s="64"/>
    </row>
    <row r="937" spans="2:2" ht="20.100000000000001" customHeight="1" x14ac:dyDescent="0.15">
      <c r="B937" s="64"/>
    </row>
    <row r="938" spans="2:2" ht="20.100000000000001" customHeight="1" x14ac:dyDescent="0.15">
      <c r="B938" s="64"/>
    </row>
    <row r="939" spans="2:2" ht="20.100000000000001" customHeight="1" x14ac:dyDescent="0.15">
      <c r="B939" s="64"/>
    </row>
    <row r="940" spans="2:2" ht="20.100000000000001" customHeight="1" x14ac:dyDescent="0.15">
      <c r="B940" s="64"/>
    </row>
    <row r="941" spans="2:2" ht="20.100000000000001" customHeight="1" x14ac:dyDescent="0.15">
      <c r="B941" s="64"/>
    </row>
    <row r="942" spans="2:2" ht="20.100000000000001" customHeight="1" x14ac:dyDescent="0.15">
      <c r="B942" s="64"/>
    </row>
    <row r="943" spans="2:2" ht="20.100000000000001" customHeight="1" x14ac:dyDescent="0.15">
      <c r="B943" s="64"/>
    </row>
    <row r="944" spans="2:2" ht="20.100000000000001" customHeight="1" x14ac:dyDescent="0.15">
      <c r="B944" s="64"/>
    </row>
    <row r="945" spans="2:2" ht="20.100000000000001" customHeight="1" x14ac:dyDescent="0.15">
      <c r="B945" s="64"/>
    </row>
    <row r="946" spans="2:2" ht="20.100000000000001" customHeight="1" x14ac:dyDescent="0.15">
      <c r="B946" s="64"/>
    </row>
    <row r="947" spans="2:2" ht="20.100000000000001" customHeight="1" x14ac:dyDescent="0.15">
      <c r="B947" s="64"/>
    </row>
    <row r="948" spans="2:2" ht="20.100000000000001" customHeight="1" x14ac:dyDescent="0.15">
      <c r="B948" s="64"/>
    </row>
    <row r="949" spans="2:2" ht="20.100000000000001" customHeight="1" x14ac:dyDescent="0.15">
      <c r="B949" s="64"/>
    </row>
    <row r="950" spans="2:2" ht="20.100000000000001" customHeight="1" x14ac:dyDescent="0.15">
      <c r="B950" s="64"/>
    </row>
    <row r="951" spans="2:2" ht="20.100000000000001" customHeight="1" x14ac:dyDescent="0.15">
      <c r="B951" s="64"/>
    </row>
    <row r="952" spans="2:2" ht="20.100000000000001" customHeight="1" x14ac:dyDescent="0.15">
      <c r="B952" s="64"/>
    </row>
    <row r="953" spans="2:2" ht="20.100000000000001" customHeight="1" x14ac:dyDescent="0.15">
      <c r="B953" s="64"/>
    </row>
    <row r="954" spans="2:2" ht="20.100000000000001" customHeight="1" x14ac:dyDescent="0.15">
      <c r="B954" s="64"/>
    </row>
    <row r="955" spans="2:2" ht="20.100000000000001" customHeight="1" x14ac:dyDescent="0.15">
      <c r="B955" s="64"/>
    </row>
    <row r="956" spans="2:2" ht="20.100000000000001" customHeight="1" x14ac:dyDescent="0.15">
      <c r="B956" s="64"/>
    </row>
    <row r="957" spans="2:2" ht="20.100000000000001" customHeight="1" x14ac:dyDescent="0.15">
      <c r="B957" s="64"/>
    </row>
    <row r="958" spans="2:2" ht="20.100000000000001" customHeight="1" x14ac:dyDescent="0.15">
      <c r="B958" s="64"/>
    </row>
    <row r="959" spans="2:2" ht="20.100000000000001" customHeight="1" x14ac:dyDescent="0.15">
      <c r="B959" s="64"/>
    </row>
    <row r="960" spans="2:2" ht="20.100000000000001" customHeight="1" x14ac:dyDescent="0.15">
      <c r="B960" s="64"/>
    </row>
    <row r="961" spans="2:2" ht="20.100000000000001" customHeight="1" x14ac:dyDescent="0.15">
      <c r="B961" s="64"/>
    </row>
    <row r="962" spans="2:2" ht="20.100000000000001" customHeight="1" x14ac:dyDescent="0.15">
      <c r="B962" s="64"/>
    </row>
    <row r="963" spans="2:2" ht="20.100000000000001" customHeight="1" x14ac:dyDescent="0.15">
      <c r="B963" s="64"/>
    </row>
    <row r="964" spans="2:2" ht="20.100000000000001" customHeight="1" x14ac:dyDescent="0.15">
      <c r="B964" s="64"/>
    </row>
    <row r="965" spans="2:2" ht="20.100000000000001" customHeight="1" x14ac:dyDescent="0.15">
      <c r="B965" s="64"/>
    </row>
    <row r="966" spans="2:2" ht="20.100000000000001" customHeight="1" x14ac:dyDescent="0.15">
      <c r="B966" s="64"/>
    </row>
    <row r="967" spans="2:2" ht="20.100000000000001" customHeight="1" x14ac:dyDescent="0.15">
      <c r="B967" s="64"/>
    </row>
    <row r="968" spans="2:2" ht="20.100000000000001" customHeight="1" x14ac:dyDescent="0.15">
      <c r="B968" s="64"/>
    </row>
    <row r="969" spans="2:2" ht="20.100000000000001" customHeight="1" x14ac:dyDescent="0.15">
      <c r="B969" s="64"/>
    </row>
    <row r="970" spans="2:2" ht="20.100000000000001" customHeight="1" x14ac:dyDescent="0.15">
      <c r="B970" s="64"/>
    </row>
    <row r="971" spans="2:2" ht="20.100000000000001" customHeight="1" x14ac:dyDescent="0.15">
      <c r="B971" s="64"/>
    </row>
    <row r="972" spans="2:2" ht="20.100000000000001" customHeight="1" x14ac:dyDescent="0.15">
      <c r="B972" s="64"/>
    </row>
    <row r="973" spans="2:2" ht="20.100000000000001" customHeight="1" x14ac:dyDescent="0.15">
      <c r="B973" s="64"/>
    </row>
    <row r="974" spans="2:2" ht="20.100000000000001" customHeight="1" x14ac:dyDescent="0.15">
      <c r="B974" s="64"/>
    </row>
    <row r="975" spans="2:2" ht="20.100000000000001" customHeight="1" x14ac:dyDescent="0.15">
      <c r="B975" s="64"/>
    </row>
    <row r="976" spans="2:2" ht="20.100000000000001" customHeight="1" x14ac:dyDescent="0.15">
      <c r="B976" s="64"/>
    </row>
    <row r="977" spans="2:2" ht="20.100000000000001" customHeight="1" x14ac:dyDescent="0.15">
      <c r="B977" s="64"/>
    </row>
    <row r="978" spans="2:2" ht="20.100000000000001" customHeight="1" x14ac:dyDescent="0.15">
      <c r="B978" s="64"/>
    </row>
    <row r="979" spans="2:2" ht="20.100000000000001" customHeight="1" x14ac:dyDescent="0.15">
      <c r="B979" s="64"/>
    </row>
    <row r="980" spans="2:2" ht="20.100000000000001" customHeight="1" x14ac:dyDescent="0.15">
      <c r="B980" s="64"/>
    </row>
    <row r="981" spans="2:2" ht="20.100000000000001" customHeight="1" x14ac:dyDescent="0.15">
      <c r="B981" s="64"/>
    </row>
    <row r="982" spans="2:2" ht="20.100000000000001" customHeight="1" x14ac:dyDescent="0.15">
      <c r="B982" s="64"/>
    </row>
    <row r="983" spans="2:2" ht="20.100000000000001" customHeight="1" x14ac:dyDescent="0.15">
      <c r="B983" s="64"/>
    </row>
    <row r="984" spans="2:2" ht="20.100000000000001" customHeight="1" x14ac:dyDescent="0.15">
      <c r="B984" s="64"/>
    </row>
    <row r="985" spans="2:2" ht="20.100000000000001" customHeight="1" x14ac:dyDescent="0.15">
      <c r="B985" s="64"/>
    </row>
    <row r="986" spans="2:2" ht="20.100000000000001" customHeight="1" x14ac:dyDescent="0.15">
      <c r="B986" s="64"/>
    </row>
    <row r="987" spans="2:2" ht="20.100000000000001" customHeight="1" x14ac:dyDescent="0.15">
      <c r="B987" s="64"/>
    </row>
    <row r="988" spans="2:2" ht="20.100000000000001" customHeight="1" x14ac:dyDescent="0.15">
      <c r="B988" s="64"/>
    </row>
    <row r="989" spans="2:2" ht="20.100000000000001" customHeight="1" x14ac:dyDescent="0.15">
      <c r="B989" s="64"/>
    </row>
    <row r="990" spans="2:2" ht="20.100000000000001" customHeight="1" x14ac:dyDescent="0.15">
      <c r="B990" s="64"/>
    </row>
    <row r="991" spans="2:2" ht="20.100000000000001" customHeight="1" x14ac:dyDescent="0.15">
      <c r="B991" s="64"/>
    </row>
    <row r="992" spans="2:2" ht="20.100000000000001" customHeight="1" x14ac:dyDescent="0.15">
      <c r="B992" s="64"/>
    </row>
    <row r="993" spans="2:2" ht="20.100000000000001" customHeight="1" x14ac:dyDescent="0.15">
      <c r="B993" s="64"/>
    </row>
    <row r="994" spans="2:2" ht="20.100000000000001" customHeight="1" x14ac:dyDescent="0.15">
      <c r="B994" s="64"/>
    </row>
    <row r="995" spans="2:2" ht="20.100000000000001" customHeight="1" x14ac:dyDescent="0.15">
      <c r="B995" s="64"/>
    </row>
    <row r="996" spans="2:2" ht="20.100000000000001" customHeight="1" x14ac:dyDescent="0.15">
      <c r="B996" s="64"/>
    </row>
    <row r="997" spans="2:2" ht="20.100000000000001" customHeight="1" x14ac:dyDescent="0.15">
      <c r="B997" s="64"/>
    </row>
    <row r="998" spans="2:2" ht="20.100000000000001" customHeight="1" x14ac:dyDescent="0.15">
      <c r="B998" s="64"/>
    </row>
    <row r="999" spans="2:2" ht="20.100000000000001" customHeight="1" x14ac:dyDescent="0.15">
      <c r="B999" s="64"/>
    </row>
    <row r="1000" spans="2:2" ht="20.100000000000001" customHeight="1" x14ac:dyDescent="0.15">
      <c r="B1000" s="64"/>
    </row>
    <row r="1001" spans="2:2" ht="20.100000000000001" customHeight="1" x14ac:dyDescent="0.15">
      <c r="B1001" s="64"/>
    </row>
    <row r="1002" spans="2:2" ht="20.100000000000001" customHeight="1" x14ac:dyDescent="0.15">
      <c r="B1002" s="64"/>
    </row>
    <row r="1003" spans="2:2" ht="20.100000000000001" customHeight="1" x14ac:dyDescent="0.15">
      <c r="B1003" s="64"/>
    </row>
    <row r="1004" spans="2:2" ht="20.100000000000001" customHeight="1" x14ac:dyDescent="0.15">
      <c r="B1004" s="64"/>
    </row>
    <row r="1005" spans="2:2" ht="20.100000000000001" customHeight="1" x14ac:dyDescent="0.15">
      <c r="B1005" s="64"/>
    </row>
    <row r="1006" spans="2:2" ht="20.100000000000001" customHeight="1" x14ac:dyDescent="0.15">
      <c r="B1006" s="64"/>
    </row>
    <row r="1007" spans="2:2" ht="20.100000000000001" customHeight="1" x14ac:dyDescent="0.15">
      <c r="B1007" s="64"/>
    </row>
    <row r="1008" spans="2:2" ht="20.100000000000001" customHeight="1" x14ac:dyDescent="0.15">
      <c r="B1008" s="64"/>
    </row>
    <row r="1009" spans="2:2" ht="20.100000000000001" customHeight="1" x14ac:dyDescent="0.15">
      <c r="B1009" s="64"/>
    </row>
    <row r="1010" spans="2:2" ht="20.100000000000001" customHeight="1" x14ac:dyDescent="0.15">
      <c r="B1010" s="64"/>
    </row>
    <row r="1011" spans="2:2" ht="20.100000000000001" customHeight="1" x14ac:dyDescent="0.15">
      <c r="B1011" s="64"/>
    </row>
    <row r="1012" spans="2:2" ht="20.100000000000001" customHeight="1" x14ac:dyDescent="0.15">
      <c r="B1012" s="64"/>
    </row>
    <row r="1013" spans="2:2" ht="20.100000000000001" customHeight="1" x14ac:dyDescent="0.15">
      <c r="B1013" s="64"/>
    </row>
    <row r="1014" spans="2:2" ht="20.100000000000001" customHeight="1" x14ac:dyDescent="0.15">
      <c r="B1014" s="64"/>
    </row>
    <row r="1015" spans="2:2" ht="20.100000000000001" customHeight="1" x14ac:dyDescent="0.15">
      <c r="B1015" s="64"/>
    </row>
    <row r="1016" spans="2:2" ht="20.100000000000001" customHeight="1" x14ac:dyDescent="0.15">
      <c r="B1016" s="64"/>
    </row>
    <row r="1017" spans="2:2" ht="20.100000000000001" customHeight="1" x14ac:dyDescent="0.15">
      <c r="B1017" s="64"/>
    </row>
    <row r="1018" spans="2:2" ht="20.100000000000001" customHeight="1" x14ac:dyDescent="0.15">
      <c r="B1018" s="64"/>
    </row>
    <row r="1019" spans="2:2" ht="20.100000000000001" customHeight="1" x14ac:dyDescent="0.15">
      <c r="B1019" s="64"/>
    </row>
    <row r="1020" spans="2:2" ht="20.100000000000001" customHeight="1" x14ac:dyDescent="0.15">
      <c r="B1020" s="64"/>
    </row>
    <row r="1021" spans="2:2" ht="20.100000000000001" customHeight="1" x14ac:dyDescent="0.15">
      <c r="B1021" s="64"/>
    </row>
    <row r="1022" spans="2:2" ht="20.100000000000001" customHeight="1" x14ac:dyDescent="0.15">
      <c r="B1022" s="64"/>
    </row>
    <row r="1023" spans="2:2" ht="20.100000000000001" customHeight="1" x14ac:dyDescent="0.15">
      <c r="B1023" s="64"/>
    </row>
    <row r="1024" spans="2:2" ht="20.100000000000001" customHeight="1" x14ac:dyDescent="0.15">
      <c r="B1024" s="64"/>
    </row>
    <row r="1025" spans="2:2" ht="20.100000000000001" customHeight="1" x14ac:dyDescent="0.15">
      <c r="B1025" s="64"/>
    </row>
    <row r="1026" spans="2:2" ht="20.100000000000001" customHeight="1" x14ac:dyDescent="0.15">
      <c r="B1026" s="64"/>
    </row>
    <row r="1027" spans="2:2" ht="20.100000000000001" customHeight="1" x14ac:dyDescent="0.15">
      <c r="B1027" s="64"/>
    </row>
    <row r="1028" spans="2:2" ht="20.100000000000001" customHeight="1" x14ac:dyDescent="0.15">
      <c r="B1028" s="64"/>
    </row>
    <row r="1029" spans="2:2" ht="20.100000000000001" customHeight="1" x14ac:dyDescent="0.15">
      <c r="B1029" s="64"/>
    </row>
    <row r="1030" spans="2:2" ht="20.100000000000001" customHeight="1" x14ac:dyDescent="0.15">
      <c r="B1030" s="64"/>
    </row>
    <row r="1031" spans="2:2" ht="20.100000000000001" customHeight="1" x14ac:dyDescent="0.15">
      <c r="B1031" s="64"/>
    </row>
    <row r="1032" spans="2:2" ht="20.100000000000001" customHeight="1" x14ac:dyDescent="0.15">
      <c r="B1032" s="64"/>
    </row>
    <row r="1033" spans="2:2" ht="20.100000000000001" customHeight="1" x14ac:dyDescent="0.15">
      <c r="B1033" s="64"/>
    </row>
    <row r="1034" spans="2:2" ht="20.100000000000001" customHeight="1" x14ac:dyDescent="0.15">
      <c r="B1034" s="64"/>
    </row>
    <row r="1035" spans="2:2" ht="20.100000000000001" customHeight="1" x14ac:dyDescent="0.15">
      <c r="B1035" s="64"/>
    </row>
    <row r="1036" spans="2:2" ht="20.100000000000001" customHeight="1" x14ac:dyDescent="0.15">
      <c r="B1036" s="64"/>
    </row>
    <row r="1037" spans="2:2" ht="20.100000000000001" customHeight="1" x14ac:dyDescent="0.15">
      <c r="B1037" s="64"/>
    </row>
    <row r="1038" spans="2:2" ht="20.100000000000001" customHeight="1" x14ac:dyDescent="0.15">
      <c r="B1038" s="64"/>
    </row>
    <row r="1039" spans="2:2" ht="20.100000000000001" customHeight="1" x14ac:dyDescent="0.15">
      <c r="B1039" s="64"/>
    </row>
    <row r="1040" spans="2:2" ht="20.100000000000001" customHeight="1" x14ac:dyDescent="0.15">
      <c r="B1040" s="64"/>
    </row>
    <row r="1041" spans="2:2" ht="20.100000000000001" customHeight="1" x14ac:dyDescent="0.15">
      <c r="B1041" s="64"/>
    </row>
    <row r="1042" spans="2:2" ht="20.100000000000001" customHeight="1" x14ac:dyDescent="0.15">
      <c r="B1042" s="64"/>
    </row>
    <row r="1043" spans="2:2" ht="20.100000000000001" customHeight="1" x14ac:dyDescent="0.15">
      <c r="B1043" s="64"/>
    </row>
    <row r="1044" spans="2:2" ht="20.100000000000001" customHeight="1" x14ac:dyDescent="0.15">
      <c r="B1044" s="64"/>
    </row>
    <row r="1045" spans="2:2" ht="20.100000000000001" customHeight="1" x14ac:dyDescent="0.15">
      <c r="B1045" s="64"/>
    </row>
    <row r="1046" spans="2:2" ht="20.100000000000001" customHeight="1" x14ac:dyDescent="0.15">
      <c r="B1046" s="64"/>
    </row>
    <row r="1047" spans="2:2" ht="20.100000000000001" customHeight="1" x14ac:dyDescent="0.15">
      <c r="B1047" s="64"/>
    </row>
    <row r="1048" spans="2:2" ht="20.100000000000001" customHeight="1" x14ac:dyDescent="0.15">
      <c r="B1048" s="64"/>
    </row>
    <row r="1049" spans="2:2" ht="20.100000000000001" customHeight="1" x14ac:dyDescent="0.15">
      <c r="B1049" s="64"/>
    </row>
    <row r="1050" spans="2:2" ht="20.100000000000001" customHeight="1" x14ac:dyDescent="0.15">
      <c r="B1050" s="64"/>
    </row>
    <row r="1051" spans="2:2" ht="20.100000000000001" customHeight="1" x14ac:dyDescent="0.15">
      <c r="B1051" s="64"/>
    </row>
    <row r="1052" spans="2:2" ht="20.100000000000001" customHeight="1" x14ac:dyDescent="0.15">
      <c r="B1052" s="64"/>
    </row>
    <row r="1053" spans="2:2" ht="20.100000000000001" customHeight="1" x14ac:dyDescent="0.15">
      <c r="B1053" s="64"/>
    </row>
    <row r="1054" spans="2:2" ht="20.100000000000001" customHeight="1" x14ac:dyDescent="0.15">
      <c r="B1054" s="64"/>
    </row>
    <row r="1055" spans="2:2" ht="20.100000000000001" customHeight="1" x14ac:dyDescent="0.15">
      <c r="B1055" s="64"/>
    </row>
    <row r="1056" spans="2:2" ht="20.100000000000001" customHeight="1" x14ac:dyDescent="0.15">
      <c r="B1056" s="64"/>
    </row>
    <row r="1057" spans="2:2" ht="20.100000000000001" customHeight="1" x14ac:dyDescent="0.15">
      <c r="B1057" s="64"/>
    </row>
    <row r="1058" spans="2:2" ht="20.100000000000001" customHeight="1" x14ac:dyDescent="0.15">
      <c r="B1058" s="64"/>
    </row>
    <row r="1059" spans="2:2" ht="20.100000000000001" customHeight="1" x14ac:dyDescent="0.15">
      <c r="B1059" s="64"/>
    </row>
    <row r="1060" spans="2:2" ht="20.100000000000001" customHeight="1" x14ac:dyDescent="0.15">
      <c r="B1060" s="64"/>
    </row>
    <row r="1061" spans="2:2" ht="20.100000000000001" customHeight="1" x14ac:dyDescent="0.15">
      <c r="B1061" s="64"/>
    </row>
    <row r="1062" spans="2:2" ht="20.100000000000001" customHeight="1" x14ac:dyDescent="0.15">
      <c r="B1062" s="64"/>
    </row>
    <row r="1063" spans="2:2" ht="20.100000000000001" customHeight="1" x14ac:dyDescent="0.15">
      <c r="B1063" s="64"/>
    </row>
    <row r="1064" spans="2:2" ht="20.100000000000001" customHeight="1" x14ac:dyDescent="0.15">
      <c r="B1064" s="64"/>
    </row>
    <row r="1065" spans="2:2" ht="20.100000000000001" customHeight="1" x14ac:dyDescent="0.15">
      <c r="B1065" s="64"/>
    </row>
    <row r="1066" spans="2:2" ht="20.100000000000001" customHeight="1" x14ac:dyDescent="0.15">
      <c r="B1066" s="64"/>
    </row>
    <row r="1067" spans="2:2" ht="20.100000000000001" customHeight="1" x14ac:dyDescent="0.15">
      <c r="B1067" s="64"/>
    </row>
    <row r="1068" spans="2:2" ht="20.100000000000001" customHeight="1" x14ac:dyDescent="0.15">
      <c r="B1068" s="64"/>
    </row>
    <row r="1069" spans="2:2" ht="20.100000000000001" customHeight="1" x14ac:dyDescent="0.15">
      <c r="B1069" s="64"/>
    </row>
    <row r="1070" spans="2:2" ht="20.100000000000001" customHeight="1" x14ac:dyDescent="0.15">
      <c r="B1070" s="64"/>
    </row>
    <row r="1071" spans="2:2" ht="20.100000000000001" customHeight="1" x14ac:dyDescent="0.15">
      <c r="B1071" s="64"/>
    </row>
    <row r="1072" spans="2:2" ht="20.100000000000001" customHeight="1" x14ac:dyDescent="0.15">
      <c r="B1072" s="64"/>
    </row>
    <row r="1073" spans="2:2" ht="20.100000000000001" customHeight="1" x14ac:dyDescent="0.15">
      <c r="B1073" s="64"/>
    </row>
    <row r="1074" spans="2:2" ht="20.100000000000001" customHeight="1" x14ac:dyDescent="0.15">
      <c r="B1074" s="64"/>
    </row>
    <row r="1075" spans="2:2" ht="20.100000000000001" customHeight="1" x14ac:dyDescent="0.15">
      <c r="B1075" s="64"/>
    </row>
    <row r="1076" spans="2:2" ht="20.100000000000001" customHeight="1" x14ac:dyDescent="0.15">
      <c r="B1076" s="64"/>
    </row>
    <row r="1077" spans="2:2" ht="20.100000000000001" customHeight="1" x14ac:dyDescent="0.15">
      <c r="B1077" s="64"/>
    </row>
    <row r="1078" spans="2:2" ht="20.100000000000001" customHeight="1" x14ac:dyDescent="0.15">
      <c r="B1078" s="64"/>
    </row>
    <row r="1079" spans="2:2" ht="20.100000000000001" customHeight="1" x14ac:dyDescent="0.15">
      <c r="B1079" s="64"/>
    </row>
    <row r="1080" spans="2:2" ht="20.100000000000001" customHeight="1" x14ac:dyDescent="0.15">
      <c r="B1080" s="64"/>
    </row>
    <row r="1081" spans="2:2" ht="20.100000000000001" customHeight="1" x14ac:dyDescent="0.15">
      <c r="B1081" s="64"/>
    </row>
    <row r="1082" spans="2:2" ht="20.100000000000001" customHeight="1" x14ac:dyDescent="0.15">
      <c r="B1082" s="64"/>
    </row>
    <row r="1083" spans="2:2" ht="20.100000000000001" customHeight="1" x14ac:dyDescent="0.15">
      <c r="B1083" s="64"/>
    </row>
    <row r="1084" spans="2:2" ht="20.100000000000001" customHeight="1" x14ac:dyDescent="0.15">
      <c r="B1084" s="64"/>
    </row>
    <row r="1085" spans="2:2" ht="20.100000000000001" customHeight="1" x14ac:dyDescent="0.15">
      <c r="B1085" s="64"/>
    </row>
    <row r="1086" spans="2:2" ht="20.100000000000001" customHeight="1" x14ac:dyDescent="0.15">
      <c r="B1086" s="64"/>
    </row>
    <row r="1087" spans="2:2" ht="20.100000000000001" customHeight="1" x14ac:dyDescent="0.15">
      <c r="B1087" s="64"/>
    </row>
    <row r="1088" spans="2:2" ht="20.100000000000001" customHeight="1" x14ac:dyDescent="0.15">
      <c r="B1088" s="64"/>
    </row>
    <row r="1089" spans="2:2" ht="20.100000000000001" customHeight="1" x14ac:dyDescent="0.15">
      <c r="B1089" s="64"/>
    </row>
    <row r="1090" spans="2:2" ht="20.100000000000001" customHeight="1" x14ac:dyDescent="0.15">
      <c r="B1090" s="64"/>
    </row>
    <row r="1091" spans="2:2" ht="20.100000000000001" customHeight="1" x14ac:dyDescent="0.15">
      <c r="B1091" s="64"/>
    </row>
    <row r="1092" spans="2:2" ht="20.100000000000001" customHeight="1" x14ac:dyDescent="0.15">
      <c r="B1092" s="64"/>
    </row>
    <row r="1093" spans="2:2" ht="20.100000000000001" customHeight="1" x14ac:dyDescent="0.15">
      <c r="B1093" s="64"/>
    </row>
    <row r="1094" spans="2:2" ht="20.100000000000001" customHeight="1" x14ac:dyDescent="0.15">
      <c r="B1094" s="64"/>
    </row>
    <row r="1095" spans="2:2" ht="20.100000000000001" customHeight="1" x14ac:dyDescent="0.15">
      <c r="B1095" s="64"/>
    </row>
    <row r="1096" spans="2:2" ht="20.100000000000001" customHeight="1" x14ac:dyDescent="0.15">
      <c r="B1096" s="64"/>
    </row>
    <row r="1097" spans="2:2" ht="20.100000000000001" customHeight="1" x14ac:dyDescent="0.15">
      <c r="B1097" s="64"/>
    </row>
    <row r="1098" spans="2:2" ht="20.100000000000001" customHeight="1" x14ac:dyDescent="0.15">
      <c r="B1098" s="64"/>
    </row>
    <row r="1099" spans="2:2" ht="20.100000000000001" customHeight="1" x14ac:dyDescent="0.15">
      <c r="B1099" s="64"/>
    </row>
    <row r="1100" spans="2:2" ht="20.100000000000001" customHeight="1" x14ac:dyDescent="0.15">
      <c r="B1100" s="64"/>
    </row>
    <row r="1101" spans="2:2" ht="20.100000000000001" customHeight="1" x14ac:dyDescent="0.15">
      <c r="B1101" s="64"/>
    </row>
    <row r="1102" spans="2:2" ht="20.100000000000001" customHeight="1" x14ac:dyDescent="0.15">
      <c r="B1102" s="64"/>
    </row>
    <row r="1103" spans="2:2" ht="20.100000000000001" customHeight="1" x14ac:dyDescent="0.15">
      <c r="B1103" s="64"/>
    </row>
    <row r="1104" spans="2:2" ht="20.100000000000001" customHeight="1" x14ac:dyDescent="0.15">
      <c r="B1104" s="64"/>
    </row>
    <row r="1105" spans="2:2" ht="20.100000000000001" customHeight="1" x14ac:dyDescent="0.15">
      <c r="B1105" s="64"/>
    </row>
    <row r="1106" spans="2:2" ht="20.100000000000001" customHeight="1" x14ac:dyDescent="0.15">
      <c r="B1106" s="64"/>
    </row>
    <row r="1107" spans="2:2" ht="20.100000000000001" customHeight="1" x14ac:dyDescent="0.15">
      <c r="B1107" s="64"/>
    </row>
    <row r="1108" spans="2:2" ht="20.100000000000001" customHeight="1" x14ac:dyDescent="0.15">
      <c r="B1108" s="64"/>
    </row>
    <row r="1109" spans="2:2" ht="20.100000000000001" customHeight="1" x14ac:dyDescent="0.15">
      <c r="B1109" s="64"/>
    </row>
    <row r="1110" spans="2:2" ht="20.100000000000001" customHeight="1" x14ac:dyDescent="0.15">
      <c r="B1110" s="64"/>
    </row>
    <row r="1111" spans="2:2" ht="20.100000000000001" customHeight="1" x14ac:dyDescent="0.15">
      <c r="B1111" s="64"/>
    </row>
    <row r="1112" spans="2:2" ht="20.100000000000001" customHeight="1" x14ac:dyDescent="0.15">
      <c r="B1112" s="64"/>
    </row>
    <row r="1113" spans="2:2" ht="20.100000000000001" customHeight="1" x14ac:dyDescent="0.15">
      <c r="B1113" s="64"/>
    </row>
    <row r="1114" spans="2:2" ht="20.100000000000001" customHeight="1" x14ac:dyDescent="0.15">
      <c r="B1114" s="64"/>
    </row>
    <row r="1115" spans="2:2" ht="20.100000000000001" customHeight="1" x14ac:dyDescent="0.15">
      <c r="B1115" s="64"/>
    </row>
    <row r="1116" spans="2:2" ht="20.100000000000001" customHeight="1" x14ac:dyDescent="0.15">
      <c r="B1116" s="64"/>
    </row>
    <row r="1117" spans="2:2" ht="20.100000000000001" customHeight="1" x14ac:dyDescent="0.15">
      <c r="B1117" s="64"/>
    </row>
    <row r="1118" spans="2:2" ht="20.100000000000001" customHeight="1" x14ac:dyDescent="0.15">
      <c r="B1118" s="64"/>
    </row>
    <row r="1119" spans="2:2" ht="20.100000000000001" customHeight="1" x14ac:dyDescent="0.15">
      <c r="B1119" s="64"/>
    </row>
    <row r="1120" spans="2:2" ht="20.100000000000001" customHeight="1" x14ac:dyDescent="0.15">
      <c r="B1120" s="64"/>
    </row>
    <row r="1121" spans="2:2" ht="20.100000000000001" customHeight="1" x14ac:dyDescent="0.15">
      <c r="B1121" s="64"/>
    </row>
    <row r="1122" spans="2:2" ht="20.100000000000001" customHeight="1" x14ac:dyDescent="0.15">
      <c r="B1122" s="64"/>
    </row>
    <row r="1123" spans="2:2" ht="20.100000000000001" customHeight="1" x14ac:dyDescent="0.15">
      <c r="B1123" s="64"/>
    </row>
    <row r="1124" spans="2:2" ht="20.100000000000001" customHeight="1" x14ac:dyDescent="0.15">
      <c r="B1124" s="64"/>
    </row>
    <row r="1125" spans="2:2" ht="20.100000000000001" customHeight="1" x14ac:dyDescent="0.15">
      <c r="B1125" s="64"/>
    </row>
    <row r="1126" spans="2:2" ht="20.100000000000001" customHeight="1" x14ac:dyDescent="0.15">
      <c r="B1126" s="64"/>
    </row>
    <row r="1127" spans="2:2" ht="20.100000000000001" customHeight="1" x14ac:dyDescent="0.15">
      <c r="B1127" s="64"/>
    </row>
    <row r="1128" spans="2:2" ht="20.100000000000001" customHeight="1" x14ac:dyDescent="0.15">
      <c r="B1128" s="64"/>
    </row>
    <row r="1129" spans="2:2" ht="20.100000000000001" customHeight="1" x14ac:dyDescent="0.15">
      <c r="B1129" s="64"/>
    </row>
    <row r="1130" spans="2:2" ht="20.100000000000001" customHeight="1" x14ac:dyDescent="0.15">
      <c r="B1130" s="64"/>
    </row>
    <row r="1131" spans="2:2" ht="20.100000000000001" customHeight="1" x14ac:dyDescent="0.15">
      <c r="B1131" s="64"/>
    </row>
    <row r="1132" spans="2:2" ht="20.100000000000001" customHeight="1" x14ac:dyDescent="0.15">
      <c r="B1132" s="64"/>
    </row>
    <row r="1133" spans="2:2" ht="20.100000000000001" customHeight="1" x14ac:dyDescent="0.15">
      <c r="B1133" s="64"/>
    </row>
    <row r="1134" spans="2:2" ht="20.100000000000001" customHeight="1" x14ac:dyDescent="0.15">
      <c r="B1134" s="64"/>
    </row>
    <row r="1135" spans="2:2" ht="20.100000000000001" customHeight="1" x14ac:dyDescent="0.15">
      <c r="B1135" s="64"/>
    </row>
    <row r="1136" spans="2:2" ht="20.100000000000001" customHeight="1" x14ac:dyDescent="0.15">
      <c r="B1136" s="64"/>
    </row>
    <row r="1137" spans="2:2" ht="20.100000000000001" customHeight="1" x14ac:dyDescent="0.15">
      <c r="B1137" s="64"/>
    </row>
    <row r="1138" spans="2:2" ht="20.100000000000001" customHeight="1" x14ac:dyDescent="0.15">
      <c r="B1138" s="64"/>
    </row>
    <row r="1139" spans="2:2" ht="20.100000000000001" customHeight="1" x14ac:dyDescent="0.15">
      <c r="B1139" s="64"/>
    </row>
    <row r="1140" spans="2:2" ht="20.100000000000001" customHeight="1" x14ac:dyDescent="0.15">
      <c r="B1140" s="64"/>
    </row>
    <row r="1141" spans="2:2" ht="20.100000000000001" customHeight="1" x14ac:dyDescent="0.15">
      <c r="B1141" s="64"/>
    </row>
    <row r="1142" spans="2:2" ht="20.100000000000001" customHeight="1" x14ac:dyDescent="0.15">
      <c r="B1142" s="64"/>
    </row>
    <row r="1143" spans="2:2" ht="20.100000000000001" customHeight="1" x14ac:dyDescent="0.15">
      <c r="B1143" s="64"/>
    </row>
    <row r="1144" spans="2:2" ht="20.100000000000001" customHeight="1" x14ac:dyDescent="0.15">
      <c r="B1144" s="64"/>
    </row>
    <row r="1145" spans="2:2" ht="20.100000000000001" customHeight="1" x14ac:dyDescent="0.15">
      <c r="B1145" s="64"/>
    </row>
    <row r="1146" spans="2:2" ht="20.100000000000001" customHeight="1" x14ac:dyDescent="0.15">
      <c r="B1146" s="64"/>
    </row>
    <row r="1147" spans="2:2" ht="20.100000000000001" customHeight="1" x14ac:dyDescent="0.15">
      <c r="B1147" s="64"/>
    </row>
    <row r="1148" spans="2:2" ht="20.100000000000001" customHeight="1" x14ac:dyDescent="0.15">
      <c r="B1148" s="64"/>
    </row>
    <row r="1149" spans="2:2" ht="20.100000000000001" customHeight="1" x14ac:dyDescent="0.15">
      <c r="B1149" s="64"/>
    </row>
    <row r="1150" spans="2:2" ht="20.100000000000001" customHeight="1" x14ac:dyDescent="0.15">
      <c r="B1150" s="64"/>
    </row>
    <row r="1151" spans="2:2" ht="20.100000000000001" customHeight="1" x14ac:dyDescent="0.15">
      <c r="B1151" s="64"/>
    </row>
    <row r="1152" spans="2:2" ht="20.100000000000001" customHeight="1" x14ac:dyDescent="0.15">
      <c r="B1152" s="64"/>
    </row>
    <row r="1153" spans="2:2" ht="20.100000000000001" customHeight="1" x14ac:dyDescent="0.15">
      <c r="B1153" s="64"/>
    </row>
    <row r="1154" spans="2:2" ht="20.100000000000001" customHeight="1" x14ac:dyDescent="0.15">
      <c r="B1154" s="64"/>
    </row>
    <row r="1155" spans="2:2" ht="20.100000000000001" customHeight="1" x14ac:dyDescent="0.15">
      <c r="B1155" s="64"/>
    </row>
    <row r="1156" spans="2:2" ht="20.100000000000001" customHeight="1" x14ac:dyDescent="0.15">
      <c r="B1156" s="64"/>
    </row>
  </sheetData>
  <mergeCells count="8">
    <mergeCell ref="C6:G6"/>
    <mergeCell ref="I6:M6"/>
    <mergeCell ref="H6:H8"/>
    <mergeCell ref="N6:N9"/>
    <mergeCell ref="F7:F8"/>
    <mergeCell ref="G7:G8"/>
    <mergeCell ref="I7:I8"/>
    <mergeCell ref="M7:M8"/>
  </mergeCells>
  <phoneticPr fontId="2"/>
  <pageMargins left="0.78740157480314965" right="0.78740157480314965" top="0.78740157480314965" bottom="0.78740157480314965" header="0.51181102362204722" footer="0.51181102362204722"/>
  <pageSetup paperSize="9" firstPageNumber="57" orientation="portrait" useFirstPageNumber="1" r:id="rId1"/>
  <headerFooter scaleWithDoc="0" alignWithMargins="0">
    <oddFooter>&amp;C- &amp;P -</oddFooter>
  </headerFooter>
  <colBreaks count="1" manualBreakCount="1">
    <brk id="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Q35"/>
  <sheetViews>
    <sheetView view="pageBreakPreview" zoomScale="85" zoomScaleSheetLayoutView="85" workbookViewId="0">
      <selection sqref="A1:XFD1048576"/>
    </sheetView>
  </sheetViews>
  <sheetFormatPr defaultColWidth="10.625" defaultRowHeight="20.100000000000001" customHeight="1" x14ac:dyDescent="0.15"/>
  <cols>
    <col min="1" max="1" width="6.87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x14ac:dyDescent="0.15">
      <c r="A1" s="17" t="str">
        <f>目次!A6</f>
        <v>令和７年度　市町村税の課税状況等の調</v>
      </c>
    </row>
    <row r="2" spans="1:10" ht="20.100000000000001" customHeight="1" x14ac:dyDescent="0.15">
      <c r="A2" s="17" t="s">
        <v>119</v>
      </c>
    </row>
    <row r="4" spans="1:10" ht="20.100000000000001" customHeight="1" x14ac:dyDescent="0.15">
      <c r="A4" s="17" t="s">
        <v>423</v>
      </c>
      <c r="B4" s="17" t="str">
        <f>目次!C28</f>
        <v>加入者の状況（後期高齢者支援金等課税分）（令和７年３月３１日現在）</v>
      </c>
    </row>
    <row r="5" spans="1:10" ht="20.100000000000001" customHeight="1" x14ac:dyDescent="0.15">
      <c r="H5" s="101"/>
      <c r="I5" s="101"/>
      <c r="J5" s="101"/>
    </row>
    <row r="6" spans="1:10" ht="20.100000000000001" customHeight="1" x14ac:dyDescent="0.15">
      <c r="A6" s="19"/>
      <c r="B6" s="26" t="s">
        <v>9</v>
      </c>
      <c r="C6" s="608" t="s">
        <v>307</v>
      </c>
      <c r="D6" s="609"/>
      <c r="E6" s="609"/>
      <c r="F6" s="609"/>
      <c r="G6" s="610"/>
      <c r="H6" s="589" t="s">
        <v>381</v>
      </c>
      <c r="I6" s="590"/>
      <c r="J6" s="592"/>
    </row>
    <row r="7" spans="1:10" ht="20.100000000000001" customHeight="1" x14ac:dyDescent="0.15">
      <c r="A7" s="112"/>
      <c r="B7" s="114"/>
      <c r="C7" s="412" t="s">
        <v>202</v>
      </c>
      <c r="D7" s="285"/>
      <c r="E7" s="286"/>
      <c r="F7" s="553" t="s">
        <v>122</v>
      </c>
      <c r="G7" s="605" t="s">
        <v>382</v>
      </c>
      <c r="H7" s="473" t="s">
        <v>125</v>
      </c>
      <c r="I7" s="473" t="s">
        <v>127</v>
      </c>
      <c r="J7" s="606" t="s">
        <v>382</v>
      </c>
    </row>
    <row r="8" spans="1:10" ht="21" x14ac:dyDescent="0.15">
      <c r="A8" s="148"/>
      <c r="B8" s="260"/>
      <c r="C8" s="394" t="s">
        <v>128</v>
      </c>
      <c r="D8" s="394" t="s">
        <v>2</v>
      </c>
      <c r="E8" s="398" t="s">
        <v>15</v>
      </c>
      <c r="F8" s="485"/>
      <c r="G8" s="604"/>
      <c r="H8" s="582"/>
      <c r="I8" s="582"/>
      <c r="J8" s="607"/>
    </row>
    <row r="9" spans="1:10" ht="20.100000000000001" customHeight="1" x14ac:dyDescent="0.15">
      <c r="A9" s="113" t="s">
        <v>26</v>
      </c>
      <c r="B9" s="27"/>
      <c r="C9" s="41" t="s">
        <v>29</v>
      </c>
      <c r="D9" s="131" t="s">
        <v>29</v>
      </c>
      <c r="E9" s="131" t="s">
        <v>29</v>
      </c>
      <c r="F9" s="131" t="s">
        <v>29</v>
      </c>
      <c r="G9" s="41" t="s">
        <v>29</v>
      </c>
      <c r="H9" s="41" t="s">
        <v>25</v>
      </c>
      <c r="I9" s="41" t="s">
        <v>25</v>
      </c>
      <c r="J9" s="59" t="s">
        <v>25</v>
      </c>
    </row>
    <row r="10" spans="1:10" ht="20.100000000000001" customHeight="1" x14ac:dyDescent="0.15">
      <c r="A10" s="277">
        <v>1</v>
      </c>
      <c r="B10" s="281" t="s">
        <v>155</v>
      </c>
      <c r="C10" s="118">
        <v>34856</v>
      </c>
      <c r="D10" s="125">
        <v>0</v>
      </c>
      <c r="E10" s="125">
        <f>SUM(C10:D10)</f>
        <v>34856</v>
      </c>
      <c r="F10" s="146">
        <v>0</v>
      </c>
      <c r="G10" s="146">
        <f t="shared" ref="G10:G34" si="0">SUM(E10:F10)</f>
        <v>34856</v>
      </c>
      <c r="H10" s="146">
        <v>48647</v>
      </c>
      <c r="I10" s="125">
        <v>0</v>
      </c>
      <c r="J10" s="185">
        <f t="shared" ref="J10:J34" si="1">SUM(H10:I10)</f>
        <v>48647</v>
      </c>
    </row>
    <row r="11" spans="1:10" ht="20.100000000000001" customHeight="1" x14ac:dyDescent="0.15">
      <c r="A11" s="113">
        <v>2</v>
      </c>
      <c r="B11" s="30" t="s">
        <v>159</v>
      </c>
      <c r="C11" s="119">
        <v>6423</v>
      </c>
      <c r="D11" s="120">
        <v>0</v>
      </c>
      <c r="E11" s="120">
        <f t="shared" ref="E11:E34" si="2">SUM(C11:D11)</f>
        <v>6423</v>
      </c>
      <c r="F11" s="122">
        <v>0</v>
      </c>
      <c r="G11" s="122">
        <f t="shared" si="0"/>
        <v>6423</v>
      </c>
      <c r="H11" s="122">
        <v>9098</v>
      </c>
      <c r="I11" s="120">
        <v>0</v>
      </c>
      <c r="J11" s="134">
        <f t="shared" si="1"/>
        <v>9098</v>
      </c>
    </row>
    <row r="12" spans="1:10" ht="20.100000000000001" customHeight="1" x14ac:dyDescent="0.15">
      <c r="A12" s="263">
        <v>3</v>
      </c>
      <c r="B12" s="30" t="s">
        <v>160</v>
      </c>
      <c r="C12" s="120">
        <v>10529</v>
      </c>
      <c r="D12" s="120">
        <v>0</v>
      </c>
      <c r="E12" s="120">
        <f t="shared" si="2"/>
        <v>10529</v>
      </c>
      <c r="F12" s="122">
        <v>0</v>
      </c>
      <c r="G12" s="122">
        <f t="shared" si="0"/>
        <v>10529</v>
      </c>
      <c r="H12" s="122">
        <v>15718</v>
      </c>
      <c r="I12" s="120">
        <v>0</v>
      </c>
      <c r="J12" s="134">
        <f t="shared" si="1"/>
        <v>15718</v>
      </c>
    </row>
    <row r="13" spans="1:10" ht="20.100000000000001" customHeight="1" x14ac:dyDescent="0.15">
      <c r="A13" s="113">
        <v>4</v>
      </c>
      <c r="B13" s="30" t="s">
        <v>161</v>
      </c>
      <c r="C13" s="120">
        <v>8413</v>
      </c>
      <c r="D13" s="120">
        <v>0</v>
      </c>
      <c r="E13" s="120">
        <f t="shared" si="2"/>
        <v>8413</v>
      </c>
      <c r="F13" s="122">
        <v>0</v>
      </c>
      <c r="G13" s="122">
        <f t="shared" si="0"/>
        <v>8413</v>
      </c>
      <c r="H13" s="122">
        <v>11661</v>
      </c>
      <c r="I13" s="120">
        <v>0</v>
      </c>
      <c r="J13" s="134">
        <f t="shared" si="1"/>
        <v>11661</v>
      </c>
    </row>
    <row r="14" spans="1:10" ht="20.100000000000001" customHeight="1" x14ac:dyDescent="0.15">
      <c r="A14" s="278">
        <v>5</v>
      </c>
      <c r="B14" s="30" t="s">
        <v>164</v>
      </c>
      <c r="C14" s="139">
        <v>3794</v>
      </c>
      <c r="D14" s="139">
        <v>0</v>
      </c>
      <c r="E14" s="139">
        <f t="shared" si="2"/>
        <v>3794</v>
      </c>
      <c r="F14" s="121">
        <v>0</v>
      </c>
      <c r="G14" s="121">
        <f t="shared" si="0"/>
        <v>3794</v>
      </c>
      <c r="H14" s="121">
        <v>5309</v>
      </c>
      <c r="I14" s="139">
        <v>0</v>
      </c>
      <c r="J14" s="135">
        <f t="shared" si="1"/>
        <v>5309</v>
      </c>
    </row>
    <row r="15" spans="1:10" ht="20.100000000000001" customHeight="1" x14ac:dyDescent="0.15">
      <c r="A15" s="113">
        <v>6</v>
      </c>
      <c r="B15" s="31" t="s">
        <v>166</v>
      </c>
      <c r="C15" s="119">
        <v>5678</v>
      </c>
      <c r="D15" s="120">
        <v>0</v>
      </c>
      <c r="E15" s="120">
        <f t="shared" si="2"/>
        <v>5678</v>
      </c>
      <c r="F15" s="120">
        <v>0</v>
      </c>
      <c r="G15" s="120">
        <f t="shared" si="0"/>
        <v>5678</v>
      </c>
      <c r="H15" s="120">
        <v>8356</v>
      </c>
      <c r="I15" s="120">
        <v>0</v>
      </c>
      <c r="J15" s="133">
        <f t="shared" si="1"/>
        <v>8356</v>
      </c>
    </row>
    <row r="16" spans="1:10" s="64" customFormat="1" ht="20.100000000000001" customHeight="1" x14ac:dyDescent="0.15">
      <c r="A16" s="263">
        <v>7</v>
      </c>
      <c r="B16" s="32" t="s">
        <v>167</v>
      </c>
      <c r="C16" s="119">
        <v>3551</v>
      </c>
      <c r="D16" s="120">
        <v>0</v>
      </c>
      <c r="E16" s="120">
        <f t="shared" si="2"/>
        <v>3551</v>
      </c>
      <c r="F16" s="120">
        <v>0</v>
      </c>
      <c r="G16" s="120">
        <f t="shared" si="0"/>
        <v>3551</v>
      </c>
      <c r="H16" s="120">
        <v>5023</v>
      </c>
      <c r="I16" s="120">
        <v>0</v>
      </c>
      <c r="J16" s="133">
        <f t="shared" si="1"/>
        <v>5023</v>
      </c>
    </row>
    <row r="17" spans="1:43" ht="20.100000000000001" customHeight="1" x14ac:dyDescent="0.15">
      <c r="A17" s="113">
        <v>8</v>
      </c>
      <c r="B17" s="30" t="s">
        <v>171</v>
      </c>
      <c r="C17" s="283">
        <v>9008</v>
      </c>
      <c r="D17" s="283">
        <v>0</v>
      </c>
      <c r="E17" s="283">
        <f t="shared" si="2"/>
        <v>9008</v>
      </c>
      <c r="F17" s="84">
        <v>0</v>
      </c>
      <c r="G17" s="84">
        <f t="shared" si="0"/>
        <v>9008</v>
      </c>
      <c r="H17" s="84">
        <v>12984</v>
      </c>
      <c r="I17" s="283">
        <v>0</v>
      </c>
      <c r="J17" s="134">
        <f t="shared" si="1"/>
        <v>12984</v>
      </c>
    </row>
    <row r="18" spans="1:43" ht="20.100000000000001" customHeight="1" x14ac:dyDescent="0.15">
      <c r="A18" s="263">
        <v>9</v>
      </c>
      <c r="B18" s="30" t="s">
        <v>173</v>
      </c>
      <c r="C18" s="283">
        <v>3892</v>
      </c>
      <c r="D18" s="283">
        <v>0</v>
      </c>
      <c r="E18" s="283">
        <f t="shared" si="2"/>
        <v>3892</v>
      </c>
      <c r="F18" s="84">
        <v>0</v>
      </c>
      <c r="G18" s="84">
        <f t="shared" si="0"/>
        <v>3892</v>
      </c>
      <c r="H18" s="84">
        <v>5617</v>
      </c>
      <c r="I18" s="283">
        <v>0</v>
      </c>
      <c r="J18" s="134">
        <f t="shared" si="1"/>
        <v>5617</v>
      </c>
    </row>
    <row r="19" spans="1:43" ht="20.100000000000001" customHeight="1" x14ac:dyDescent="0.15">
      <c r="A19" s="279">
        <v>10</v>
      </c>
      <c r="B19" s="33" t="s">
        <v>174</v>
      </c>
      <c r="C19" s="139">
        <v>9289</v>
      </c>
      <c r="D19" s="139">
        <v>0</v>
      </c>
      <c r="E19" s="139">
        <f t="shared" si="2"/>
        <v>9289</v>
      </c>
      <c r="F19" s="121">
        <v>0</v>
      </c>
      <c r="G19" s="121">
        <f t="shared" si="0"/>
        <v>9289</v>
      </c>
      <c r="H19" s="121">
        <v>13790</v>
      </c>
      <c r="I19" s="139">
        <v>0</v>
      </c>
      <c r="J19" s="135">
        <f t="shared" si="1"/>
        <v>13790</v>
      </c>
    </row>
    <row r="20" spans="1:43" ht="20.100000000000001" customHeight="1" x14ac:dyDescent="0.15">
      <c r="A20" s="113">
        <v>11</v>
      </c>
      <c r="B20" s="30" t="s">
        <v>175</v>
      </c>
      <c r="C20" s="284">
        <v>3956</v>
      </c>
      <c r="D20" s="126">
        <v>0</v>
      </c>
      <c r="E20" s="126">
        <f t="shared" si="2"/>
        <v>3956</v>
      </c>
      <c r="F20" s="168">
        <v>0</v>
      </c>
      <c r="G20" s="168">
        <f t="shared" si="0"/>
        <v>3956</v>
      </c>
      <c r="H20" s="168">
        <v>5360</v>
      </c>
      <c r="I20" s="126">
        <v>0</v>
      </c>
      <c r="J20" s="136">
        <f t="shared" si="1"/>
        <v>5360</v>
      </c>
    </row>
    <row r="21" spans="1:43" ht="20.100000000000001" customHeight="1" x14ac:dyDescent="0.15">
      <c r="A21" s="113">
        <v>12</v>
      </c>
      <c r="B21" s="30" t="s">
        <v>302</v>
      </c>
      <c r="C21" s="119">
        <v>3135</v>
      </c>
      <c r="D21" s="120">
        <v>0</v>
      </c>
      <c r="E21" s="120">
        <f t="shared" si="2"/>
        <v>3135</v>
      </c>
      <c r="F21" s="122">
        <v>0</v>
      </c>
      <c r="G21" s="122">
        <f t="shared" si="0"/>
        <v>3135</v>
      </c>
      <c r="H21" s="122">
        <v>4608</v>
      </c>
      <c r="I21" s="120">
        <v>0</v>
      </c>
      <c r="J21" s="134">
        <f t="shared" si="1"/>
        <v>4608</v>
      </c>
    </row>
    <row r="22" spans="1:43" ht="20.100000000000001" customHeight="1" x14ac:dyDescent="0.15">
      <c r="A22" s="113">
        <v>13</v>
      </c>
      <c r="B22" s="30" t="s">
        <v>303</v>
      </c>
      <c r="C22" s="119">
        <v>3127</v>
      </c>
      <c r="D22" s="120">
        <v>0</v>
      </c>
      <c r="E22" s="120">
        <f t="shared" si="2"/>
        <v>3127</v>
      </c>
      <c r="F22" s="122">
        <v>0</v>
      </c>
      <c r="G22" s="122">
        <f t="shared" si="0"/>
        <v>3127</v>
      </c>
      <c r="H22" s="122">
        <v>4453</v>
      </c>
      <c r="I22" s="120">
        <v>0</v>
      </c>
      <c r="J22" s="134">
        <f t="shared" si="1"/>
        <v>4453</v>
      </c>
    </row>
    <row r="23" spans="1:43" ht="20.100000000000001" customHeight="1" x14ac:dyDescent="0.15">
      <c r="A23" s="113">
        <v>14</v>
      </c>
      <c r="B23" s="30" t="s">
        <v>176</v>
      </c>
      <c r="C23" s="119">
        <v>594</v>
      </c>
      <c r="D23" s="120">
        <v>0</v>
      </c>
      <c r="E23" s="120">
        <f t="shared" si="2"/>
        <v>594</v>
      </c>
      <c r="F23" s="122">
        <v>0</v>
      </c>
      <c r="G23" s="122">
        <f t="shared" si="0"/>
        <v>594</v>
      </c>
      <c r="H23" s="122">
        <v>793</v>
      </c>
      <c r="I23" s="120">
        <v>0</v>
      </c>
      <c r="J23" s="134">
        <f t="shared" si="1"/>
        <v>793</v>
      </c>
      <c r="K23" s="64"/>
      <c r="L23" s="64"/>
      <c r="M23" s="64"/>
      <c r="N23" s="64"/>
      <c r="O23" s="64"/>
      <c r="P23" s="64"/>
      <c r="Q23" s="64"/>
      <c r="R23" s="64"/>
      <c r="S23" s="64"/>
      <c r="T23" s="64"/>
      <c r="U23" s="64"/>
    </row>
    <row r="24" spans="1:43" ht="20.100000000000001" customHeight="1" x14ac:dyDescent="0.15">
      <c r="A24" s="113">
        <v>15</v>
      </c>
      <c r="B24" s="30" t="s">
        <v>178</v>
      </c>
      <c r="C24" s="141">
        <v>316</v>
      </c>
      <c r="D24" s="139">
        <v>0</v>
      </c>
      <c r="E24" s="139">
        <f t="shared" si="2"/>
        <v>316</v>
      </c>
      <c r="F24" s="121">
        <v>0</v>
      </c>
      <c r="G24" s="121">
        <f t="shared" si="0"/>
        <v>316</v>
      </c>
      <c r="H24" s="121">
        <v>428</v>
      </c>
      <c r="I24" s="139">
        <v>0</v>
      </c>
      <c r="J24" s="135">
        <f t="shared" si="1"/>
        <v>428</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row>
    <row r="25" spans="1:43" ht="20.100000000000001" customHeight="1" x14ac:dyDescent="0.15">
      <c r="A25" s="280">
        <v>16</v>
      </c>
      <c r="B25" s="31" t="s">
        <v>179</v>
      </c>
      <c r="C25" s="284">
        <v>426</v>
      </c>
      <c r="D25" s="126">
        <v>0</v>
      </c>
      <c r="E25" s="126">
        <f t="shared" si="2"/>
        <v>426</v>
      </c>
      <c r="F25" s="168">
        <v>0</v>
      </c>
      <c r="G25" s="168">
        <f t="shared" si="0"/>
        <v>426</v>
      </c>
      <c r="H25" s="168">
        <v>604</v>
      </c>
      <c r="I25" s="126">
        <v>0</v>
      </c>
      <c r="J25" s="136">
        <f t="shared" si="1"/>
        <v>604</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row>
    <row r="26" spans="1:43" ht="20.100000000000001" customHeight="1" x14ac:dyDescent="0.15">
      <c r="A26" s="113">
        <v>17</v>
      </c>
      <c r="B26" s="30" t="s">
        <v>304</v>
      </c>
      <c r="C26" s="119">
        <v>2088</v>
      </c>
      <c r="D26" s="120">
        <v>0</v>
      </c>
      <c r="E26" s="120">
        <f t="shared" si="2"/>
        <v>2088</v>
      </c>
      <c r="F26" s="122">
        <v>0</v>
      </c>
      <c r="G26" s="122">
        <f t="shared" si="0"/>
        <v>2088</v>
      </c>
      <c r="H26" s="122">
        <v>3056</v>
      </c>
      <c r="I26" s="120">
        <v>0</v>
      </c>
      <c r="J26" s="134">
        <f t="shared" si="1"/>
        <v>3056</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row>
    <row r="27" spans="1:43" ht="20.100000000000001" customHeight="1" x14ac:dyDescent="0.15">
      <c r="A27" s="113">
        <v>18</v>
      </c>
      <c r="B27" s="30" t="s">
        <v>305</v>
      </c>
      <c r="C27" s="119">
        <v>938</v>
      </c>
      <c r="D27" s="120">
        <v>0</v>
      </c>
      <c r="E27" s="120">
        <f t="shared" si="2"/>
        <v>938</v>
      </c>
      <c r="F27" s="122">
        <v>0</v>
      </c>
      <c r="G27" s="122">
        <f t="shared" si="0"/>
        <v>938</v>
      </c>
      <c r="H27" s="122">
        <v>1348</v>
      </c>
      <c r="I27" s="120">
        <v>0</v>
      </c>
      <c r="J27" s="134">
        <f t="shared" si="1"/>
        <v>1348</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row>
    <row r="28" spans="1:43" ht="20.100000000000001" customHeight="1" x14ac:dyDescent="0.15">
      <c r="A28" s="113">
        <v>19</v>
      </c>
      <c r="B28" s="30" t="s">
        <v>135</v>
      </c>
      <c r="C28" s="119">
        <v>1106</v>
      </c>
      <c r="D28" s="120">
        <v>0</v>
      </c>
      <c r="E28" s="120">
        <f t="shared" si="2"/>
        <v>1106</v>
      </c>
      <c r="F28" s="122">
        <v>0</v>
      </c>
      <c r="G28" s="122">
        <f t="shared" si="0"/>
        <v>1106</v>
      </c>
      <c r="H28" s="122">
        <v>1586</v>
      </c>
      <c r="I28" s="120">
        <v>0</v>
      </c>
      <c r="J28" s="134">
        <f t="shared" si="1"/>
        <v>1586</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row>
    <row r="29" spans="1:43" ht="20.100000000000001" customHeight="1" x14ac:dyDescent="0.15">
      <c r="A29" s="279">
        <v>20</v>
      </c>
      <c r="B29" s="33" t="s">
        <v>181</v>
      </c>
      <c r="C29" s="141">
        <v>788</v>
      </c>
      <c r="D29" s="139">
        <v>0</v>
      </c>
      <c r="E29" s="139">
        <f t="shared" si="2"/>
        <v>788</v>
      </c>
      <c r="F29" s="121">
        <v>0</v>
      </c>
      <c r="G29" s="121">
        <f t="shared" si="0"/>
        <v>788</v>
      </c>
      <c r="H29" s="121">
        <v>1110</v>
      </c>
      <c r="I29" s="139">
        <v>0</v>
      </c>
      <c r="J29" s="135">
        <f t="shared" si="1"/>
        <v>1110</v>
      </c>
    </row>
    <row r="30" spans="1:43" ht="20.100000000000001" customHeight="1" x14ac:dyDescent="0.15">
      <c r="A30" s="113">
        <v>21</v>
      </c>
      <c r="B30" s="30" t="s">
        <v>182</v>
      </c>
      <c r="C30" s="284">
        <v>521</v>
      </c>
      <c r="D30" s="126">
        <v>0</v>
      </c>
      <c r="E30" s="126">
        <f t="shared" si="2"/>
        <v>521</v>
      </c>
      <c r="F30" s="168">
        <v>0</v>
      </c>
      <c r="G30" s="168">
        <f t="shared" si="0"/>
        <v>521</v>
      </c>
      <c r="H30" s="168">
        <v>768</v>
      </c>
      <c r="I30" s="126">
        <v>0</v>
      </c>
      <c r="J30" s="136">
        <f t="shared" si="1"/>
        <v>768</v>
      </c>
    </row>
    <row r="31" spans="1:43" ht="20.100000000000001" customHeight="1" x14ac:dyDescent="0.15">
      <c r="A31" s="113">
        <v>22</v>
      </c>
      <c r="B31" s="30" t="s">
        <v>183</v>
      </c>
      <c r="C31" s="119">
        <v>553</v>
      </c>
      <c r="D31" s="120">
        <v>0</v>
      </c>
      <c r="E31" s="120">
        <f t="shared" si="2"/>
        <v>553</v>
      </c>
      <c r="F31" s="122">
        <v>0</v>
      </c>
      <c r="G31" s="122">
        <f t="shared" si="0"/>
        <v>553</v>
      </c>
      <c r="H31" s="122">
        <v>1445</v>
      </c>
      <c r="I31" s="120">
        <v>0</v>
      </c>
      <c r="J31" s="134">
        <f t="shared" si="1"/>
        <v>1445</v>
      </c>
    </row>
    <row r="32" spans="1:43" ht="20.100000000000001" customHeight="1" x14ac:dyDescent="0.15">
      <c r="A32" s="113">
        <v>23</v>
      </c>
      <c r="B32" s="30" t="s">
        <v>185</v>
      </c>
      <c r="C32" s="119">
        <v>2331</v>
      </c>
      <c r="D32" s="120">
        <v>0</v>
      </c>
      <c r="E32" s="120">
        <f t="shared" si="2"/>
        <v>2331</v>
      </c>
      <c r="F32" s="122">
        <v>0</v>
      </c>
      <c r="G32" s="122">
        <f t="shared" si="0"/>
        <v>2331</v>
      </c>
      <c r="H32" s="122">
        <v>3614</v>
      </c>
      <c r="I32" s="120">
        <v>0</v>
      </c>
      <c r="J32" s="134">
        <f t="shared" si="1"/>
        <v>3614</v>
      </c>
    </row>
    <row r="33" spans="1:10" ht="20.100000000000001" customHeight="1" x14ac:dyDescent="0.15">
      <c r="A33" s="113">
        <v>24</v>
      </c>
      <c r="B33" s="30" t="s">
        <v>186</v>
      </c>
      <c r="C33" s="119">
        <v>1842</v>
      </c>
      <c r="D33" s="120">
        <v>0</v>
      </c>
      <c r="E33" s="120">
        <f t="shared" si="2"/>
        <v>1842</v>
      </c>
      <c r="F33" s="122">
        <v>0</v>
      </c>
      <c r="G33" s="122">
        <f t="shared" si="0"/>
        <v>1842</v>
      </c>
      <c r="H33" s="122">
        <v>2786</v>
      </c>
      <c r="I33" s="120">
        <v>0</v>
      </c>
      <c r="J33" s="134">
        <f t="shared" si="1"/>
        <v>2786</v>
      </c>
    </row>
    <row r="34" spans="1:10" ht="20.100000000000001" customHeight="1" x14ac:dyDescent="0.15">
      <c r="A34" s="21">
        <v>25</v>
      </c>
      <c r="B34" s="30" t="s">
        <v>12</v>
      </c>
      <c r="C34" s="290">
        <v>285</v>
      </c>
      <c r="D34" s="272">
        <v>0</v>
      </c>
      <c r="E34" s="272">
        <f t="shared" si="2"/>
        <v>285</v>
      </c>
      <c r="F34" s="147">
        <v>0</v>
      </c>
      <c r="G34" s="147">
        <f t="shared" si="0"/>
        <v>285</v>
      </c>
      <c r="H34" s="147">
        <v>418</v>
      </c>
      <c r="I34" s="272">
        <v>0</v>
      </c>
      <c r="J34" s="291">
        <f t="shared" si="1"/>
        <v>418</v>
      </c>
    </row>
    <row r="35" spans="1:10" ht="20.100000000000001" customHeight="1" x14ac:dyDescent="0.15">
      <c r="A35" s="25" t="s">
        <v>210</v>
      </c>
      <c r="B35" s="34"/>
      <c r="C35" s="144">
        <f t="shared" ref="C35:J35" si="3">SUM(C10:C34)</f>
        <v>117439</v>
      </c>
      <c r="D35" s="144">
        <f t="shared" si="3"/>
        <v>0</v>
      </c>
      <c r="E35" s="144">
        <f t="shared" si="3"/>
        <v>117439</v>
      </c>
      <c r="F35" s="127">
        <f t="shared" si="3"/>
        <v>0</v>
      </c>
      <c r="G35" s="127">
        <f t="shared" si="3"/>
        <v>117439</v>
      </c>
      <c r="H35" s="127">
        <f t="shared" si="3"/>
        <v>168580</v>
      </c>
      <c r="I35" s="144">
        <f t="shared" si="3"/>
        <v>0</v>
      </c>
      <c r="J35" s="144">
        <f t="shared" si="3"/>
        <v>168580</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8" firstPageNumber="59" orientation="portrait" useFirstPageNumber="1" r:id="rId1"/>
  <headerFooter scaleWithDoc="0"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AQ35"/>
  <sheetViews>
    <sheetView view="pageBreakPreview" zoomScale="85" zoomScaleSheetLayoutView="85" workbookViewId="0">
      <selection sqref="A1:XFD1048576"/>
    </sheetView>
  </sheetViews>
  <sheetFormatPr defaultColWidth="10.625" defaultRowHeight="20.100000000000001" customHeight="1" x14ac:dyDescent="0.15"/>
  <cols>
    <col min="1" max="1" width="6.625" style="17" customWidth="1"/>
    <col min="2" max="2" width="9.625" style="17" customWidth="1"/>
    <col min="3" max="4" width="8.625" style="17" customWidth="1"/>
    <col min="5" max="5" width="9.125" style="17" customWidth="1"/>
    <col min="6" max="6" width="8.625" style="17" customWidth="1"/>
    <col min="7" max="7" width="9.625" style="17" customWidth="1"/>
    <col min="8" max="9" width="8.625" style="17" customWidth="1"/>
    <col min="10" max="10" width="9.625" style="17" customWidth="1"/>
    <col min="11" max="16384" width="10.625" style="17"/>
  </cols>
  <sheetData>
    <row r="1" spans="1:10" ht="20.100000000000001" customHeight="1" x14ac:dyDescent="0.15">
      <c r="A1" s="17" t="str">
        <f>目次!A6</f>
        <v>令和７年度　市町村税の課税状況等の調</v>
      </c>
    </row>
    <row r="2" spans="1:10" ht="20.100000000000001" customHeight="1" x14ac:dyDescent="0.15">
      <c r="A2" s="17" t="s">
        <v>119</v>
      </c>
    </row>
    <row r="4" spans="1:10" ht="20.100000000000001" customHeight="1" x14ac:dyDescent="0.15">
      <c r="A4" s="17" t="s">
        <v>424</v>
      </c>
      <c r="B4" s="17" t="str">
        <f>目次!C29</f>
        <v>加入者の状況（介護納付金課税分）（令和７年３月３１日現在）</v>
      </c>
    </row>
    <row r="5" spans="1:10" ht="20.100000000000001" customHeight="1" x14ac:dyDescent="0.15">
      <c r="H5" s="101"/>
      <c r="I5" s="101"/>
      <c r="J5" s="101"/>
    </row>
    <row r="6" spans="1:10" ht="20.100000000000001" customHeight="1" x14ac:dyDescent="0.15">
      <c r="A6" s="19"/>
      <c r="B6" s="26" t="s">
        <v>9</v>
      </c>
      <c r="C6" s="608" t="s">
        <v>307</v>
      </c>
      <c r="D6" s="609"/>
      <c r="E6" s="609"/>
      <c r="F6" s="609"/>
      <c r="G6" s="610"/>
      <c r="H6" s="589" t="s">
        <v>381</v>
      </c>
      <c r="I6" s="590"/>
      <c r="J6" s="592"/>
    </row>
    <row r="7" spans="1:10" ht="20.100000000000001" customHeight="1" x14ac:dyDescent="0.15">
      <c r="A7" s="112"/>
      <c r="B7" s="114"/>
      <c r="C7" s="412" t="s">
        <v>202</v>
      </c>
      <c r="D7" s="285"/>
      <c r="E7" s="286"/>
      <c r="F7" s="553" t="s">
        <v>122</v>
      </c>
      <c r="G7" s="605" t="s">
        <v>382</v>
      </c>
      <c r="H7" s="473" t="s">
        <v>125</v>
      </c>
      <c r="I7" s="473" t="s">
        <v>127</v>
      </c>
      <c r="J7" s="606" t="s">
        <v>382</v>
      </c>
    </row>
    <row r="8" spans="1:10" ht="21" x14ac:dyDescent="0.15">
      <c r="A8" s="148"/>
      <c r="B8" s="260"/>
      <c r="C8" s="394" t="s">
        <v>128</v>
      </c>
      <c r="D8" s="394" t="s">
        <v>2</v>
      </c>
      <c r="E8" s="398" t="s">
        <v>15</v>
      </c>
      <c r="F8" s="485"/>
      <c r="G8" s="604"/>
      <c r="H8" s="582"/>
      <c r="I8" s="582"/>
      <c r="J8" s="607"/>
    </row>
    <row r="9" spans="1:10" ht="20.100000000000001" customHeight="1" x14ac:dyDescent="0.15">
      <c r="A9" s="113" t="s">
        <v>26</v>
      </c>
      <c r="B9" s="27"/>
      <c r="C9" s="41" t="s">
        <v>29</v>
      </c>
      <c r="D9" s="131" t="s">
        <v>29</v>
      </c>
      <c r="E9" s="131" t="s">
        <v>29</v>
      </c>
      <c r="F9" s="131" t="s">
        <v>29</v>
      </c>
      <c r="G9" s="41" t="s">
        <v>29</v>
      </c>
      <c r="H9" s="41" t="s">
        <v>25</v>
      </c>
      <c r="I9" s="41" t="s">
        <v>25</v>
      </c>
      <c r="J9" s="59" t="s">
        <v>25</v>
      </c>
    </row>
    <row r="10" spans="1:10" ht="20.100000000000001" customHeight="1" x14ac:dyDescent="0.15">
      <c r="A10" s="277">
        <v>1</v>
      </c>
      <c r="B10" s="281" t="s">
        <v>155</v>
      </c>
      <c r="C10" s="118">
        <v>12707</v>
      </c>
      <c r="D10" s="125">
        <v>0</v>
      </c>
      <c r="E10" s="125">
        <f t="shared" ref="E10:E34" si="0">SUM(C10:D10)</f>
        <v>12707</v>
      </c>
      <c r="F10" s="146">
        <v>0</v>
      </c>
      <c r="G10" s="146">
        <f t="shared" ref="G10:G34" si="1">SUM(E10:F10)</f>
        <v>12707</v>
      </c>
      <c r="H10" s="146">
        <v>14203</v>
      </c>
      <c r="I10" s="125">
        <v>0</v>
      </c>
      <c r="J10" s="185">
        <f t="shared" ref="J10:J34" si="2">SUM(H10:I10)</f>
        <v>14203</v>
      </c>
    </row>
    <row r="11" spans="1:10" ht="20.100000000000001" customHeight="1" x14ac:dyDescent="0.15">
      <c r="A11" s="113">
        <v>2</v>
      </c>
      <c r="B11" s="30" t="s">
        <v>159</v>
      </c>
      <c r="C11" s="119">
        <v>2437</v>
      </c>
      <c r="D11" s="120">
        <v>0</v>
      </c>
      <c r="E11" s="120">
        <f t="shared" si="0"/>
        <v>2437</v>
      </c>
      <c r="F11" s="122">
        <v>0</v>
      </c>
      <c r="G11" s="122">
        <f t="shared" si="1"/>
        <v>2437</v>
      </c>
      <c r="H11" s="122">
        <v>2762</v>
      </c>
      <c r="I11" s="120">
        <v>0</v>
      </c>
      <c r="J11" s="134">
        <f t="shared" si="2"/>
        <v>2762</v>
      </c>
    </row>
    <row r="12" spans="1:10" ht="20.100000000000001" customHeight="1" x14ac:dyDescent="0.15">
      <c r="A12" s="263">
        <v>3</v>
      </c>
      <c r="B12" s="30" t="s">
        <v>160</v>
      </c>
      <c r="C12" s="120">
        <v>3820</v>
      </c>
      <c r="D12" s="120">
        <v>0</v>
      </c>
      <c r="E12" s="120">
        <f t="shared" si="0"/>
        <v>3820</v>
      </c>
      <c r="F12" s="122">
        <v>0</v>
      </c>
      <c r="G12" s="122">
        <f t="shared" si="1"/>
        <v>3820</v>
      </c>
      <c r="H12" s="122">
        <v>4374</v>
      </c>
      <c r="I12" s="120">
        <v>0</v>
      </c>
      <c r="J12" s="134">
        <f t="shared" si="2"/>
        <v>4374</v>
      </c>
    </row>
    <row r="13" spans="1:10" ht="20.100000000000001" customHeight="1" x14ac:dyDescent="0.15">
      <c r="A13" s="113">
        <v>4</v>
      </c>
      <c r="B13" s="30" t="s">
        <v>161</v>
      </c>
      <c r="C13" s="120">
        <v>2990</v>
      </c>
      <c r="D13" s="120">
        <v>0</v>
      </c>
      <c r="E13" s="120">
        <f t="shared" si="0"/>
        <v>2990</v>
      </c>
      <c r="F13" s="122">
        <v>0</v>
      </c>
      <c r="G13" s="122">
        <f t="shared" si="1"/>
        <v>2990</v>
      </c>
      <c r="H13" s="122">
        <v>3359</v>
      </c>
      <c r="I13" s="120">
        <v>0</v>
      </c>
      <c r="J13" s="134">
        <f t="shared" si="2"/>
        <v>3359</v>
      </c>
    </row>
    <row r="14" spans="1:10" ht="20.100000000000001" customHeight="1" x14ac:dyDescent="0.15">
      <c r="A14" s="278">
        <v>5</v>
      </c>
      <c r="B14" s="30" t="s">
        <v>164</v>
      </c>
      <c r="C14" s="139">
        <v>1331</v>
      </c>
      <c r="D14" s="139">
        <v>0</v>
      </c>
      <c r="E14" s="139">
        <f t="shared" si="0"/>
        <v>1331</v>
      </c>
      <c r="F14" s="121">
        <v>0</v>
      </c>
      <c r="G14" s="121">
        <f t="shared" si="1"/>
        <v>1331</v>
      </c>
      <c r="H14" s="121">
        <v>1506</v>
      </c>
      <c r="I14" s="139">
        <v>0</v>
      </c>
      <c r="J14" s="135">
        <f t="shared" si="2"/>
        <v>1506</v>
      </c>
    </row>
    <row r="15" spans="1:10" ht="20.100000000000001" customHeight="1" x14ac:dyDescent="0.15">
      <c r="A15" s="113">
        <v>6</v>
      </c>
      <c r="B15" s="31" t="s">
        <v>166</v>
      </c>
      <c r="C15" s="119">
        <v>2137</v>
      </c>
      <c r="D15" s="120">
        <v>0</v>
      </c>
      <c r="E15" s="120">
        <f t="shared" si="0"/>
        <v>2137</v>
      </c>
      <c r="F15" s="120">
        <v>0</v>
      </c>
      <c r="G15" s="120">
        <f t="shared" si="1"/>
        <v>2137</v>
      </c>
      <c r="H15" s="120">
        <v>2458</v>
      </c>
      <c r="I15" s="120">
        <v>0</v>
      </c>
      <c r="J15" s="133">
        <f t="shared" si="2"/>
        <v>2458</v>
      </c>
    </row>
    <row r="16" spans="1:10" s="64" customFormat="1" ht="20.100000000000001" customHeight="1" x14ac:dyDescent="0.15">
      <c r="A16" s="263">
        <v>7</v>
      </c>
      <c r="B16" s="32" t="s">
        <v>167</v>
      </c>
      <c r="C16" s="119">
        <v>1319</v>
      </c>
      <c r="D16" s="120">
        <v>0</v>
      </c>
      <c r="E16" s="120">
        <f t="shared" si="0"/>
        <v>1319</v>
      </c>
      <c r="F16" s="120">
        <v>0</v>
      </c>
      <c r="G16" s="120">
        <f t="shared" si="1"/>
        <v>1319</v>
      </c>
      <c r="H16" s="120">
        <v>1510</v>
      </c>
      <c r="I16" s="120">
        <v>0</v>
      </c>
      <c r="J16" s="133">
        <f t="shared" si="2"/>
        <v>1510</v>
      </c>
    </row>
    <row r="17" spans="1:43" ht="20.100000000000001" customHeight="1" x14ac:dyDescent="0.15">
      <c r="A17" s="113">
        <v>8</v>
      </c>
      <c r="B17" s="30" t="s">
        <v>171</v>
      </c>
      <c r="C17" s="283">
        <v>3018</v>
      </c>
      <c r="D17" s="283">
        <v>0</v>
      </c>
      <c r="E17" s="283">
        <f t="shared" si="0"/>
        <v>3018</v>
      </c>
      <c r="F17" s="84">
        <v>0</v>
      </c>
      <c r="G17" s="84">
        <f t="shared" si="1"/>
        <v>3018</v>
      </c>
      <c r="H17" s="84">
        <v>3409</v>
      </c>
      <c r="I17" s="283">
        <v>0</v>
      </c>
      <c r="J17" s="134">
        <f t="shared" si="2"/>
        <v>3409</v>
      </c>
    </row>
    <row r="18" spans="1:43" ht="20.100000000000001" customHeight="1" x14ac:dyDescent="0.15">
      <c r="A18" s="263">
        <v>9</v>
      </c>
      <c r="B18" s="30" t="s">
        <v>173</v>
      </c>
      <c r="C18" s="283">
        <v>1479</v>
      </c>
      <c r="D18" s="283">
        <v>0</v>
      </c>
      <c r="E18" s="283">
        <f t="shared" si="0"/>
        <v>1479</v>
      </c>
      <c r="F18" s="84">
        <v>0</v>
      </c>
      <c r="G18" s="84">
        <f t="shared" si="1"/>
        <v>1479</v>
      </c>
      <c r="H18" s="84">
        <v>1680</v>
      </c>
      <c r="I18" s="283">
        <v>0</v>
      </c>
      <c r="J18" s="134">
        <f t="shared" si="2"/>
        <v>1680</v>
      </c>
    </row>
    <row r="19" spans="1:43" ht="20.100000000000001" customHeight="1" x14ac:dyDescent="0.15">
      <c r="A19" s="279">
        <v>10</v>
      </c>
      <c r="B19" s="33" t="s">
        <v>174</v>
      </c>
      <c r="C19" s="139">
        <v>3426</v>
      </c>
      <c r="D19" s="139">
        <v>0</v>
      </c>
      <c r="E19" s="139">
        <f t="shared" si="0"/>
        <v>3426</v>
      </c>
      <c r="F19" s="121">
        <v>0</v>
      </c>
      <c r="G19" s="121">
        <f t="shared" si="1"/>
        <v>3426</v>
      </c>
      <c r="H19" s="121">
        <v>3960</v>
      </c>
      <c r="I19" s="139">
        <v>0</v>
      </c>
      <c r="J19" s="135">
        <f t="shared" si="2"/>
        <v>3960</v>
      </c>
    </row>
    <row r="20" spans="1:43" ht="20.100000000000001" customHeight="1" x14ac:dyDescent="0.15">
      <c r="A20" s="113">
        <v>11</v>
      </c>
      <c r="B20" s="30" t="s">
        <v>175</v>
      </c>
      <c r="C20" s="284">
        <v>1297</v>
      </c>
      <c r="D20" s="126">
        <v>0</v>
      </c>
      <c r="E20" s="126">
        <f t="shared" si="0"/>
        <v>1297</v>
      </c>
      <c r="F20" s="168">
        <v>0</v>
      </c>
      <c r="G20" s="168">
        <f t="shared" si="1"/>
        <v>1297</v>
      </c>
      <c r="H20" s="168">
        <v>1431</v>
      </c>
      <c r="I20" s="126">
        <v>0</v>
      </c>
      <c r="J20" s="136">
        <f t="shared" si="2"/>
        <v>1431</v>
      </c>
    </row>
    <row r="21" spans="1:43" ht="20.100000000000001" customHeight="1" x14ac:dyDescent="0.15">
      <c r="A21" s="113">
        <v>12</v>
      </c>
      <c r="B21" s="30" t="s">
        <v>302</v>
      </c>
      <c r="C21" s="119">
        <v>1129</v>
      </c>
      <c r="D21" s="120">
        <v>0</v>
      </c>
      <c r="E21" s="120">
        <f t="shared" si="0"/>
        <v>1129</v>
      </c>
      <c r="F21" s="122">
        <v>0</v>
      </c>
      <c r="G21" s="122">
        <f t="shared" si="1"/>
        <v>1129</v>
      </c>
      <c r="H21" s="122">
        <v>1301</v>
      </c>
      <c r="I21" s="120">
        <v>0</v>
      </c>
      <c r="J21" s="134">
        <f t="shared" si="2"/>
        <v>1301</v>
      </c>
    </row>
    <row r="22" spans="1:43" ht="20.100000000000001" customHeight="1" x14ac:dyDescent="0.15">
      <c r="A22" s="113">
        <v>13</v>
      </c>
      <c r="B22" s="30" t="s">
        <v>303</v>
      </c>
      <c r="C22" s="119">
        <v>1100</v>
      </c>
      <c r="D22" s="120">
        <v>0</v>
      </c>
      <c r="E22" s="120">
        <f t="shared" si="0"/>
        <v>1100</v>
      </c>
      <c r="F22" s="122">
        <v>0</v>
      </c>
      <c r="G22" s="122">
        <f t="shared" si="1"/>
        <v>1100</v>
      </c>
      <c r="H22" s="122">
        <v>1256</v>
      </c>
      <c r="I22" s="120">
        <v>0</v>
      </c>
      <c r="J22" s="134">
        <f t="shared" si="2"/>
        <v>1256</v>
      </c>
    </row>
    <row r="23" spans="1:43" ht="20.100000000000001" customHeight="1" x14ac:dyDescent="0.15">
      <c r="A23" s="113">
        <v>14</v>
      </c>
      <c r="B23" s="30" t="s">
        <v>176</v>
      </c>
      <c r="C23" s="119">
        <v>206</v>
      </c>
      <c r="D23" s="120">
        <v>0</v>
      </c>
      <c r="E23" s="120">
        <f t="shared" si="0"/>
        <v>206</v>
      </c>
      <c r="F23" s="122">
        <v>0</v>
      </c>
      <c r="G23" s="122">
        <f t="shared" si="1"/>
        <v>206</v>
      </c>
      <c r="H23" s="122">
        <v>228</v>
      </c>
      <c r="I23" s="120">
        <v>0</v>
      </c>
      <c r="J23" s="134">
        <f t="shared" si="2"/>
        <v>228</v>
      </c>
      <c r="K23" s="64"/>
      <c r="L23" s="64"/>
      <c r="M23" s="64"/>
      <c r="N23" s="64"/>
      <c r="O23" s="64"/>
      <c r="P23" s="64"/>
      <c r="Q23" s="64"/>
      <c r="R23" s="64"/>
      <c r="S23" s="64"/>
      <c r="T23" s="64"/>
      <c r="U23" s="64"/>
    </row>
    <row r="24" spans="1:43" ht="20.100000000000001" customHeight="1" x14ac:dyDescent="0.15">
      <c r="A24" s="113">
        <v>15</v>
      </c>
      <c r="B24" s="30" t="s">
        <v>178</v>
      </c>
      <c r="C24" s="141">
        <v>97</v>
      </c>
      <c r="D24" s="139">
        <v>0</v>
      </c>
      <c r="E24" s="139">
        <f t="shared" si="0"/>
        <v>97</v>
      </c>
      <c r="F24" s="121">
        <v>0</v>
      </c>
      <c r="G24" s="121">
        <f t="shared" si="1"/>
        <v>97</v>
      </c>
      <c r="H24" s="121">
        <v>109</v>
      </c>
      <c r="I24" s="139">
        <v>0</v>
      </c>
      <c r="J24" s="135">
        <f t="shared" si="2"/>
        <v>109</v>
      </c>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row>
    <row r="25" spans="1:43" ht="20.100000000000001" customHeight="1" x14ac:dyDescent="0.15">
      <c r="A25" s="280">
        <v>16</v>
      </c>
      <c r="B25" s="31" t="s">
        <v>179</v>
      </c>
      <c r="C25" s="284">
        <v>146</v>
      </c>
      <c r="D25" s="126">
        <v>0</v>
      </c>
      <c r="E25" s="126">
        <f t="shared" si="0"/>
        <v>146</v>
      </c>
      <c r="F25" s="168">
        <v>0</v>
      </c>
      <c r="G25" s="168">
        <f t="shared" si="1"/>
        <v>146</v>
      </c>
      <c r="H25" s="168">
        <v>167</v>
      </c>
      <c r="I25" s="126">
        <v>0</v>
      </c>
      <c r="J25" s="136">
        <f t="shared" si="2"/>
        <v>167</v>
      </c>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row>
    <row r="26" spans="1:43" ht="20.100000000000001" customHeight="1" x14ac:dyDescent="0.15">
      <c r="A26" s="113">
        <v>17</v>
      </c>
      <c r="B26" s="30" t="s">
        <v>304</v>
      </c>
      <c r="C26" s="119">
        <v>761</v>
      </c>
      <c r="D26" s="120">
        <v>0</v>
      </c>
      <c r="E26" s="120">
        <f t="shared" si="0"/>
        <v>761</v>
      </c>
      <c r="F26" s="122">
        <v>0</v>
      </c>
      <c r="G26" s="122">
        <f t="shared" si="1"/>
        <v>761</v>
      </c>
      <c r="H26" s="122">
        <v>872</v>
      </c>
      <c r="I26" s="120">
        <v>0</v>
      </c>
      <c r="J26" s="134">
        <f t="shared" si="2"/>
        <v>872</v>
      </c>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row>
    <row r="27" spans="1:43" ht="20.100000000000001" customHeight="1" x14ac:dyDescent="0.15">
      <c r="A27" s="113">
        <v>18</v>
      </c>
      <c r="B27" s="30" t="s">
        <v>305</v>
      </c>
      <c r="C27" s="119">
        <v>358</v>
      </c>
      <c r="D27" s="120">
        <v>0</v>
      </c>
      <c r="E27" s="120">
        <f t="shared" si="0"/>
        <v>358</v>
      </c>
      <c r="F27" s="122">
        <v>0</v>
      </c>
      <c r="G27" s="122">
        <f t="shared" si="1"/>
        <v>358</v>
      </c>
      <c r="H27" s="122">
        <v>412</v>
      </c>
      <c r="I27" s="120">
        <v>0</v>
      </c>
      <c r="J27" s="134">
        <f t="shared" si="2"/>
        <v>412</v>
      </c>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row>
    <row r="28" spans="1:43" ht="20.100000000000001" customHeight="1" x14ac:dyDescent="0.15">
      <c r="A28" s="113">
        <v>19</v>
      </c>
      <c r="B28" s="30" t="s">
        <v>135</v>
      </c>
      <c r="C28" s="119">
        <v>386</v>
      </c>
      <c r="D28" s="120">
        <v>0</v>
      </c>
      <c r="E28" s="120">
        <f t="shared" si="0"/>
        <v>386</v>
      </c>
      <c r="F28" s="122">
        <v>0</v>
      </c>
      <c r="G28" s="122">
        <f t="shared" si="1"/>
        <v>386</v>
      </c>
      <c r="H28" s="122">
        <v>441</v>
      </c>
      <c r="I28" s="120">
        <v>0</v>
      </c>
      <c r="J28" s="134">
        <f t="shared" si="2"/>
        <v>441</v>
      </c>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row>
    <row r="29" spans="1:43" ht="20.100000000000001" customHeight="1" x14ac:dyDescent="0.15">
      <c r="A29" s="279">
        <v>20</v>
      </c>
      <c r="B29" s="33" t="s">
        <v>181</v>
      </c>
      <c r="C29" s="141">
        <v>267</v>
      </c>
      <c r="D29" s="139">
        <v>0</v>
      </c>
      <c r="E29" s="139">
        <f t="shared" si="0"/>
        <v>267</v>
      </c>
      <c r="F29" s="121">
        <v>0</v>
      </c>
      <c r="G29" s="121">
        <f t="shared" si="1"/>
        <v>267</v>
      </c>
      <c r="H29" s="121">
        <v>299</v>
      </c>
      <c r="I29" s="139">
        <v>0</v>
      </c>
      <c r="J29" s="135">
        <f t="shared" si="2"/>
        <v>299</v>
      </c>
    </row>
    <row r="30" spans="1:43" ht="20.100000000000001" customHeight="1" x14ac:dyDescent="0.15">
      <c r="A30" s="113">
        <v>21</v>
      </c>
      <c r="B30" s="30" t="s">
        <v>182</v>
      </c>
      <c r="C30" s="284">
        <v>168</v>
      </c>
      <c r="D30" s="126">
        <v>0</v>
      </c>
      <c r="E30" s="126">
        <f t="shared" si="0"/>
        <v>168</v>
      </c>
      <c r="F30" s="168">
        <v>0</v>
      </c>
      <c r="G30" s="168">
        <f t="shared" si="1"/>
        <v>168</v>
      </c>
      <c r="H30" s="168">
        <v>194</v>
      </c>
      <c r="I30" s="126">
        <v>0</v>
      </c>
      <c r="J30" s="136">
        <f t="shared" si="2"/>
        <v>194</v>
      </c>
    </row>
    <row r="31" spans="1:43" ht="20.100000000000001" customHeight="1" x14ac:dyDescent="0.15">
      <c r="A31" s="113">
        <v>22</v>
      </c>
      <c r="B31" s="30" t="s">
        <v>183</v>
      </c>
      <c r="C31" s="119">
        <v>419</v>
      </c>
      <c r="D31" s="120">
        <v>0</v>
      </c>
      <c r="E31" s="120">
        <f t="shared" si="0"/>
        <v>419</v>
      </c>
      <c r="F31" s="122">
        <v>0</v>
      </c>
      <c r="G31" s="122">
        <f t="shared" si="1"/>
        <v>419</v>
      </c>
      <c r="H31" s="122">
        <v>662</v>
      </c>
      <c r="I31" s="120">
        <v>0</v>
      </c>
      <c r="J31" s="134">
        <f t="shared" si="2"/>
        <v>662</v>
      </c>
    </row>
    <row r="32" spans="1:43" ht="20.100000000000001" customHeight="1" x14ac:dyDescent="0.15">
      <c r="A32" s="113">
        <v>23</v>
      </c>
      <c r="B32" s="30" t="s">
        <v>185</v>
      </c>
      <c r="C32" s="119">
        <v>851</v>
      </c>
      <c r="D32" s="120">
        <v>0</v>
      </c>
      <c r="E32" s="120">
        <f t="shared" si="0"/>
        <v>851</v>
      </c>
      <c r="F32" s="122">
        <v>0</v>
      </c>
      <c r="G32" s="122">
        <f t="shared" si="1"/>
        <v>851</v>
      </c>
      <c r="H32" s="122">
        <v>984</v>
      </c>
      <c r="I32" s="120">
        <v>0</v>
      </c>
      <c r="J32" s="134">
        <f t="shared" si="2"/>
        <v>984</v>
      </c>
    </row>
    <row r="33" spans="1:10" ht="20.100000000000001" customHeight="1" x14ac:dyDescent="0.15">
      <c r="A33" s="113">
        <v>24</v>
      </c>
      <c r="B33" s="30" t="s">
        <v>186</v>
      </c>
      <c r="C33" s="119">
        <v>623</v>
      </c>
      <c r="D33" s="120">
        <v>0</v>
      </c>
      <c r="E33" s="120">
        <f t="shared" si="0"/>
        <v>623</v>
      </c>
      <c r="F33" s="122">
        <v>0</v>
      </c>
      <c r="G33" s="122">
        <f t="shared" si="1"/>
        <v>623</v>
      </c>
      <c r="H33" s="122">
        <v>711</v>
      </c>
      <c r="I33" s="120">
        <v>0</v>
      </c>
      <c r="J33" s="134">
        <f t="shared" si="2"/>
        <v>711</v>
      </c>
    </row>
    <row r="34" spans="1:10" ht="20.100000000000001" customHeight="1" x14ac:dyDescent="0.15">
      <c r="A34" s="21">
        <v>25</v>
      </c>
      <c r="B34" s="30" t="s">
        <v>12</v>
      </c>
      <c r="C34" s="290">
        <v>88</v>
      </c>
      <c r="D34" s="272">
        <v>0</v>
      </c>
      <c r="E34" s="272">
        <f t="shared" si="0"/>
        <v>88</v>
      </c>
      <c r="F34" s="147">
        <v>0</v>
      </c>
      <c r="G34" s="147">
        <f t="shared" si="1"/>
        <v>88</v>
      </c>
      <c r="H34" s="147">
        <v>103</v>
      </c>
      <c r="I34" s="272">
        <v>0</v>
      </c>
      <c r="J34" s="291">
        <f t="shared" si="2"/>
        <v>103</v>
      </c>
    </row>
    <row r="35" spans="1:10" ht="20.100000000000001" customHeight="1" x14ac:dyDescent="0.15">
      <c r="A35" s="25" t="s">
        <v>210</v>
      </c>
      <c r="B35" s="34"/>
      <c r="C35" s="144">
        <f t="shared" ref="C35:J35" si="3">SUM(C10:C34)</f>
        <v>42560</v>
      </c>
      <c r="D35" s="144">
        <f t="shared" si="3"/>
        <v>0</v>
      </c>
      <c r="E35" s="144">
        <f t="shared" si="3"/>
        <v>42560</v>
      </c>
      <c r="F35" s="127">
        <f t="shared" si="3"/>
        <v>0</v>
      </c>
      <c r="G35" s="127">
        <f t="shared" si="3"/>
        <v>42560</v>
      </c>
      <c r="H35" s="127">
        <f t="shared" si="3"/>
        <v>48391</v>
      </c>
      <c r="I35" s="144">
        <f t="shared" si="3"/>
        <v>0</v>
      </c>
      <c r="J35" s="137">
        <f t="shared" si="3"/>
        <v>48391</v>
      </c>
    </row>
  </sheetData>
  <mergeCells count="7">
    <mergeCell ref="C6:G6"/>
    <mergeCell ref="H6:J6"/>
    <mergeCell ref="F7:F8"/>
    <mergeCell ref="G7:G8"/>
    <mergeCell ref="H7:H8"/>
    <mergeCell ref="I7:I8"/>
    <mergeCell ref="J7:J8"/>
  </mergeCells>
  <phoneticPr fontId="2"/>
  <pageMargins left="0.78740157480314965" right="0.78740157480314965" top="0.78740157480314965" bottom="0.78740157480314965" header="0.51181102362204722" footer="0.51181102362204722"/>
  <pageSetup paperSize="9" scale="99" firstPageNumber="60" orientation="portrait" useFirstPageNumber="1" r:id="rId1"/>
  <headerFooter scaleWithDoc="0" alignWithMargins="0">
    <oddFooter>&amp;C-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BV38"/>
  <sheetViews>
    <sheetView view="pageBreakPreview" topLeftCell="AX1" zoomScale="85" zoomScaleNormal="55" zoomScaleSheetLayoutView="85" workbookViewId="0">
      <selection activeCell="AX1" sqref="A1:XFD1048576"/>
    </sheetView>
  </sheetViews>
  <sheetFormatPr defaultColWidth="10.625" defaultRowHeight="20.100000000000001" customHeight="1" x14ac:dyDescent="0.15"/>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4" width="10.125" style="17" customWidth="1"/>
    <col min="35" max="35" width="5.625" style="18" customWidth="1"/>
    <col min="36" max="36" width="5.625" style="17" customWidth="1"/>
    <col min="37" max="54" width="10.125" style="17" customWidth="1"/>
    <col min="55" max="55" width="5.625" style="18" customWidth="1"/>
    <col min="56" max="56" width="5.625" style="17" customWidth="1"/>
    <col min="57" max="61" width="10.125" style="17" customWidth="1"/>
    <col min="62" max="62" width="10.625" style="17"/>
    <col min="63" max="63" width="10.125" style="17" customWidth="1"/>
    <col min="64" max="64" width="10.625" style="17"/>
    <col min="65" max="66" width="10.125" style="17" customWidth="1"/>
    <col min="67" max="68" width="10.625" style="17"/>
    <col min="69" max="70" width="10.125" style="17" customWidth="1"/>
    <col min="71" max="71" width="10.625" style="17"/>
    <col min="72" max="72" width="10.125" style="17" customWidth="1"/>
    <col min="73" max="73" width="10.625" style="17"/>
    <col min="74" max="74" width="5.625" style="18" customWidth="1"/>
    <col min="75" max="16384" width="10.625" style="17"/>
  </cols>
  <sheetData>
    <row r="1" spans="1:74" ht="20.100000000000001" customHeight="1" x14ac:dyDescent="0.15">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19</v>
      </c>
      <c r="Z1" s="17">
        <v>20</v>
      </c>
      <c r="AA1" s="17">
        <v>21</v>
      </c>
      <c r="AB1" s="17">
        <v>22</v>
      </c>
      <c r="AC1" s="17">
        <v>23</v>
      </c>
      <c r="AD1" s="17">
        <v>24</v>
      </c>
      <c r="AE1" s="17">
        <v>25</v>
      </c>
      <c r="AF1" s="17">
        <v>26</v>
      </c>
      <c r="AG1" s="17">
        <v>27</v>
      </c>
      <c r="AH1" s="17">
        <v>28</v>
      </c>
      <c r="AL1" s="17">
        <v>29</v>
      </c>
      <c r="AM1" s="17">
        <v>30</v>
      </c>
      <c r="AN1" s="17">
        <v>31</v>
      </c>
      <c r="AO1" s="17">
        <v>32</v>
      </c>
      <c r="AP1" s="17">
        <v>33</v>
      </c>
      <c r="AQ1" s="17">
        <v>34</v>
      </c>
      <c r="AR1" s="17">
        <v>35</v>
      </c>
      <c r="AS1" s="17">
        <v>36</v>
      </c>
      <c r="AT1" s="17">
        <v>37</v>
      </c>
      <c r="AU1" s="17">
        <v>38</v>
      </c>
      <c r="AV1" s="17">
        <v>39</v>
      </c>
      <c r="AW1" s="17">
        <v>40</v>
      </c>
      <c r="AX1" s="17">
        <v>41</v>
      </c>
      <c r="AY1" s="17">
        <v>42</v>
      </c>
      <c r="AZ1" s="17">
        <v>43</v>
      </c>
      <c r="BA1" s="17">
        <v>44</v>
      </c>
      <c r="BB1" s="17">
        <v>45</v>
      </c>
      <c r="BF1" s="17">
        <v>46</v>
      </c>
      <c r="BG1" s="17">
        <v>47</v>
      </c>
      <c r="BH1" s="17">
        <v>48</v>
      </c>
      <c r="BI1" s="17">
        <v>49</v>
      </c>
      <c r="BJ1" s="17">
        <v>50</v>
      </c>
      <c r="BK1" s="17">
        <v>51</v>
      </c>
      <c r="BL1" s="17">
        <v>52</v>
      </c>
      <c r="BM1" s="17">
        <v>53</v>
      </c>
      <c r="BN1" s="17">
        <v>54</v>
      </c>
      <c r="BO1" s="17">
        <v>55</v>
      </c>
      <c r="BP1" s="17">
        <v>56</v>
      </c>
      <c r="BQ1" s="17">
        <v>57</v>
      </c>
      <c r="BR1" s="17">
        <v>58</v>
      </c>
      <c r="BS1" s="17">
        <v>59</v>
      </c>
      <c r="BT1" s="17">
        <v>60</v>
      </c>
      <c r="BU1" s="17">
        <v>61</v>
      </c>
    </row>
    <row r="2" spans="1:74" ht="20.100000000000001" customHeight="1" x14ac:dyDescent="0.15">
      <c r="A2" s="17" t="str">
        <f>目次!A6</f>
        <v>令和７年度　市町村税の課税状況等の調</v>
      </c>
    </row>
    <row r="3" spans="1:74" ht="20.100000000000001" customHeight="1" x14ac:dyDescent="0.15">
      <c r="A3" s="17" t="s">
        <v>119</v>
      </c>
    </row>
    <row r="5" spans="1:74" ht="20.100000000000001" customHeight="1" x14ac:dyDescent="0.15">
      <c r="A5" s="17" t="s">
        <v>425</v>
      </c>
      <c r="B5" s="17" t="str">
        <f>目次!C30</f>
        <v>課税の実績額等（基礎課税分）（令和６年度分）</v>
      </c>
      <c r="S5" s="17" t="str">
        <f>A5</f>
        <v>第１８表</v>
      </c>
      <c r="AJ5" s="17" t="str">
        <f>A5</f>
        <v>第１８表</v>
      </c>
      <c r="BD5" s="17" t="str">
        <f>A5</f>
        <v>第１８表</v>
      </c>
    </row>
    <row r="6" spans="1:74" ht="20.100000000000001" customHeight="1" thickBot="1" x14ac:dyDescent="0.2">
      <c r="H6" s="101"/>
      <c r="I6" s="101"/>
      <c r="S6" s="17" t="s">
        <v>110</v>
      </c>
      <c r="AJ6" s="17" t="s">
        <v>110</v>
      </c>
      <c r="BD6" s="17" t="s">
        <v>110</v>
      </c>
    </row>
    <row r="7" spans="1:74" ht="27.75" customHeight="1" x14ac:dyDescent="0.15">
      <c r="A7" s="19"/>
      <c r="B7" s="26" t="s">
        <v>9</v>
      </c>
      <c r="C7" s="611" t="s">
        <v>383</v>
      </c>
      <c r="D7" s="612"/>
      <c r="E7" s="612"/>
      <c r="F7" s="612"/>
      <c r="G7" s="613"/>
      <c r="H7" s="614" t="s">
        <v>235</v>
      </c>
      <c r="I7" s="615"/>
      <c r="J7" s="538" t="s">
        <v>385</v>
      </c>
      <c r="K7" s="539"/>
      <c r="L7" s="539"/>
      <c r="M7" s="539"/>
      <c r="N7" s="539"/>
      <c r="O7" s="539"/>
      <c r="P7" s="540"/>
      <c r="Q7" s="463" t="s">
        <v>332</v>
      </c>
      <c r="R7" s="297"/>
      <c r="S7" s="19"/>
      <c r="T7" s="26" t="s">
        <v>9</v>
      </c>
      <c r="U7" s="51" t="s">
        <v>441</v>
      </c>
      <c r="V7" s="51"/>
      <c r="W7" s="51"/>
      <c r="X7" s="51"/>
      <c r="Y7" s="51"/>
      <c r="Z7" s="51"/>
      <c r="AA7" s="51"/>
      <c r="AB7" s="51"/>
      <c r="AC7" s="51"/>
      <c r="AD7" s="51"/>
      <c r="AE7" s="51"/>
      <c r="AF7" s="51"/>
      <c r="AG7" s="51"/>
      <c r="AH7" s="51"/>
      <c r="AI7" s="463" t="s">
        <v>332</v>
      </c>
      <c r="AJ7" s="417"/>
      <c r="AK7" s="26" t="s">
        <v>9</v>
      </c>
      <c r="AL7" s="434"/>
      <c r="AM7" s="624" t="s">
        <v>442</v>
      </c>
      <c r="AN7" s="624"/>
      <c r="AO7" s="624"/>
      <c r="AP7" s="624"/>
      <c r="AQ7" s="624"/>
      <c r="AR7" s="624"/>
      <c r="AS7" s="624"/>
      <c r="AT7" s="624"/>
      <c r="AU7" s="624"/>
      <c r="AV7" s="624"/>
      <c r="AW7" s="624"/>
      <c r="AX7" s="624"/>
      <c r="AY7" s="624"/>
      <c r="AZ7" s="624"/>
      <c r="BA7" s="624"/>
      <c r="BB7" s="435"/>
      <c r="BC7" s="463" t="s">
        <v>332</v>
      </c>
      <c r="BD7" s="424"/>
      <c r="BE7" s="26" t="s">
        <v>9</v>
      </c>
      <c r="BF7" s="433"/>
      <c r="BG7" s="624" t="s">
        <v>442</v>
      </c>
      <c r="BH7" s="624"/>
      <c r="BI7" s="624"/>
      <c r="BJ7" s="624"/>
      <c r="BK7" s="624"/>
      <c r="BL7" s="624"/>
      <c r="BM7" s="624"/>
      <c r="BN7" s="624"/>
      <c r="BO7" s="624"/>
      <c r="BP7" s="624"/>
      <c r="BQ7" s="624"/>
      <c r="BR7" s="624"/>
      <c r="BS7" s="624"/>
      <c r="BT7" s="624"/>
      <c r="BU7" s="436"/>
      <c r="BV7" s="463" t="s">
        <v>332</v>
      </c>
    </row>
    <row r="8" spans="1:74" ht="20.100000000000001" customHeight="1" x14ac:dyDescent="0.15">
      <c r="A8" s="112"/>
      <c r="B8" s="114"/>
      <c r="C8" s="618" t="s">
        <v>192</v>
      </c>
      <c r="D8" s="618" t="s">
        <v>195</v>
      </c>
      <c r="E8" s="618" t="s">
        <v>196</v>
      </c>
      <c r="F8" s="618" t="s">
        <v>10</v>
      </c>
      <c r="G8" s="618" t="s">
        <v>198</v>
      </c>
      <c r="H8" s="553" t="s">
        <v>236</v>
      </c>
      <c r="I8" s="553" t="s">
        <v>238</v>
      </c>
      <c r="J8" s="499" t="s">
        <v>436</v>
      </c>
      <c r="K8" s="500"/>
      <c r="L8" s="616"/>
      <c r="M8" s="499" t="s">
        <v>437</v>
      </c>
      <c r="N8" s="500"/>
      <c r="O8" s="500"/>
      <c r="P8" s="617"/>
      <c r="Q8" s="464"/>
      <c r="R8" s="297"/>
      <c r="S8" s="112"/>
      <c r="T8" s="114"/>
      <c r="U8" s="499" t="s">
        <v>440</v>
      </c>
      <c r="V8" s="500"/>
      <c r="W8" s="500"/>
      <c r="X8" s="616"/>
      <c r="Y8" s="420"/>
      <c r="Z8" s="620" t="s">
        <v>439</v>
      </c>
      <c r="AA8" s="620"/>
      <c r="AB8" s="620"/>
      <c r="AC8" s="620"/>
      <c r="AD8" s="620"/>
      <c r="AE8" s="620"/>
      <c r="AF8" s="620"/>
      <c r="AG8" s="620"/>
      <c r="AH8" s="421"/>
      <c r="AI8" s="464"/>
      <c r="AJ8" s="415"/>
      <c r="AK8" s="114"/>
      <c r="AL8" s="420"/>
      <c r="AM8" s="620" t="s">
        <v>454</v>
      </c>
      <c r="AN8" s="620"/>
      <c r="AO8" s="620"/>
      <c r="AP8" s="620"/>
      <c r="AQ8" s="620"/>
      <c r="AR8" s="620"/>
      <c r="AS8" s="620"/>
      <c r="AT8" s="620"/>
      <c r="AU8" s="421"/>
      <c r="AV8" s="282" t="s">
        <v>443</v>
      </c>
      <c r="AW8" s="285"/>
      <c r="AX8" s="285"/>
      <c r="AY8" s="286"/>
      <c r="AZ8" s="621" t="s">
        <v>445</v>
      </c>
      <c r="BA8" s="622"/>
      <c r="BB8" s="623"/>
      <c r="BC8" s="464"/>
      <c r="BD8" s="422"/>
      <c r="BE8" s="114"/>
      <c r="BF8" s="629" t="s">
        <v>453</v>
      </c>
      <c r="BG8" s="630"/>
      <c r="BH8" s="282" t="s">
        <v>451</v>
      </c>
      <c r="BI8" s="285"/>
      <c r="BJ8" s="285"/>
      <c r="BK8" s="285"/>
      <c r="BL8" s="285"/>
      <c r="BM8" s="282" t="s">
        <v>444</v>
      </c>
      <c r="BN8" s="285"/>
      <c r="BO8" s="285"/>
      <c r="BP8" s="285"/>
      <c r="BQ8" s="282" t="s">
        <v>452</v>
      </c>
      <c r="BR8" s="285"/>
      <c r="BS8" s="285"/>
      <c r="BT8" s="285"/>
      <c r="BU8" s="285"/>
      <c r="BV8" s="464"/>
    </row>
    <row r="9" spans="1:74" ht="20.100000000000001" customHeight="1" x14ac:dyDescent="0.15">
      <c r="A9" s="112"/>
      <c r="B9" s="114"/>
      <c r="C9" s="619"/>
      <c r="D9" s="619"/>
      <c r="E9" s="619"/>
      <c r="F9" s="619"/>
      <c r="G9" s="619"/>
      <c r="H9" s="485"/>
      <c r="I9" s="485"/>
      <c r="J9" s="618" t="s">
        <v>124</v>
      </c>
      <c r="K9" s="618" t="s">
        <v>129</v>
      </c>
      <c r="L9" s="618" t="s">
        <v>131</v>
      </c>
      <c r="M9" s="412" t="s">
        <v>124</v>
      </c>
      <c r="N9" s="286"/>
      <c r="O9" s="412" t="s">
        <v>129</v>
      </c>
      <c r="P9" s="294"/>
      <c r="Q9" s="464"/>
      <c r="R9" s="298"/>
      <c r="S9" s="113"/>
      <c r="T9" s="30"/>
      <c r="U9" s="412" t="s">
        <v>131</v>
      </c>
      <c r="V9" s="286"/>
      <c r="W9" s="625" t="s">
        <v>15</v>
      </c>
      <c r="X9" s="626"/>
      <c r="Y9" s="412" t="s">
        <v>124</v>
      </c>
      <c r="Z9" s="286"/>
      <c r="AA9" s="412" t="s">
        <v>129</v>
      </c>
      <c r="AB9" s="286"/>
      <c r="AC9" s="412" t="s">
        <v>131</v>
      </c>
      <c r="AD9" s="286"/>
      <c r="AE9" s="412" t="s">
        <v>147</v>
      </c>
      <c r="AF9" s="286"/>
      <c r="AG9" s="412" t="s">
        <v>15</v>
      </c>
      <c r="AH9" s="286"/>
      <c r="AI9" s="464"/>
      <c r="AJ9" s="113"/>
      <c r="AK9" s="30"/>
      <c r="AL9" s="412" t="s">
        <v>124</v>
      </c>
      <c r="AM9" s="286"/>
      <c r="AN9" s="412" t="s">
        <v>129</v>
      </c>
      <c r="AO9" s="286"/>
      <c r="AP9" s="412" t="s">
        <v>131</v>
      </c>
      <c r="AQ9" s="286"/>
      <c r="AR9" s="412" t="s">
        <v>147</v>
      </c>
      <c r="AS9" s="286"/>
      <c r="AT9" s="412" t="s">
        <v>15</v>
      </c>
      <c r="AU9" s="286"/>
      <c r="AV9" s="618" t="s">
        <v>124</v>
      </c>
      <c r="AW9" s="618" t="s">
        <v>129</v>
      </c>
      <c r="AX9" s="618" t="s">
        <v>131</v>
      </c>
      <c r="AY9" s="618" t="s">
        <v>15</v>
      </c>
      <c r="AZ9" s="618" t="s">
        <v>124</v>
      </c>
      <c r="BA9" s="618" t="s">
        <v>129</v>
      </c>
      <c r="BB9" s="618" t="s">
        <v>131</v>
      </c>
      <c r="BC9" s="464"/>
      <c r="BD9" s="113"/>
      <c r="BE9" s="30"/>
      <c r="BF9" s="618" t="s">
        <v>147</v>
      </c>
      <c r="BG9" s="618" t="s">
        <v>15</v>
      </c>
      <c r="BH9" s="618" t="s">
        <v>124</v>
      </c>
      <c r="BI9" s="618" t="s">
        <v>129</v>
      </c>
      <c r="BJ9" s="618" t="s">
        <v>131</v>
      </c>
      <c r="BK9" s="618" t="s">
        <v>147</v>
      </c>
      <c r="BL9" s="627" t="s">
        <v>15</v>
      </c>
      <c r="BM9" s="618" t="s">
        <v>124</v>
      </c>
      <c r="BN9" s="618" t="s">
        <v>129</v>
      </c>
      <c r="BO9" s="618" t="s">
        <v>131</v>
      </c>
      <c r="BP9" s="627" t="s">
        <v>15</v>
      </c>
      <c r="BQ9" s="618" t="s">
        <v>124</v>
      </c>
      <c r="BR9" s="618" t="s">
        <v>129</v>
      </c>
      <c r="BS9" s="618" t="s">
        <v>131</v>
      </c>
      <c r="BT9" s="618" t="s">
        <v>147</v>
      </c>
      <c r="BU9" s="627" t="s">
        <v>15</v>
      </c>
      <c r="BV9" s="464"/>
    </row>
    <row r="10" spans="1:74" ht="20.100000000000001" customHeight="1" x14ac:dyDescent="0.15">
      <c r="A10" s="112"/>
      <c r="B10" s="114"/>
      <c r="C10" s="619"/>
      <c r="D10" s="619"/>
      <c r="E10" s="619"/>
      <c r="F10" s="619"/>
      <c r="G10" s="619"/>
      <c r="H10" s="485"/>
      <c r="I10" s="485"/>
      <c r="J10" s="531"/>
      <c r="K10" s="531"/>
      <c r="L10" s="531"/>
      <c r="M10" s="399" t="s">
        <v>132</v>
      </c>
      <c r="N10" s="399" t="s">
        <v>120</v>
      </c>
      <c r="O10" s="399" t="s">
        <v>132</v>
      </c>
      <c r="P10" s="393" t="s">
        <v>120</v>
      </c>
      <c r="Q10" s="464"/>
      <c r="S10" s="112"/>
      <c r="T10" s="114"/>
      <c r="U10" s="399" t="s">
        <v>132</v>
      </c>
      <c r="V10" s="399" t="s">
        <v>120</v>
      </c>
      <c r="W10" s="399" t="s">
        <v>132</v>
      </c>
      <c r="X10" s="399" t="s">
        <v>120</v>
      </c>
      <c r="Y10" s="418" t="s">
        <v>132</v>
      </c>
      <c r="Z10" s="418" t="s">
        <v>438</v>
      </c>
      <c r="AA10" s="418" t="s">
        <v>132</v>
      </c>
      <c r="AB10" s="418" t="s">
        <v>438</v>
      </c>
      <c r="AC10" s="418" t="s">
        <v>132</v>
      </c>
      <c r="AD10" s="418" t="s">
        <v>438</v>
      </c>
      <c r="AE10" s="418" t="s">
        <v>132</v>
      </c>
      <c r="AF10" s="418" t="s">
        <v>438</v>
      </c>
      <c r="AG10" s="418" t="s">
        <v>132</v>
      </c>
      <c r="AH10" s="418" t="s">
        <v>438</v>
      </c>
      <c r="AI10" s="464"/>
      <c r="AJ10" s="415"/>
      <c r="AK10" s="114"/>
      <c r="AL10" s="425" t="s">
        <v>132</v>
      </c>
      <c r="AM10" s="425" t="s">
        <v>438</v>
      </c>
      <c r="AN10" s="425" t="s">
        <v>132</v>
      </c>
      <c r="AO10" s="425" t="s">
        <v>438</v>
      </c>
      <c r="AP10" s="425" t="s">
        <v>132</v>
      </c>
      <c r="AQ10" s="425" t="s">
        <v>438</v>
      </c>
      <c r="AR10" s="425" t="s">
        <v>132</v>
      </c>
      <c r="AS10" s="425" t="s">
        <v>438</v>
      </c>
      <c r="AT10" s="425" t="s">
        <v>132</v>
      </c>
      <c r="AU10" s="425" t="s">
        <v>438</v>
      </c>
      <c r="AV10" s="531"/>
      <c r="AW10" s="531"/>
      <c r="AX10" s="531"/>
      <c r="AY10" s="531"/>
      <c r="AZ10" s="531"/>
      <c r="BA10" s="531"/>
      <c r="BB10" s="531"/>
      <c r="BC10" s="464"/>
      <c r="BD10" s="422"/>
      <c r="BE10" s="114"/>
      <c r="BF10" s="531"/>
      <c r="BG10" s="531"/>
      <c r="BH10" s="531"/>
      <c r="BI10" s="531"/>
      <c r="BJ10" s="531"/>
      <c r="BK10" s="531"/>
      <c r="BL10" s="628"/>
      <c r="BM10" s="531"/>
      <c r="BN10" s="531"/>
      <c r="BO10" s="531"/>
      <c r="BP10" s="628"/>
      <c r="BQ10" s="531"/>
      <c r="BR10" s="531"/>
      <c r="BS10" s="531"/>
      <c r="BT10" s="531"/>
      <c r="BU10" s="628"/>
      <c r="BV10" s="464"/>
    </row>
    <row r="11" spans="1:74" ht="20.100000000000001" customHeight="1" x14ac:dyDescent="0.15">
      <c r="A11" s="113" t="s">
        <v>26</v>
      </c>
      <c r="B11" s="27"/>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27"/>
      <c r="U11" s="41" t="s">
        <v>29</v>
      </c>
      <c r="V11" s="292" t="s">
        <v>25</v>
      </c>
      <c r="W11" s="41" t="s">
        <v>29</v>
      </c>
      <c r="X11" s="292" t="s">
        <v>25</v>
      </c>
      <c r="Y11" s="41" t="s">
        <v>29</v>
      </c>
      <c r="Z11" s="292" t="s">
        <v>25</v>
      </c>
      <c r="AA11" s="41" t="s">
        <v>29</v>
      </c>
      <c r="AB11" s="292" t="s">
        <v>25</v>
      </c>
      <c r="AC11" s="41" t="s">
        <v>29</v>
      </c>
      <c r="AD11" s="292" t="s">
        <v>25</v>
      </c>
      <c r="AE11" s="41" t="s">
        <v>29</v>
      </c>
      <c r="AF11" s="292" t="s">
        <v>25</v>
      </c>
      <c r="AG11" s="41" t="s">
        <v>29</v>
      </c>
      <c r="AH11" s="292" t="s">
        <v>25</v>
      </c>
      <c r="AI11" s="465"/>
      <c r="AJ11" s="113" t="s">
        <v>26</v>
      </c>
      <c r="AK11" s="416"/>
      <c r="AL11" s="41" t="s">
        <v>29</v>
      </c>
      <c r="AM11" s="292" t="s">
        <v>25</v>
      </c>
      <c r="AN11" s="41" t="s">
        <v>29</v>
      </c>
      <c r="AO11" s="292" t="s">
        <v>25</v>
      </c>
      <c r="AP11" s="41" t="s">
        <v>29</v>
      </c>
      <c r="AQ11" s="292" t="s">
        <v>25</v>
      </c>
      <c r="AR11" s="41" t="s">
        <v>29</v>
      </c>
      <c r="AS11" s="292" t="s">
        <v>25</v>
      </c>
      <c r="AT11" s="41" t="s">
        <v>29</v>
      </c>
      <c r="AU11" s="292" t="s">
        <v>25</v>
      </c>
      <c r="AV11" s="41" t="s">
        <v>56</v>
      </c>
      <c r="AW11" s="41" t="s">
        <v>56</v>
      </c>
      <c r="AX11" s="41" t="s">
        <v>56</v>
      </c>
      <c r="AY11" s="41" t="s">
        <v>56</v>
      </c>
      <c r="AZ11" s="41" t="s">
        <v>56</v>
      </c>
      <c r="BA11" s="41" t="s">
        <v>56</v>
      </c>
      <c r="BB11" s="41" t="s">
        <v>56</v>
      </c>
      <c r="BC11" s="465"/>
      <c r="BD11" s="113" t="s">
        <v>26</v>
      </c>
      <c r="BE11" s="423"/>
      <c r="BF11" s="41" t="s">
        <v>56</v>
      </c>
      <c r="BG11" s="41" t="s">
        <v>56</v>
      </c>
      <c r="BH11" s="41" t="s">
        <v>56</v>
      </c>
      <c r="BI11" s="41" t="s">
        <v>56</v>
      </c>
      <c r="BJ11" s="41" t="s">
        <v>56</v>
      </c>
      <c r="BK11" s="41" t="s">
        <v>56</v>
      </c>
      <c r="BL11" s="35" t="s">
        <v>56</v>
      </c>
      <c r="BM11" s="41" t="s">
        <v>56</v>
      </c>
      <c r="BN11" s="41" t="s">
        <v>56</v>
      </c>
      <c r="BO11" s="41" t="s">
        <v>56</v>
      </c>
      <c r="BP11" s="35" t="s">
        <v>56</v>
      </c>
      <c r="BQ11" s="41" t="s">
        <v>56</v>
      </c>
      <c r="BR11" s="41" t="s">
        <v>56</v>
      </c>
      <c r="BS11" s="41" t="s">
        <v>56</v>
      </c>
      <c r="BT11" s="41" t="s">
        <v>56</v>
      </c>
      <c r="BU11" s="35" t="s">
        <v>56</v>
      </c>
      <c r="BV11" s="465"/>
    </row>
    <row r="12" spans="1:74" ht="20.100000000000001" customHeight="1" x14ac:dyDescent="0.15">
      <c r="A12" s="277">
        <v>1</v>
      </c>
      <c r="B12" s="281" t="s">
        <v>155</v>
      </c>
      <c r="C12" s="118">
        <v>2061141</v>
      </c>
      <c r="D12" s="125">
        <v>0</v>
      </c>
      <c r="E12" s="125">
        <v>726106</v>
      </c>
      <c r="F12" s="125">
        <v>601433</v>
      </c>
      <c r="G12" s="125">
        <v>3388680</v>
      </c>
      <c r="H12" s="125">
        <v>469</v>
      </c>
      <c r="I12" s="125">
        <v>271100</v>
      </c>
      <c r="J12" s="125">
        <v>7</v>
      </c>
      <c r="K12" s="125">
        <v>5</v>
      </c>
      <c r="L12" s="125">
        <v>2</v>
      </c>
      <c r="M12" s="125">
        <v>12615</v>
      </c>
      <c r="N12" s="125">
        <v>15420</v>
      </c>
      <c r="O12" s="125">
        <v>5845</v>
      </c>
      <c r="P12" s="125">
        <v>9263</v>
      </c>
      <c r="Q12" s="128">
        <v>1</v>
      </c>
      <c r="R12" s="298"/>
      <c r="S12" s="277">
        <v>1</v>
      </c>
      <c r="T12" s="281" t="s">
        <v>155</v>
      </c>
      <c r="U12" s="125">
        <v>4182</v>
      </c>
      <c r="V12" s="125">
        <v>6798</v>
      </c>
      <c r="W12" s="125">
        <v>22642</v>
      </c>
      <c r="X12" s="125">
        <v>31481</v>
      </c>
      <c r="Y12" s="125">
        <v>176</v>
      </c>
      <c r="Z12" s="125">
        <v>216</v>
      </c>
      <c r="AA12" s="125">
        <v>85</v>
      </c>
      <c r="AB12" s="125">
        <v>121</v>
      </c>
      <c r="AC12" s="125">
        <v>50</v>
      </c>
      <c r="AD12" s="125">
        <v>65</v>
      </c>
      <c r="AE12" s="125">
        <v>173</v>
      </c>
      <c r="AF12" s="125">
        <v>223</v>
      </c>
      <c r="AG12" s="125">
        <v>484</v>
      </c>
      <c r="AH12" s="125">
        <v>625</v>
      </c>
      <c r="AI12" s="128">
        <v>1</v>
      </c>
      <c r="AJ12" s="277">
        <v>1</v>
      </c>
      <c r="AK12" s="281" t="s">
        <v>155</v>
      </c>
      <c r="AL12" s="125">
        <v>14</v>
      </c>
      <c r="AM12" s="125">
        <v>14</v>
      </c>
      <c r="AN12" s="125">
        <v>7</v>
      </c>
      <c r="AO12" s="125">
        <v>7</v>
      </c>
      <c r="AP12" s="125">
        <v>4</v>
      </c>
      <c r="AQ12" s="125">
        <v>4</v>
      </c>
      <c r="AR12" s="125">
        <v>47</v>
      </c>
      <c r="AS12" s="125">
        <v>47</v>
      </c>
      <c r="AT12" s="125">
        <v>72</v>
      </c>
      <c r="AU12" s="125">
        <v>72</v>
      </c>
      <c r="AV12" s="125">
        <v>247954</v>
      </c>
      <c r="AW12" s="125">
        <v>106339</v>
      </c>
      <c r="AX12" s="125">
        <v>31271</v>
      </c>
      <c r="AY12" s="125">
        <v>385564</v>
      </c>
      <c r="AZ12" s="125">
        <v>743</v>
      </c>
      <c r="BA12" s="125">
        <v>695</v>
      </c>
      <c r="BB12" s="125">
        <v>597</v>
      </c>
      <c r="BC12" s="128">
        <v>1</v>
      </c>
      <c r="BD12" s="277">
        <v>1</v>
      </c>
      <c r="BE12" s="281" t="s">
        <v>155</v>
      </c>
      <c r="BF12" s="125">
        <v>2560</v>
      </c>
      <c r="BG12" s="125">
        <v>4595</v>
      </c>
      <c r="BH12" s="125">
        <v>26</v>
      </c>
      <c r="BI12" s="125">
        <v>21</v>
      </c>
      <c r="BJ12" s="125">
        <v>21</v>
      </c>
      <c r="BK12" s="125">
        <v>304</v>
      </c>
      <c r="BL12" s="125">
        <v>372</v>
      </c>
      <c r="BM12" s="125">
        <v>244566</v>
      </c>
      <c r="BN12" s="125">
        <v>74413</v>
      </c>
      <c r="BO12" s="125">
        <v>21538</v>
      </c>
      <c r="BP12" s="125">
        <v>340517</v>
      </c>
      <c r="BQ12" s="125">
        <v>0</v>
      </c>
      <c r="BR12" s="125">
        <v>6</v>
      </c>
      <c r="BS12" s="125">
        <v>0</v>
      </c>
      <c r="BT12" s="125">
        <v>685</v>
      </c>
      <c r="BU12" s="125">
        <v>691</v>
      </c>
      <c r="BV12" s="128">
        <v>1</v>
      </c>
    </row>
    <row r="13" spans="1:74" ht="20.100000000000001" customHeight="1" x14ac:dyDescent="0.15">
      <c r="A13" s="113">
        <v>2</v>
      </c>
      <c r="B13" s="30" t="s">
        <v>159</v>
      </c>
      <c r="C13" s="119">
        <v>317861</v>
      </c>
      <c r="D13" s="120">
        <v>0</v>
      </c>
      <c r="E13" s="120">
        <v>101421</v>
      </c>
      <c r="F13" s="120">
        <v>78678</v>
      </c>
      <c r="G13" s="120">
        <v>497960</v>
      </c>
      <c r="H13" s="120">
        <v>53</v>
      </c>
      <c r="I13" s="120">
        <v>40401</v>
      </c>
      <c r="J13" s="120">
        <v>7</v>
      </c>
      <c r="K13" s="120">
        <v>5</v>
      </c>
      <c r="L13" s="120">
        <v>2</v>
      </c>
      <c r="M13" s="120">
        <v>2443</v>
      </c>
      <c r="N13" s="120">
        <v>2991</v>
      </c>
      <c r="O13" s="120">
        <v>1123</v>
      </c>
      <c r="P13" s="120">
        <v>1744</v>
      </c>
      <c r="Q13" s="52">
        <v>2</v>
      </c>
      <c r="R13" s="298"/>
      <c r="S13" s="113">
        <v>2</v>
      </c>
      <c r="T13" s="30" t="s">
        <v>159</v>
      </c>
      <c r="U13" s="120">
        <v>685</v>
      </c>
      <c r="V13" s="120">
        <v>1140</v>
      </c>
      <c r="W13" s="120">
        <v>4251</v>
      </c>
      <c r="X13" s="120">
        <v>5875</v>
      </c>
      <c r="Y13" s="120">
        <v>25</v>
      </c>
      <c r="Z13" s="120">
        <v>38</v>
      </c>
      <c r="AA13" s="120">
        <v>19</v>
      </c>
      <c r="AB13" s="120">
        <v>30</v>
      </c>
      <c r="AC13" s="120">
        <v>9</v>
      </c>
      <c r="AD13" s="120">
        <v>10</v>
      </c>
      <c r="AE13" s="120">
        <v>37</v>
      </c>
      <c r="AF13" s="120">
        <v>46</v>
      </c>
      <c r="AG13" s="120">
        <v>90</v>
      </c>
      <c r="AH13" s="120">
        <v>124</v>
      </c>
      <c r="AI13" s="52">
        <v>2</v>
      </c>
      <c r="AJ13" s="113">
        <v>2</v>
      </c>
      <c r="AK13" s="30" t="s">
        <v>159</v>
      </c>
      <c r="AL13" s="120">
        <v>5</v>
      </c>
      <c r="AM13" s="120">
        <v>5</v>
      </c>
      <c r="AN13" s="120">
        <v>3</v>
      </c>
      <c r="AO13" s="120">
        <v>3</v>
      </c>
      <c r="AP13" s="120">
        <v>0</v>
      </c>
      <c r="AQ13" s="120">
        <v>0</v>
      </c>
      <c r="AR13" s="120">
        <v>2</v>
      </c>
      <c r="AS13" s="120">
        <v>2</v>
      </c>
      <c r="AT13" s="120">
        <v>10</v>
      </c>
      <c r="AU13" s="120">
        <v>10</v>
      </c>
      <c r="AV13" s="120">
        <v>36221</v>
      </c>
      <c r="AW13" s="120">
        <v>15086</v>
      </c>
      <c r="AX13" s="120">
        <v>3944</v>
      </c>
      <c r="AY13" s="120">
        <v>55251</v>
      </c>
      <c r="AZ13" s="120">
        <v>99</v>
      </c>
      <c r="BA13" s="120">
        <v>130</v>
      </c>
      <c r="BB13" s="120">
        <v>69</v>
      </c>
      <c r="BC13" s="52">
        <v>2</v>
      </c>
      <c r="BD13" s="113">
        <v>2</v>
      </c>
      <c r="BE13" s="30" t="s">
        <v>159</v>
      </c>
      <c r="BF13" s="120">
        <v>398</v>
      </c>
      <c r="BG13" s="120">
        <v>696</v>
      </c>
      <c r="BH13" s="120">
        <v>8</v>
      </c>
      <c r="BI13" s="120">
        <v>8</v>
      </c>
      <c r="BJ13" s="120">
        <v>0</v>
      </c>
      <c r="BK13" s="120">
        <v>12</v>
      </c>
      <c r="BL13" s="120">
        <v>28</v>
      </c>
      <c r="BM13" s="120">
        <v>33686</v>
      </c>
      <c r="BN13" s="120">
        <v>10472</v>
      </c>
      <c r="BO13" s="120">
        <v>2618</v>
      </c>
      <c r="BP13" s="120">
        <v>46776</v>
      </c>
      <c r="BQ13" s="120">
        <v>0</v>
      </c>
      <c r="BR13" s="120">
        <v>4</v>
      </c>
      <c r="BS13" s="120">
        <v>0</v>
      </c>
      <c r="BT13" s="120">
        <v>0</v>
      </c>
      <c r="BU13" s="120">
        <v>4</v>
      </c>
      <c r="BV13" s="52">
        <v>2</v>
      </c>
    </row>
    <row r="14" spans="1:74" ht="20.100000000000001" customHeight="1" x14ac:dyDescent="0.15">
      <c r="A14" s="263">
        <v>3</v>
      </c>
      <c r="B14" s="30" t="s">
        <v>160</v>
      </c>
      <c r="C14" s="120">
        <v>706639</v>
      </c>
      <c r="D14" s="120">
        <v>0</v>
      </c>
      <c r="E14" s="120">
        <v>253257</v>
      </c>
      <c r="F14" s="120">
        <v>134018</v>
      </c>
      <c r="G14" s="120">
        <v>1093914</v>
      </c>
      <c r="H14" s="120">
        <v>170</v>
      </c>
      <c r="I14" s="120">
        <v>54594</v>
      </c>
      <c r="J14" s="120">
        <v>7</v>
      </c>
      <c r="K14" s="120">
        <v>5</v>
      </c>
      <c r="L14" s="120">
        <v>2</v>
      </c>
      <c r="M14" s="120">
        <v>3520</v>
      </c>
      <c r="N14" s="120">
        <v>4500</v>
      </c>
      <c r="O14" s="120">
        <v>1914</v>
      </c>
      <c r="P14" s="120">
        <v>3125</v>
      </c>
      <c r="Q14" s="52">
        <v>3</v>
      </c>
      <c r="S14" s="263">
        <v>3</v>
      </c>
      <c r="T14" s="30" t="s">
        <v>160</v>
      </c>
      <c r="U14" s="120">
        <v>1285</v>
      </c>
      <c r="V14" s="120">
        <v>2155</v>
      </c>
      <c r="W14" s="120">
        <v>6719</v>
      </c>
      <c r="X14" s="120">
        <v>9780</v>
      </c>
      <c r="Y14" s="120">
        <v>30</v>
      </c>
      <c r="Z14" s="120">
        <v>40</v>
      </c>
      <c r="AA14" s="120">
        <v>27</v>
      </c>
      <c r="AB14" s="120">
        <v>35</v>
      </c>
      <c r="AC14" s="120">
        <v>16</v>
      </c>
      <c r="AD14" s="120">
        <v>21</v>
      </c>
      <c r="AE14" s="120">
        <v>60</v>
      </c>
      <c r="AF14" s="120">
        <v>82</v>
      </c>
      <c r="AG14" s="120">
        <v>133</v>
      </c>
      <c r="AH14" s="120">
        <v>178</v>
      </c>
      <c r="AI14" s="52">
        <v>3</v>
      </c>
      <c r="AJ14" s="263">
        <v>3</v>
      </c>
      <c r="AK14" s="30" t="s">
        <v>160</v>
      </c>
      <c r="AL14" s="120">
        <v>2</v>
      </c>
      <c r="AM14" s="120">
        <v>2</v>
      </c>
      <c r="AN14" s="120">
        <v>2</v>
      </c>
      <c r="AO14" s="120">
        <v>2</v>
      </c>
      <c r="AP14" s="120">
        <v>1</v>
      </c>
      <c r="AQ14" s="120">
        <v>1</v>
      </c>
      <c r="AR14" s="120">
        <v>5</v>
      </c>
      <c r="AS14" s="120">
        <v>5</v>
      </c>
      <c r="AT14" s="120">
        <v>10</v>
      </c>
      <c r="AU14" s="120">
        <v>10</v>
      </c>
      <c r="AV14" s="120">
        <v>75915</v>
      </c>
      <c r="AW14" s="120">
        <v>37656</v>
      </c>
      <c r="AX14" s="120">
        <v>10387</v>
      </c>
      <c r="AY14" s="120">
        <v>123958</v>
      </c>
      <c r="AZ14" s="120">
        <v>145</v>
      </c>
      <c r="BA14" s="120">
        <v>211</v>
      </c>
      <c r="BB14" s="120">
        <v>202</v>
      </c>
      <c r="BC14" s="52">
        <v>3</v>
      </c>
      <c r="BD14" s="263">
        <v>3</v>
      </c>
      <c r="BE14" s="30" t="s">
        <v>160</v>
      </c>
      <c r="BF14" s="120">
        <v>988</v>
      </c>
      <c r="BG14" s="120">
        <v>1546</v>
      </c>
      <c r="BH14" s="120">
        <v>5</v>
      </c>
      <c r="BI14" s="120">
        <v>2</v>
      </c>
      <c r="BJ14" s="120">
        <v>6</v>
      </c>
      <c r="BK14" s="120">
        <v>30</v>
      </c>
      <c r="BL14" s="120">
        <v>43</v>
      </c>
      <c r="BM14" s="120">
        <v>48311</v>
      </c>
      <c r="BN14" s="120">
        <v>17895</v>
      </c>
      <c r="BO14" s="120">
        <v>4848</v>
      </c>
      <c r="BP14" s="120">
        <v>71054</v>
      </c>
      <c r="BQ14" s="120">
        <v>0</v>
      </c>
      <c r="BR14" s="120">
        <v>1</v>
      </c>
      <c r="BS14" s="120">
        <v>0</v>
      </c>
      <c r="BT14" s="120">
        <v>184</v>
      </c>
      <c r="BU14" s="120">
        <v>185</v>
      </c>
      <c r="BV14" s="52">
        <v>3</v>
      </c>
    </row>
    <row r="15" spans="1:74" ht="20.100000000000001" customHeight="1" x14ac:dyDescent="0.15">
      <c r="A15" s="113">
        <v>4</v>
      </c>
      <c r="B15" s="30" t="s">
        <v>161</v>
      </c>
      <c r="C15" s="120">
        <v>437169</v>
      </c>
      <c r="D15" s="120">
        <v>0</v>
      </c>
      <c r="E15" s="120">
        <v>157983</v>
      </c>
      <c r="F15" s="120">
        <v>95020</v>
      </c>
      <c r="G15" s="120">
        <v>690172</v>
      </c>
      <c r="H15" s="120">
        <v>54</v>
      </c>
      <c r="I15" s="120">
        <v>29826</v>
      </c>
      <c r="J15" s="120">
        <v>7</v>
      </c>
      <c r="K15" s="120">
        <v>5</v>
      </c>
      <c r="L15" s="120">
        <v>2</v>
      </c>
      <c r="M15" s="120">
        <v>3136</v>
      </c>
      <c r="N15" s="120">
        <v>3840</v>
      </c>
      <c r="O15" s="120">
        <v>1472</v>
      </c>
      <c r="P15" s="120">
        <v>2238</v>
      </c>
      <c r="Q15" s="52">
        <v>4</v>
      </c>
      <c r="R15" s="298"/>
      <c r="S15" s="113">
        <v>4</v>
      </c>
      <c r="T15" s="30" t="s">
        <v>161</v>
      </c>
      <c r="U15" s="120">
        <v>908</v>
      </c>
      <c r="V15" s="120">
        <v>1432</v>
      </c>
      <c r="W15" s="120">
        <v>5516</v>
      </c>
      <c r="X15" s="120">
        <v>7510</v>
      </c>
      <c r="Y15" s="120">
        <v>28</v>
      </c>
      <c r="Z15" s="120">
        <v>33</v>
      </c>
      <c r="AA15" s="120">
        <v>12</v>
      </c>
      <c r="AB15" s="120">
        <v>14</v>
      </c>
      <c r="AC15" s="120">
        <v>11</v>
      </c>
      <c r="AD15" s="120">
        <v>12</v>
      </c>
      <c r="AE15" s="120">
        <v>42</v>
      </c>
      <c r="AF15" s="120">
        <v>57</v>
      </c>
      <c r="AG15" s="120">
        <v>93</v>
      </c>
      <c r="AH15" s="120">
        <v>116</v>
      </c>
      <c r="AI15" s="52">
        <v>4</v>
      </c>
      <c r="AJ15" s="113">
        <v>4</v>
      </c>
      <c r="AK15" s="30" t="s">
        <v>161</v>
      </c>
      <c r="AL15" s="120">
        <v>2</v>
      </c>
      <c r="AM15" s="120">
        <v>2</v>
      </c>
      <c r="AN15" s="120">
        <v>2</v>
      </c>
      <c r="AO15" s="120">
        <v>2</v>
      </c>
      <c r="AP15" s="120">
        <v>0</v>
      </c>
      <c r="AQ15" s="120">
        <v>0</v>
      </c>
      <c r="AR15" s="120">
        <v>8</v>
      </c>
      <c r="AS15" s="120">
        <v>8</v>
      </c>
      <c r="AT15" s="120">
        <v>12</v>
      </c>
      <c r="AU15" s="120">
        <v>12</v>
      </c>
      <c r="AV15" s="120">
        <v>56448</v>
      </c>
      <c r="AW15" s="120">
        <v>23499</v>
      </c>
      <c r="AX15" s="120">
        <v>6014</v>
      </c>
      <c r="AY15" s="120">
        <v>85961</v>
      </c>
      <c r="AZ15" s="120">
        <v>104</v>
      </c>
      <c r="BA15" s="120">
        <v>74</v>
      </c>
      <c r="BB15" s="120">
        <v>101</v>
      </c>
      <c r="BC15" s="52">
        <v>4</v>
      </c>
      <c r="BD15" s="113">
        <v>4</v>
      </c>
      <c r="BE15" s="30" t="s">
        <v>161</v>
      </c>
      <c r="BF15" s="120">
        <v>599</v>
      </c>
      <c r="BG15" s="120">
        <v>878</v>
      </c>
      <c r="BH15" s="120">
        <v>3</v>
      </c>
      <c r="BI15" s="120">
        <v>4</v>
      </c>
      <c r="BJ15" s="120">
        <v>0</v>
      </c>
      <c r="BK15" s="120">
        <v>53</v>
      </c>
      <c r="BL15" s="120">
        <v>60</v>
      </c>
      <c r="BM15" s="120">
        <v>39754</v>
      </c>
      <c r="BN15" s="120">
        <v>12464</v>
      </c>
      <c r="BO15" s="120">
        <v>3090</v>
      </c>
      <c r="BP15" s="120">
        <v>55308</v>
      </c>
      <c r="BQ15" s="120">
        <v>0</v>
      </c>
      <c r="BR15" s="120">
        <v>13</v>
      </c>
      <c r="BS15" s="120">
        <v>0</v>
      </c>
      <c r="BT15" s="120">
        <v>194</v>
      </c>
      <c r="BU15" s="120">
        <v>207</v>
      </c>
      <c r="BV15" s="52">
        <v>4</v>
      </c>
    </row>
    <row r="16" spans="1:74" ht="20.100000000000001" customHeight="1" x14ac:dyDescent="0.15">
      <c r="A16" s="278">
        <v>5</v>
      </c>
      <c r="B16" s="30" t="s">
        <v>164</v>
      </c>
      <c r="C16" s="139">
        <v>186897</v>
      </c>
      <c r="D16" s="139">
        <v>0</v>
      </c>
      <c r="E16" s="139">
        <v>77793</v>
      </c>
      <c r="F16" s="139">
        <v>37028</v>
      </c>
      <c r="G16" s="139">
        <v>301718</v>
      </c>
      <c r="H16" s="139">
        <v>27</v>
      </c>
      <c r="I16" s="139">
        <v>14126</v>
      </c>
      <c r="J16" s="139">
        <v>7</v>
      </c>
      <c r="K16" s="139">
        <v>5</v>
      </c>
      <c r="L16" s="139">
        <v>2</v>
      </c>
      <c r="M16" s="139">
        <v>1523</v>
      </c>
      <c r="N16" s="139">
        <v>1834</v>
      </c>
      <c r="O16" s="139">
        <v>637</v>
      </c>
      <c r="P16" s="139">
        <v>977</v>
      </c>
      <c r="Q16" s="53">
        <v>5</v>
      </c>
      <c r="R16" s="300"/>
      <c r="S16" s="278">
        <v>5</v>
      </c>
      <c r="T16" s="30" t="s">
        <v>164</v>
      </c>
      <c r="U16" s="139">
        <v>437</v>
      </c>
      <c r="V16" s="139">
        <v>690</v>
      </c>
      <c r="W16" s="139">
        <v>2597</v>
      </c>
      <c r="X16" s="139">
        <v>3501</v>
      </c>
      <c r="Y16" s="139">
        <v>12</v>
      </c>
      <c r="Z16" s="139">
        <v>15</v>
      </c>
      <c r="AA16" s="139">
        <v>4</v>
      </c>
      <c r="AB16" s="139">
        <v>4</v>
      </c>
      <c r="AC16" s="139">
        <v>4</v>
      </c>
      <c r="AD16" s="139">
        <v>7</v>
      </c>
      <c r="AE16" s="139">
        <v>14</v>
      </c>
      <c r="AF16" s="139">
        <v>20</v>
      </c>
      <c r="AG16" s="139">
        <v>34</v>
      </c>
      <c r="AH16" s="139">
        <v>46</v>
      </c>
      <c r="AI16" s="53">
        <v>5</v>
      </c>
      <c r="AJ16" s="278">
        <v>5</v>
      </c>
      <c r="AK16" s="30" t="s">
        <v>164</v>
      </c>
      <c r="AL16" s="139">
        <v>0</v>
      </c>
      <c r="AM16" s="139">
        <v>0</v>
      </c>
      <c r="AN16" s="139">
        <v>1</v>
      </c>
      <c r="AO16" s="139">
        <v>1</v>
      </c>
      <c r="AP16" s="139">
        <v>1</v>
      </c>
      <c r="AQ16" s="139">
        <v>1</v>
      </c>
      <c r="AR16" s="139">
        <v>0</v>
      </c>
      <c r="AS16" s="139">
        <v>0</v>
      </c>
      <c r="AT16" s="139">
        <v>2</v>
      </c>
      <c r="AU16" s="139">
        <v>2</v>
      </c>
      <c r="AV16" s="139">
        <v>29527</v>
      </c>
      <c r="AW16" s="139">
        <v>11236</v>
      </c>
      <c r="AX16" s="139">
        <v>3174</v>
      </c>
      <c r="AY16" s="139">
        <v>43937</v>
      </c>
      <c r="AZ16" s="139">
        <v>52</v>
      </c>
      <c r="BA16" s="139">
        <v>23</v>
      </c>
      <c r="BB16" s="139">
        <v>64</v>
      </c>
      <c r="BC16" s="53">
        <v>5</v>
      </c>
      <c r="BD16" s="278">
        <v>5</v>
      </c>
      <c r="BE16" s="30" t="s">
        <v>164</v>
      </c>
      <c r="BF16" s="139">
        <v>230</v>
      </c>
      <c r="BG16" s="139">
        <v>369</v>
      </c>
      <c r="BH16" s="139">
        <v>0</v>
      </c>
      <c r="BI16" s="139">
        <v>3</v>
      </c>
      <c r="BJ16" s="139">
        <v>5</v>
      </c>
      <c r="BK16" s="139">
        <v>0</v>
      </c>
      <c r="BL16" s="139">
        <v>8</v>
      </c>
      <c r="BM16" s="139">
        <v>17130</v>
      </c>
      <c r="BN16" s="139">
        <v>4756</v>
      </c>
      <c r="BO16" s="139">
        <v>1349</v>
      </c>
      <c r="BP16" s="139">
        <v>23235</v>
      </c>
      <c r="BQ16" s="139">
        <v>0</v>
      </c>
      <c r="BR16" s="139">
        <v>27</v>
      </c>
      <c r="BS16" s="139">
        <v>10</v>
      </c>
      <c r="BT16" s="139">
        <v>0</v>
      </c>
      <c r="BU16" s="139">
        <v>37</v>
      </c>
      <c r="BV16" s="53">
        <v>5</v>
      </c>
    </row>
    <row r="17" spans="1:74" ht="20.100000000000001" customHeight="1" x14ac:dyDescent="0.15">
      <c r="A17" s="113">
        <v>6</v>
      </c>
      <c r="B17" s="178" t="s">
        <v>166</v>
      </c>
      <c r="C17" s="119">
        <v>251810</v>
      </c>
      <c r="D17" s="120">
        <v>0</v>
      </c>
      <c r="E17" s="120">
        <v>94763</v>
      </c>
      <c r="F17" s="120">
        <v>46177</v>
      </c>
      <c r="G17" s="120">
        <v>392750</v>
      </c>
      <c r="H17" s="120">
        <v>25</v>
      </c>
      <c r="I17" s="120">
        <v>15337</v>
      </c>
      <c r="J17" s="120">
        <v>7</v>
      </c>
      <c r="K17" s="120">
        <v>5</v>
      </c>
      <c r="L17" s="120">
        <v>2</v>
      </c>
      <c r="M17" s="120">
        <v>2145</v>
      </c>
      <c r="N17" s="120">
        <v>2733</v>
      </c>
      <c r="O17" s="120">
        <v>1017</v>
      </c>
      <c r="P17" s="120">
        <v>1656</v>
      </c>
      <c r="Q17" s="52">
        <v>6</v>
      </c>
      <c r="R17" s="298"/>
      <c r="S17" s="113">
        <v>6</v>
      </c>
      <c r="T17" s="31" t="s">
        <v>166</v>
      </c>
      <c r="U17" s="120">
        <v>695</v>
      </c>
      <c r="V17" s="120">
        <v>1186</v>
      </c>
      <c r="W17" s="120">
        <v>3857</v>
      </c>
      <c r="X17" s="120">
        <v>5575</v>
      </c>
      <c r="Y17" s="120">
        <v>14</v>
      </c>
      <c r="Z17" s="120">
        <v>16</v>
      </c>
      <c r="AA17" s="120">
        <v>13</v>
      </c>
      <c r="AB17" s="120">
        <v>15</v>
      </c>
      <c r="AC17" s="120">
        <v>9</v>
      </c>
      <c r="AD17" s="120">
        <v>13</v>
      </c>
      <c r="AE17" s="120">
        <v>17</v>
      </c>
      <c r="AF17" s="120">
        <v>23</v>
      </c>
      <c r="AG17" s="120">
        <v>53</v>
      </c>
      <c r="AH17" s="120">
        <v>67</v>
      </c>
      <c r="AI17" s="52">
        <v>6</v>
      </c>
      <c r="AJ17" s="113">
        <v>6</v>
      </c>
      <c r="AK17" s="31" t="s">
        <v>166</v>
      </c>
      <c r="AL17" s="120">
        <v>1</v>
      </c>
      <c r="AM17" s="120">
        <v>1</v>
      </c>
      <c r="AN17" s="120">
        <v>2</v>
      </c>
      <c r="AO17" s="120">
        <v>2</v>
      </c>
      <c r="AP17" s="120">
        <v>0</v>
      </c>
      <c r="AQ17" s="120">
        <v>0</v>
      </c>
      <c r="AR17" s="120">
        <v>2</v>
      </c>
      <c r="AS17" s="120">
        <v>2</v>
      </c>
      <c r="AT17" s="120">
        <v>5</v>
      </c>
      <c r="AU17" s="120">
        <v>5</v>
      </c>
      <c r="AV17" s="120">
        <v>33862</v>
      </c>
      <c r="AW17" s="120">
        <v>14656</v>
      </c>
      <c r="AX17" s="120">
        <v>4198</v>
      </c>
      <c r="AY17" s="120">
        <v>52716</v>
      </c>
      <c r="AZ17" s="120">
        <v>42</v>
      </c>
      <c r="BA17" s="120">
        <v>66</v>
      </c>
      <c r="BB17" s="120">
        <v>92</v>
      </c>
      <c r="BC17" s="52">
        <v>6</v>
      </c>
      <c r="BD17" s="113">
        <v>6</v>
      </c>
      <c r="BE17" s="31" t="s">
        <v>166</v>
      </c>
      <c r="BF17" s="120">
        <v>204</v>
      </c>
      <c r="BG17" s="120">
        <v>404</v>
      </c>
      <c r="BH17" s="120">
        <v>2</v>
      </c>
      <c r="BI17" s="120">
        <v>6</v>
      </c>
      <c r="BJ17" s="120">
        <v>0</v>
      </c>
      <c r="BK17" s="120">
        <v>10</v>
      </c>
      <c r="BL17" s="120">
        <v>18</v>
      </c>
      <c r="BM17" s="120">
        <v>19574</v>
      </c>
      <c r="BN17" s="120">
        <v>6383</v>
      </c>
      <c r="BO17" s="120">
        <v>1779</v>
      </c>
      <c r="BP17" s="120">
        <v>27736</v>
      </c>
      <c r="BQ17" s="120">
        <v>0</v>
      </c>
      <c r="BR17" s="120">
        <v>22</v>
      </c>
      <c r="BS17" s="120">
        <v>0</v>
      </c>
      <c r="BT17" s="120">
        <v>33</v>
      </c>
      <c r="BU17" s="120">
        <v>55</v>
      </c>
      <c r="BV17" s="52">
        <v>6</v>
      </c>
    </row>
    <row r="18" spans="1:74" s="64" customFormat="1" ht="20.100000000000001" customHeight="1" x14ac:dyDescent="0.15">
      <c r="A18" s="263">
        <v>7</v>
      </c>
      <c r="B18" s="30" t="s">
        <v>167</v>
      </c>
      <c r="C18" s="119">
        <v>162963</v>
      </c>
      <c r="D18" s="120">
        <v>0</v>
      </c>
      <c r="E18" s="120">
        <v>65515</v>
      </c>
      <c r="F18" s="120">
        <v>28815</v>
      </c>
      <c r="G18" s="120">
        <v>257293</v>
      </c>
      <c r="H18" s="120">
        <v>22</v>
      </c>
      <c r="I18" s="120">
        <v>10744</v>
      </c>
      <c r="J18" s="120">
        <v>7</v>
      </c>
      <c r="K18" s="120">
        <v>5</v>
      </c>
      <c r="L18" s="120">
        <v>2</v>
      </c>
      <c r="M18" s="120">
        <v>1284</v>
      </c>
      <c r="N18" s="120">
        <v>1597</v>
      </c>
      <c r="O18" s="120">
        <v>617</v>
      </c>
      <c r="P18" s="120">
        <v>970</v>
      </c>
      <c r="Q18" s="52">
        <v>7</v>
      </c>
      <c r="S18" s="263">
        <v>7</v>
      </c>
      <c r="T18" s="30" t="s">
        <v>167</v>
      </c>
      <c r="U18" s="120">
        <v>369</v>
      </c>
      <c r="V18" s="120">
        <v>595</v>
      </c>
      <c r="W18" s="120">
        <v>2270</v>
      </c>
      <c r="X18" s="120">
        <v>3162</v>
      </c>
      <c r="Y18" s="120">
        <v>9</v>
      </c>
      <c r="Z18" s="120">
        <v>11</v>
      </c>
      <c r="AA18" s="120">
        <v>7</v>
      </c>
      <c r="AB18" s="120">
        <v>11</v>
      </c>
      <c r="AC18" s="120">
        <v>5</v>
      </c>
      <c r="AD18" s="120">
        <v>7</v>
      </c>
      <c r="AE18" s="120">
        <v>17</v>
      </c>
      <c r="AF18" s="120">
        <v>23</v>
      </c>
      <c r="AG18" s="120">
        <v>38</v>
      </c>
      <c r="AH18" s="120">
        <v>52</v>
      </c>
      <c r="AI18" s="52">
        <v>7</v>
      </c>
      <c r="AJ18" s="263">
        <v>7</v>
      </c>
      <c r="AK18" s="30" t="s">
        <v>167</v>
      </c>
      <c r="AL18" s="120">
        <v>0</v>
      </c>
      <c r="AM18" s="120">
        <v>0</v>
      </c>
      <c r="AN18" s="120">
        <v>0</v>
      </c>
      <c r="AO18" s="120">
        <v>0</v>
      </c>
      <c r="AP18" s="120">
        <v>0</v>
      </c>
      <c r="AQ18" s="120">
        <v>0</v>
      </c>
      <c r="AR18" s="120">
        <v>4</v>
      </c>
      <c r="AS18" s="120">
        <v>4</v>
      </c>
      <c r="AT18" s="120">
        <v>4</v>
      </c>
      <c r="AU18" s="120">
        <v>4</v>
      </c>
      <c r="AV18" s="120">
        <v>22358</v>
      </c>
      <c r="AW18" s="120">
        <v>9700</v>
      </c>
      <c r="AX18" s="120">
        <v>2380</v>
      </c>
      <c r="AY18" s="120">
        <v>34438</v>
      </c>
      <c r="AZ18" s="120">
        <v>33</v>
      </c>
      <c r="BA18" s="120">
        <v>55</v>
      </c>
      <c r="BB18" s="120">
        <v>56</v>
      </c>
      <c r="BC18" s="52">
        <v>7</v>
      </c>
      <c r="BD18" s="263">
        <v>7</v>
      </c>
      <c r="BE18" s="30" t="s">
        <v>167</v>
      </c>
      <c r="BF18" s="120">
        <v>230</v>
      </c>
      <c r="BG18" s="120">
        <v>374</v>
      </c>
      <c r="BH18" s="120">
        <v>0</v>
      </c>
      <c r="BI18" s="120">
        <v>0</v>
      </c>
      <c r="BJ18" s="120">
        <v>0</v>
      </c>
      <c r="BK18" s="120">
        <v>13</v>
      </c>
      <c r="BL18" s="120">
        <v>13</v>
      </c>
      <c r="BM18" s="120">
        <v>11555</v>
      </c>
      <c r="BN18" s="120">
        <v>3726</v>
      </c>
      <c r="BO18" s="120">
        <v>886</v>
      </c>
      <c r="BP18" s="120">
        <v>16167</v>
      </c>
      <c r="BQ18" s="120">
        <v>0</v>
      </c>
      <c r="BR18" s="120">
        <v>0</v>
      </c>
      <c r="BS18" s="120">
        <v>0</v>
      </c>
      <c r="BT18" s="120">
        <v>8</v>
      </c>
      <c r="BU18" s="120">
        <v>8</v>
      </c>
      <c r="BV18" s="52">
        <v>7</v>
      </c>
    </row>
    <row r="19" spans="1:74" ht="20.100000000000001" customHeight="1" x14ac:dyDescent="0.15">
      <c r="A19" s="113">
        <v>8</v>
      </c>
      <c r="B19" s="30" t="s">
        <v>171</v>
      </c>
      <c r="C19" s="283">
        <v>529976</v>
      </c>
      <c r="D19" s="283">
        <v>0</v>
      </c>
      <c r="E19" s="283">
        <v>190992</v>
      </c>
      <c r="F19" s="283">
        <v>140041</v>
      </c>
      <c r="G19" s="283">
        <v>861009</v>
      </c>
      <c r="H19" s="283">
        <v>94</v>
      </c>
      <c r="I19" s="283">
        <v>58072</v>
      </c>
      <c r="J19" s="283">
        <v>7</v>
      </c>
      <c r="K19" s="283">
        <v>5</v>
      </c>
      <c r="L19" s="283">
        <v>2</v>
      </c>
      <c r="M19" s="283">
        <v>3217</v>
      </c>
      <c r="N19" s="283">
        <v>4043</v>
      </c>
      <c r="O19" s="283">
        <v>1583</v>
      </c>
      <c r="P19" s="283">
        <v>2500</v>
      </c>
      <c r="Q19" s="52">
        <v>8</v>
      </c>
      <c r="R19" s="298"/>
      <c r="S19" s="113">
        <v>8</v>
      </c>
      <c r="T19" s="30" t="s">
        <v>171</v>
      </c>
      <c r="U19" s="120">
        <v>1094</v>
      </c>
      <c r="V19" s="120">
        <v>1820</v>
      </c>
      <c r="W19" s="120">
        <v>5894</v>
      </c>
      <c r="X19" s="120">
        <v>8363</v>
      </c>
      <c r="Y19" s="120">
        <v>29</v>
      </c>
      <c r="Z19" s="120">
        <v>36</v>
      </c>
      <c r="AA19" s="120">
        <v>14</v>
      </c>
      <c r="AB19" s="120">
        <v>22</v>
      </c>
      <c r="AC19" s="120">
        <v>12</v>
      </c>
      <c r="AD19" s="120">
        <v>14</v>
      </c>
      <c r="AE19" s="120">
        <v>48</v>
      </c>
      <c r="AF19" s="120">
        <v>62</v>
      </c>
      <c r="AG19" s="120">
        <v>103</v>
      </c>
      <c r="AH19" s="120">
        <v>134</v>
      </c>
      <c r="AI19" s="52">
        <v>8</v>
      </c>
      <c r="AJ19" s="113">
        <v>8</v>
      </c>
      <c r="AK19" s="30" t="s">
        <v>171</v>
      </c>
      <c r="AL19" s="120">
        <v>1</v>
      </c>
      <c r="AM19" s="120">
        <v>1</v>
      </c>
      <c r="AN19" s="120">
        <v>1</v>
      </c>
      <c r="AO19" s="120">
        <v>1</v>
      </c>
      <c r="AP19" s="120">
        <v>2</v>
      </c>
      <c r="AQ19" s="120">
        <v>2</v>
      </c>
      <c r="AR19" s="120">
        <v>11</v>
      </c>
      <c r="AS19" s="120">
        <v>11</v>
      </c>
      <c r="AT19" s="120">
        <v>15</v>
      </c>
      <c r="AU19" s="120">
        <v>15</v>
      </c>
      <c r="AV19" s="120">
        <v>63677</v>
      </c>
      <c r="AW19" s="120">
        <v>28125</v>
      </c>
      <c r="AX19" s="120">
        <v>8190</v>
      </c>
      <c r="AY19" s="120">
        <v>99992</v>
      </c>
      <c r="AZ19" s="120">
        <v>122</v>
      </c>
      <c r="BA19" s="120">
        <v>124</v>
      </c>
      <c r="BB19" s="120">
        <v>126</v>
      </c>
      <c r="BC19" s="52">
        <v>8</v>
      </c>
      <c r="BD19" s="113">
        <v>8</v>
      </c>
      <c r="BE19" s="30" t="s">
        <v>171</v>
      </c>
      <c r="BF19" s="120">
        <v>698</v>
      </c>
      <c r="BG19" s="120">
        <v>1070</v>
      </c>
      <c r="BH19" s="120">
        <v>2</v>
      </c>
      <c r="BI19" s="120">
        <v>4</v>
      </c>
      <c r="BJ19" s="120">
        <v>12</v>
      </c>
      <c r="BK19" s="120">
        <v>69</v>
      </c>
      <c r="BL19" s="120">
        <v>87</v>
      </c>
      <c r="BM19" s="120">
        <v>55105</v>
      </c>
      <c r="BN19" s="120">
        <v>18320</v>
      </c>
      <c r="BO19" s="120">
        <v>5161</v>
      </c>
      <c r="BP19" s="120">
        <v>78586</v>
      </c>
      <c r="BQ19" s="120">
        <v>0</v>
      </c>
      <c r="BR19" s="120">
        <v>0</v>
      </c>
      <c r="BS19" s="120">
        <v>7</v>
      </c>
      <c r="BT19" s="120">
        <v>222</v>
      </c>
      <c r="BU19" s="120">
        <v>229</v>
      </c>
      <c r="BV19" s="52">
        <v>8</v>
      </c>
    </row>
    <row r="20" spans="1:74" ht="20.100000000000001" customHeight="1" x14ac:dyDescent="0.15">
      <c r="A20" s="263">
        <v>9</v>
      </c>
      <c r="B20" s="30" t="s">
        <v>173</v>
      </c>
      <c r="C20" s="283">
        <v>214211</v>
      </c>
      <c r="D20" s="283">
        <v>0</v>
      </c>
      <c r="E20" s="283">
        <v>80881</v>
      </c>
      <c r="F20" s="283">
        <v>54108</v>
      </c>
      <c r="G20" s="283">
        <v>349200</v>
      </c>
      <c r="H20" s="283">
        <v>30</v>
      </c>
      <c r="I20" s="283">
        <v>13210</v>
      </c>
      <c r="J20" s="283">
        <v>7</v>
      </c>
      <c r="K20" s="283">
        <v>5</v>
      </c>
      <c r="L20" s="283">
        <v>2</v>
      </c>
      <c r="M20" s="283">
        <v>1495</v>
      </c>
      <c r="N20" s="283">
        <v>1924</v>
      </c>
      <c r="O20" s="283">
        <v>716</v>
      </c>
      <c r="P20" s="283">
        <v>1156</v>
      </c>
      <c r="Q20" s="52">
        <v>9</v>
      </c>
      <c r="S20" s="263">
        <v>9</v>
      </c>
      <c r="T20" s="30" t="s">
        <v>173</v>
      </c>
      <c r="U20" s="120">
        <v>414</v>
      </c>
      <c r="V20" s="120">
        <v>715</v>
      </c>
      <c r="W20" s="120">
        <v>2625</v>
      </c>
      <c r="X20" s="120">
        <v>3795</v>
      </c>
      <c r="Y20" s="120">
        <v>16</v>
      </c>
      <c r="Z20" s="120">
        <v>21</v>
      </c>
      <c r="AA20" s="120">
        <v>16</v>
      </c>
      <c r="AB20" s="120">
        <v>21</v>
      </c>
      <c r="AC20" s="120">
        <v>15</v>
      </c>
      <c r="AD20" s="120">
        <v>22</v>
      </c>
      <c r="AE20" s="120">
        <v>20</v>
      </c>
      <c r="AF20" s="120">
        <v>29</v>
      </c>
      <c r="AG20" s="120">
        <v>67</v>
      </c>
      <c r="AH20" s="120">
        <v>93</v>
      </c>
      <c r="AI20" s="52">
        <v>9</v>
      </c>
      <c r="AJ20" s="263">
        <v>9</v>
      </c>
      <c r="AK20" s="30" t="s">
        <v>173</v>
      </c>
      <c r="AL20" s="120">
        <v>1</v>
      </c>
      <c r="AM20" s="120">
        <v>1</v>
      </c>
      <c r="AN20" s="120">
        <v>1</v>
      </c>
      <c r="AO20" s="120">
        <v>1</v>
      </c>
      <c r="AP20" s="120">
        <v>0</v>
      </c>
      <c r="AQ20" s="120">
        <v>0</v>
      </c>
      <c r="AR20" s="120">
        <v>4</v>
      </c>
      <c r="AS20" s="120">
        <v>4</v>
      </c>
      <c r="AT20" s="120">
        <v>6</v>
      </c>
      <c r="AU20" s="120">
        <v>6</v>
      </c>
      <c r="AV20" s="120">
        <v>30976</v>
      </c>
      <c r="AW20" s="120">
        <v>13294</v>
      </c>
      <c r="AX20" s="120">
        <v>3289</v>
      </c>
      <c r="AY20" s="120">
        <v>47559</v>
      </c>
      <c r="AZ20" s="120">
        <v>72</v>
      </c>
      <c r="BA20" s="120">
        <v>121</v>
      </c>
      <c r="BB20" s="120">
        <v>202</v>
      </c>
      <c r="BC20" s="52">
        <v>9</v>
      </c>
      <c r="BD20" s="263">
        <v>9</v>
      </c>
      <c r="BE20" s="30" t="s">
        <v>173</v>
      </c>
      <c r="BF20" s="120">
        <v>334</v>
      </c>
      <c r="BG20" s="120">
        <v>729</v>
      </c>
      <c r="BH20" s="120">
        <v>1</v>
      </c>
      <c r="BI20" s="120">
        <v>4</v>
      </c>
      <c r="BJ20" s="120">
        <v>0</v>
      </c>
      <c r="BK20" s="120">
        <v>26</v>
      </c>
      <c r="BL20" s="120">
        <v>31</v>
      </c>
      <c r="BM20" s="120">
        <v>23768</v>
      </c>
      <c r="BN20" s="120">
        <v>7653</v>
      </c>
      <c r="BO20" s="120">
        <v>1795</v>
      </c>
      <c r="BP20" s="120">
        <v>33216</v>
      </c>
      <c r="BQ20" s="120">
        <v>1</v>
      </c>
      <c r="BR20" s="120">
        <v>0</v>
      </c>
      <c r="BS20" s="120">
        <v>0</v>
      </c>
      <c r="BT20" s="120">
        <v>327</v>
      </c>
      <c r="BU20" s="120">
        <v>328</v>
      </c>
      <c r="BV20" s="52">
        <v>9</v>
      </c>
    </row>
    <row r="21" spans="1:74" ht="20.100000000000001" customHeight="1" x14ac:dyDescent="0.15">
      <c r="A21" s="113">
        <v>10</v>
      </c>
      <c r="B21" s="30" t="s">
        <v>174</v>
      </c>
      <c r="C21" s="283">
        <v>554558</v>
      </c>
      <c r="D21" s="283">
        <v>0</v>
      </c>
      <c r="E21" s="283">
        <v>167900</v>
      </c>
      <c r="F21" s="283">
        <v>159885</v>
      </c>
      <c r="G21" s="283">
        <v>882343</v>
      </c>
      <c r="H21" s="283">
        <v>101</v>
      </c>
      <c r="I21" s="283">
        <v>41274</v>
      </c>
      <c r="J21" s="283">
        <v>7</v>
      </c>
      <c r="K21" s="283">
        <v>5</v>
      </c>
      <c r="L21" s="283">
        <v>2</v>
      </c>
      <c r="M21" s="283">
        <v>3103</v>
      </c>
      <c r="N21" s="283">
        <v>3999</v>
      </c>
      <c r="O21" s="283">
        <v>1643</v>
      </c>
      <c r="P21" s="283">
        <v>2676</v>
      </c>
      <c r="Q21" s="52">
        <v>10</v>
      </c>
      <c r="S21" s="113">
        <v>10</v>
      </c>
      <c r="T21" s="30" t="s">
        <v>174</v>
      </c>
      <c r="U21" s="120">
        <v>1145</v>
      </c>
      <c r="V21" s="120">
        <v>2008</v>
      </c>
      <c r="W21" s="120">
        <v>5891</v>
      </c>
      <c r="X21" s="120">
        <v>8683</v>
      </c>
      <c r="Y21" s="120">
        <v>31</v>
      </c>
      <c r="Z21" s="120">
        <v>39</v>
      </c>
      <c r="AA21" s="120">
        <v>28</v>
      </c>
      <c r="AB21" s="120">
        <v>40</v>
      </c>
      <c r="AC21" s="120">
        <v>28</v>
      </c>
      <c r="AD21" s="120">
        <v>33</v>
      </c>
      <c r="AE21" s="120">
        <v>54</v>
      </c>
      <c r="AF21" s="120">
        <v>73</v>
      </c>
      <c r="AG21" s="120">
        <v>141</v>
      </c>
      <c r="AH21" s="120">
        <v>185</v>
      </c>
      <c r="AI21" s="52">
        <v>10</v>
      </c>
      <c r="AJ21" s="113">
        <v>10</v>
      </c>
      <c r="AK21" s="30" t="s">
        <v>174</v>
      </c>
      <c r="AL21" s="120">
        <v>5</v>
      </c>
      <c r="AM21" s="120">
        <v>5</v>
      </c>
      <c r="AN21" s="120">
        <v>3</v>
      </c>
      <c r="AO21" s="120">
        <v>3</v>
      </c>
      <c r="AP21" s="120">
        <v>2</v>
      </c>
      <c r="AQ21" s="120">
        <v>2</v>
      </c>
      <c r="AR21" s="120">
        <v>11</v>
      </c>
      <c r="AS21" s="120">
        <v>11</v>
      </c>
      <c r="AT21" s="120">
        <v>21</v>
      </c>
      <c r="AU21" s="120">
        <v>21</v>
      </c>
      <c r="AV21" s="120">
        <v>51227</v>
      </c>
      <c r="AW21" s="120">
        <v>24485</v>
      </c>
      <c r="AX21" s="120">
        <v>7349</v>
      </c>
      <c r="AY21" s="120">
        <v>83061</v>
      </c>
      <c r="AZ21" s="120">
        <v>107</v>
      </c>
      <c r="BA21" s="120">
        <v>183</v>
      </c>
      <c r="BB21" s="120">
        <v>242</v>
      </c>
      <c r="BC21" s="52">
        <v>10</v>
      </c>
      <c r="BD21" s="113">
        <v>10</v>
      </c>
      <c r="BE21" s="30" t="s">
        <v>174</v>
      </c>
      <c r="BF21" s="120">
        <v>668</v>
      </c>
      <c r="BG21" s="120">
        <v>1200</v>
      </c>
      <c r="BH21" s="120">
        <v>9</v>
      </c>
      <c r="BI21" s="120">
        <v>8</v>
      </c>
      <c r="BJ21" s="120">
        <v>7</v>
      </c>
      <c r="BK21" s="120">
        <v>61</v>
      </c>
      <c r="BL21" s="120">
        <v>85</v>
      </c>
      <c r="BM21" s="120">
        <v>57150</v>
      </c>
      <c r="BN21" s="120">
        <v>20733</v>
      </c>
      <c r="BO21" s="120">
        <v>5897</v>
      </c>
      <c r="BP21" s="120">
        <v>83780</v>
      </c>
      <c r="BQ21" s="120">
        <v>0</v>
      </c>
      <c r="BR21" s="120">
        <v>0</v>
      </c>
      <c r="BS21" s="120">
        <v>0</v>
      </c>
      <c r="BT21" s="120">
        <v>144</v>
      </c>
      <c r="BU21" s="120">
        <v>144</v>
      </c>
      <c r="BV21" s="52">
        <v>10</v>
      </c>
    </row>
    <row r="22" spans="1:74" ht="20.100000000000001" customHeight="1" x14ac:dyDescent="0.15">
      <c r="A22" s="280">
        <v>11</v>
      </c>
      <c r="B22" s="31" t="s">
        <v>175</v>
      </c>
      <c r="C22" s="126">
        <v>198883</v>
      </c>
      <c r="D22" s="126">
        <v>0</v>
      </c>
      <c r="E22" s="126">
        <v>76297</v>
      </c>
      <c r="F22" s="126">
        <v>51355</v>
      </c>
      <c r="G22" s="126">
        <v>326535</v>
      </c>
      <c r="H22" s="126">
        <v>31</v>
      </c>
      <c r="I22" s="126">
        <v>13629</v>
      </c>
      <c r="J22" s="126">
        <v>7</v>
      </c>
      <c r="K22" s="126">
        <v>5</v>
      </c>
      <c r="L22" s="126">
        <v>2</v>
      </c>
      <c r="M22" s="126">
        <v>1514</v>
      </c>
      <c r="N22" s="126">
        <v>1785</v>
      </c>
      <c r="O22" s="126">
        <v>655</v>
      </c>
      <c r="P22" s="126">
        <v>990</v>
      </c>
      <c r="Q22" s="179">
        <v>11</v>
      </c>
      <c r="R22" s="301"/>
      <c r="S22" s="280">
        <v>11</v>
      </c>
      <c r="T22" s="31" t="s">
        <v>175</v>
      </c>
      <c r="U22" s="126">
        <v>427</v>
      </c>
      <c r="V22" s="126">
        <v>654</v>
      </c>
      <c r="W22" s="126">
        <v>2596</v>
      </c>
      <c r="X22" s="126">
        <v>3429</v>
      </c>
      <c r="Y22" s="126">
        <v>5</v>
      </c>
      <c r="Z22" s="126">
        <v>6</v>
      </c>
      <c r="AA22" s="126">
        <v>5</v>
      </c>
      <c r="AB22" s="126">
        <v>7</v>
      </c>
      <c r="AC22" s="126">
        <v>5</v>
      </c>
      <c r="AD22" s="126">
        <v>6</v>
      </c>
      <c r="AE22" s="126">
        <v>15</v>
      </c>
      <c r="AF22" s="126">
        <v>18</v>
      </c>
      <c r="AG22" s="126">
        <v>30</v>
      </c>
      <c r="AH22" s="126">
        <v>37</v>
      </c>
      <c r="AI22" s="179">
        <v>11</v>
      </c>
      <c r="AJ22" s="280">
        <v>11</v>
      </c>
      <c r="AK22" s="31" t="s">
        <v>175</v>
      </c>
      <c r="AL22" s="126">
        <v>0</v>
      </c>
      <c r="AM22" s="126">
        <v>0</v>
      </c>
      <c r="AN22" s="126">
        <v>2</v>
      </c>
      <c r="AO22" s="126">
        <v>2</v>
      </c>
      <c r="AP22" s="126">
        <v>1</v>
      </c>
      <c r="AQ22" s="126">
        <v>1</v>
      </c>
      <c r="AR22" s="126">
        <v>3</v>
      </c>
      <c r="AS22" s="126">
        <v>3</v>
      </c>
      <c r="AT22" s="126">
        <v>6</v>
      </c>
      <c r="AU22" s="126">
        <v>6</v>
      </c>
      <c r="AV22" s="126">
        <v>27489</v>
      </c>
      <c r="AW22" s="126">
        <v>10890</v>
      </c>
      <c r="AX22" s="126">
        <v>2878</v>
      </c>
      <c r="AY22" s="126">
        <v>41257</v>
      </c>
      <c r="AZ22" s="126">
        <v>20</v>
      </c>
      <c r="BA22" s="126">
        <v>39</v>
      </c>
      <c r="BB22" s="126">
        <v>53</v>
      </c>
      <c r="BC22" s="179">
        <v>11</v>
      </c>
      <c r="BD22" s="280">
        <v>11</v>
      </c>
      <c r="BE22" s="31" t="s">
        <v>175</v>
      </c>
      <c r="BF22" s="126">
        <v>198</v>
      </c>
      <c r="BG22" s="126">
        <v>310</v>
      </c>
      <c r="BH22" s="126">
        <v>0</v>
      </c>
      <c r="BI22" s="126">
        <v>6</v>
      </c>
      <c r="BJ22" s="126">
        <v>6</v>
      </c>
      <c r="BK22" s="126">
        <v>22</v>
      </c>
      <c r="BL22" s="126">
        <v>34</v>
      </c>
      <c r="BM22" s="126">
        <v>22165</v>
      </c>
      <c r="BN22" s="126">
        <v>6336</v>
      </c>
      <c r="BO22" s="126">
        <v>1715</v>
      </c>
      <c r="BP22" s="126">
        <v>30216</v>
      </c>
      <c r="BQ22" s="126">
        <v>0</v>
      </c>
      <c r="BR22" s="126">
        <v>0</v>
      </c>
      <c r="BS22" s="126">
        <v>0</v>
      </c>
      <c r="BT22" s="126">
        <v>69</v>
      </c>
      <c r="BU22" s="126">
        <v>69</v>
      </c>
      <c r="BV22" s="179">
        <v>11</v>
      </c>
    </row>
    <row r="23" spans="1:74" ht="20.100000000000001" customHeight="1" x14ac:dyDescent="0.15">
      <c r="A23" s="113">
        <v>12</v>
      </c>
      <c r="B23" s="30" t="s">
        <v>302</v>
      </c>
      <c r="C23" s="120">
        <v>175950</v>
      </c>
      <c r="D23" s="120">
        <v>0</v>
      </c>
      <c r="E23" s="120">
        <v>111071</v>
      </c>
      <c r="F23" s="120">
        <v>0</v>
      </c>
      <c r="G23" s="120">
        <v>287021</v>
      </c>
      <c r="H23" s="120">
        <v>21</v>
      </c>
      <c r="I23" s="120">
        <v>7750</v>
      </c>
      <c r="J23" s="120">
        <v>7</v>
      </c>
      <c r="K23" s="120">
        <v>5</v>
      </c>
      <c r="L23" s="120">
        <v>2</v>
      </c>
      <c r="M23" s="120">
        <v>967</v>
      </c>
      <c r="N23" s="120">
        <v>1226</v>
      </c>
      <c r="O23" s="120">
        <v>497</v>
      </c>
      <c r="P23" s="120">
        <v>770</v>
      </c>
      <c r="Q23" s="52">
        <v>12</v>
      </c>
      <c r="S23" s="113">
        <v>12</v>
      </c>
      <c r="T23" s="30" t="s">
        <v>302</v>
      </c>
      <c r="U23" s="120">
        <v>365</v>
      </c>
      <c r="V23" s="120">
        <v>646</v>
      </c>
      <c r="W23" s="120">
        <v>1829</v>
      </c>
      <c r="X23" s="120">
        <v>2642</v>
      </c>
      <c r="Y23" s="120">
        <v>7</v>
      </c>
      <c r="Z23" s="120">
        <v>10</v>
      </c>
      <c r="AA23" s="120">
        <v>5</v>
      </c>
      <c r="AB23" s="120">
        <v>7</v>
      </c>
      <c r="AC23" s="120">
        <v>6</v>
      </c>
      <c r="AD23" s="120">
        <v>6</v>
      </c>
      <c r="AE23" s="120">
        <v>15</v>
      </c>
      <c r="AF23" s="120">
        <v>20</v>
      </c>
      <c r="AG23" s="120">
        <v>33</v>
      </c>
      <c r="AH23" s="120">
        <v>43</v>
      </c>
      <c r="AI23" s="52">
        <v>12</v>
      </c>
      <c r="AJ23" s="113">
        <v>12</v>
      </c>
      <c r="AK23" s="30" t="s">
        <v>302</v>
      </c>
      <c r="AL23" s="120">
        <v>2</v>
      </c>
      <c r="AM23" s="120">
        <v>2</v>
      </c>
      <c r="AN23" s="120">
        <v>0</v>
      </c>
      <c r="AO23" s="120">
        <v>0</v>
      </c>
      <c r="AP23" s="120">
        <v>0</v>
      </c>
      <c r="AQ23" s="120">
        <v>0</v>
      </c>
      <c r="AR23" s="120">
        <v>1</v>
      </c>
      <c r="AS23" s="120">
        <v>1</v>
      </c>
      <c r="AT23" s="120">
        <v>3</v>
      </c>
      <c r="AU23" s="120">
        <v>3</v>
      </c>
      <c r="AV23" s="120">
        <v>29608</v>
      </c>
      <c r="AW23" s="120">
        <v>13283</v>
      </c>
      <c r="AX23" s="120">
        <v>4457</v>
      </c>
      <c r="AY23" s="120">
        <v>47348</v>
      </c>
      <c r="AZ23" s="120">
        <v>52</v>
      </c>
      <c r="BA23" s="120">
        <v>60</v>
      </c>
      <c r="BB23" s="120">
        <v>83</v>
      </c>
      <c r="BC23" s="52">
        <v>12</v>
      </c>
      <c r="BD23" s="113">
        <v>12</v>
      </c>
      <c r="BE23" s="30" t="s">
        <v>302</v>
      </c>
      <c r="BF23" s="120">
        <v>345</v>
      </c>
      <c r="BG23" s="120">
        <v>540</v>
      </c>
      <c r="BH23" s="120">
        <v>4</v>
      </c>
      <c r="BI23" s="120">
        <v>0</v>
      </c>
      <c r="BJ23" s="120">
        <v>0</v>
      </c>
      <c r="BK23" s="120">
        <v>13</v>
      </c>
      <c r="BL23" s="120">
        <v>17</v>
      </c>
      <c r="BM23" s="120">
        <v>0</v>
      </c>
      <c r="BN23" s="120">
        <v>0</v>
      </c>
      <c r="BO23" s="120">
        <v>0</v>
      </c>
      <c r="BP23" s="120">
        <v>0</v>
      </c>
      <c r="BQ23" s="120">
        <v>0</v>
      </c>
      <c r="BR23" s="120">
        <v>0</v>
      </c>
      <c r="BS23" s="120">
        <v>0</v>
      </c>
      <c r="BT23" s="120">
        <v>0</v>
      </c>
      <c r="BU23" s="120">
        <v>0</v>
      </c>
      <c r="BV23" s="52">
        <v>12</v>
      </c>
    </row>
    <row r="24" spans="1:74" ht="20.100000000000001" customHeight="1" x14ac:dyDescent="0.15">
      <c r="A24" s="113">
        <v>13</v>
      </c>
      <c r="B24" s="30" t="s">
        <v>303</v>
      </c>
      <c r="C24" s="120">
        <v>126079</v>
      </c>
      <c r="D24" s="120">
        <v>0</v>
      </c>
      <c r="E24" s="120">
        <v>51234</v>
      </c>
      <c r="F24" s="120">
        <v>31217</v>
      </c>
      <c r="G24" s="120">
        <v>208530</v>
      </c>
      <c r="H24" s="120">
        <v>13</v>
      </c>
      <c r="I24" s="120">
        <v>5689</v>
      </c>
      <c r="J24" s="120">
        <v>7</v>
      </c>
      <c r="K24" s="120">
        <v>5</v>
      </c>
      <c r="L24" s="120">
        <v>2</v>
      </c>
      <c r="M24" s="120">
        <v>1243</v>
      </c>
      <c r="N24" s="120">
        <v>1540</v>
      </c>
      <c r="O24" s="120">
        <v>483</v>
      </c>
      <c r="P24" s="120">
        <v>772</v>
      </c>
      <c r="Q24" s="52">
        <v>13</v>
      </c>
      <c r="S24" s="113">
        <v>13</v>
      </c>
      <c r="T24" s="30" t="s">
        <v>303</v>
      </c>
      <c r="U24" s="120">
        <v>374</v>
      </c>
      <c r="V24" s="120">
        <v>622</v>
      </c>
      <c r="W24" s="120">
        <v>2100</v>
      </c>
      <c r="X24" s="120">
        <v>2934</v>
      </c>
      <c r="Y24" s="120">
        <v>10</v>
      </c>
      <c r="Z24" s="120">
        <v>17</v>
      </c>
      <c r="AA24" s="120">
        <v>7</v>
      </c>
      <c r="AB24" s="120">
        <v>11</v>
      </c>
      <c r="AC24" s="120">
        <v>3</v>
      </c>
      <c r="AD24" s="120">
        <v>6</v>
      </c>
      <c r="AE24" s="120">
        <v>12</v>
      </c>
      <c r="AF24" s="120">
        <v>18</v>
      </c>
      <c r="AG24" s="120">
        <v>32</v>
      </c>
      <c r="AH24" s="120">
        <v>52</v>
      </c>
      <c r="AI24" s="52">
        <v>13</v>
      </c>
      <c r="AJ24" s="113">
        <v>13</v>
      </c>
      <c r="AK24" s="30" t="s">
        <v>303</v>
      </c>
      <c r="AL24" s="120">
        <v>2</v>
      </c>
      <c r="AM24" s="120">
        <v>2</v>
      </c>
      <c r="AN24" s="120">
        <v>1</v>
      </c>
      <c r="AO24" s="120">
        <v>1</v>
      </c>
      <c r="AP24" s="120">
        <v>0</v>
      </c>
      <c r="AQ24" s="120">
        <v>0</v>
      </c>
      <c r="AR24" s="120">
        <v>4</v>
      </c>
      <c r="AS24" s="120">
        <v>4</v>
      </c>
      <c r="AT24" s="120">
        <v>7</v>
      </c>
      <c r="AU24" s="120">
        <v>7</v>
      </c>
      <c r="AV24" s="120">
        <v>19404</v>
      </c>
      <c r="AW24" s="120">
        <v>6948</v>
      </c>
      <c r="AX24" s="120">
        <v>2239</v>
      </c>
      <c r="AY24" s="120">
        <v>28591</v>
      </c>
      <c r="AZ24" s="120">
        <v>46</v>
      </c>
      <c r="BA24" s="120">
        <v>50</v>
      </c>
      <c r="BB24" s="120">
        <v>43</v>
      </c>
      <c r="BC24" s="52">
        <v>13</v>
      </c>
      <c r="BD24" s="113">
        <v>13</v>
      </c>
      <c r="BE24" s="30" t="s">
        <v>303</v>
      </c>
      <c r="BF24" s="120">
        <v>162</v>
      </c>
      <c r="BG24" s="120">
        <v>301</v>
      </c>
      <c r="BH24" s="120">
        <v>3</v>
      </c>
      <c r="BI24" s="120">
        <v>2</v>
      </c>
      <c r="BJ24" s="120">
        <v>0</v>
      </c>
      <c r="BK24" s="120">
        <v>23</v>
      </c>
      <c r="BL24" s="120">
        <v>28</v>
      </c>
      <c r="BM24" s="120">
        <v>13742</v>
      </c>
      <c r="BN24" s="120">
        <v>3723</v>
      </c>
      <c r="BO24" s="120">
        <v>1175</v>
      </c>
      <c r="BP24" s="120">
        <v>18640</v>
      </c>
      <c r="BQ24" s="120">
        <v>0</v>
      </c>
      <c r="BR24" s="120">
        <v>0</v>
      </c>
      <c r="BS24" s="120">
        <v>0</v>
      </c>
      <c r="BT24" s="120">
        <v>0</v>
      </c>
      <c r="BU24" s="120">
        <v>0</v>
      </c>
      <c r="BV24" s="52">
        <v>13</v>
      </c>
    </row>
    <row r="25" spans="1:74" ht="20.100000000000001" customHeight="1" x14ac:dyDescent="0.15">
      <c r="A25" s="113">
        <v>14</v>
      </c>
      <c r="B25" s="30" t="s">
        <v>176</v>
      </c>
      <c r="C25" s="119">
        <v>27796</v>
      </c>
      <c r="D25" s="120">
        <v>0</v>
      </c>
      <c r="E25" s="120">
        <v>8430</v>
      </c>
      <c r="F25" s="120">
        <v>6912</v>
      </c>
      <c r="G25" s="120">
        <v>43138</v>
      </c>
      <c r="H25" s="120">
        <v>5</v>
      </c>
      <c r="I25" s="120">
        <v>3284</v>
      </c>
      <c r="J25" s="120">
        <v>7</v>
      </c>
      <c r="K25" s="120">
        <v>5</v>
      </c>
      <c r="L25" s="120">
        <v>2</v>
      </c>
      <c r="M25" s="120">
        <v>235</v>
      </c>
      <c r="N25" s="120">
        <v>271</v>
      </c>
      <c r="O25" s="120">
        <v>116</v>
      </c>
      <c r="P25" s="120">
        <v>165</v>
      </c>
      <c r="Q25" s="52">
        <v>14</v>
      </c>
      <c r="S25" s="113">
        <v>14</v>
      </c>
      <c r="T25" s="30" t="s">
        <v>176</v>
      </c>
      <c r="U25" s="120">
        <v>73</v>
      </c>
      <c r="V25" s="120">
        <v>113</v>
      </c>
      <c r="W25" s="120">
        <v>424</v>
      </c>
      <c r="X25" s="120">
        <v>549</v>
      </c>
      <c r="Y25" s="120">
        <v>2</v>
      </c>
      <c r="Z25" s="120">
        <v>2</v>
      </c>
      <c r="AA25" s="120">
        <v>0</v>
      </c>
      <c r="AB25" s="120">
        <v>0</v>
      </c>
      <c r="AC25" s="120">
        <v>0</v>
      </c>
      <c r="AD25" s="120">
        <v>0</v>
      </c>
      <c r="AE25" s="120">
        <v>1</v>
      </c>
      <c r="AF25" s="120">
        <v>2</v>
      </c>
      <c r="AG25" s="120">
        <v>3</v>
      </c>
      <c r="AH25" s="120">
        <v>4</v>
      </c>
      <c r="AI25" s="52">
        <v>14</v>
      </c>
      <c r="AJ25" s="113">
        <v>14</v>
      </c>
      <c r="AK25" s="30" t="s">
        <v>176</v>
      </c>
      <c r="AL25" s="120">
        <v>0</v>
      </c>
      <c r="AM25" s="120">
        <v>0</v>
      </c>
      <c r="AN25" s="120">
        <v>0</v>
      </c>
      <c r="AO25" s="120">
        <v>0</v>
      </c>
      <c r="AP25" s="120">
        <v>0</v>
      </c>
      <c r="AQ25" s="120">
        <v>0</v>
      </c>
      <c r="AR25" s="120">
        <v>0</v>
      </c>
      <c r="AS25" s="120">
        <v>0</v>
      </c>
      <c r="AT25" s="120">
        <v>0</v>
      </c>
      <c r="AU25" s="120">
        <v>0</v>
      </c>
      <c r="AV25" s="120">
        <v>3225</v>
      </c>
      <c r="AW25" s="120">
        <v>1403</v>
      </c>
      <c r="AX25" s="120">
        <v>384</v>
      </c>
      <c r="AY25" s="120">
        <v>5012</v>
      </c>
      <c r="AZ25" s="120">
        <v>5</v>
      </c>
      <c r="BA25" s="120">
        <v>0</v>
      </c>
      <c r="BB25" s="120">
        <v>0</v>
      </c>
      <c r="BC25" s="52">
        <v>14</v>
      </c>
      <c r="BD25" s="113">
        <v>14</v>
      </c>
      <c r="BE25" s="30" t="s">
        <v>176</v>
      </c>
      <c r="BF25" s="120">
        <v>17</v>
      </c>
      <c r="BG25" s="120">
        <v>22</v>
      </c>
      <c r="BH25" s="120">
        <v>0</v>
      </c>
      <c r="BI25" s="120">
        <v>0</v>
      </c>
      <c r="BJ25" s="120">
        <v>0</v>
      </c>
      <c r="BK25" s="120">
        <v>0</v>
      </c>
      <c r="BL25" s="120">
        <v>0</v>
      </c>
      <c r="BM25" s="120">
        <v>3274</v>
      </c>
      <c r="BN25" s="120">
        <v>1058</v>
      </c>
      <c r="BO25" s="120">
        <v>285</v>
      </c>
      <c r="BP25" s="120">
        <v>4617</v>
      </c>
      <c r="BQ25" s="120">
        <v>0</v>
      </c>
      <c r="BR25" s="120">
        <v>0</v>
      </c>
      <c r="BS25" s="120">
        <v>0</v>
      </c>
      <c r="BT25" s="120">
        <v>0</v>
      </c>
      <c r="BU25" s="120">
        <v>0</v>
      </c>
      <c r="BV25" s="52">
        <v>14</v>
      </c>
    </row>
    <row r="26" spans="1:74" ht="20.100000000000001" customHeight="1" x14ac:dyDescent="0.15">
      <c r="A26" s="279">
        <v>15</v>
      </c>
      <c r="B26" s="33" t="s">
        <v>178</v>
      </c>
      <c r="C26" s="141">
        <v>14977</v>
      </c>
      <c r="D26" s="139">
        <v>0</v>
      </c>
      <c r="E26" s="139">
        <v>5258</v>
      </c>
      <c r="F26" s="139">
        <v>3514</v>
      </c>
      <c r="G26" s="139">
        <v>23749</v>
      </c>
      <c r="H26" s="139">
        <v>0</v>
      </c>
      <c r="I26" s="139">
        <v>0</v>
      </c>
      <c r="J26" s="139">
        <v>7</v>
      </c>
      <c r="K26" s="139">
        <v>5</v>
      </c>
      <c r="L26" s="139">
        <v>2</v>
      </c>
      <c r="M26" s="139">
        <v>119</v>
      </c>
      <c r="N26" s="139">
        <v>139</v>
      </c>
      <c r="O26" s="139">
        <v>49</v>
      </c>
      <c r="P26" s="139">
        <v>63</v>
      </c>
      <c r="Q26" s="53">
        <v>15</v>
      </c>
      <c r="R26" s="300"/>
      <c r="S26" s="279">
        <v>15</v>
      </c>
      <c r="T26" s="33" t="s">
        <v>178</v>
      </c>
      <c r="U26" s="139">
        <v>39</v>
      </c>
      <c r="V26" s="139">
        <v>70</v>
      </c>
      <c r="W26" s="139">
        <v>207</v>
      </c>
      <c r="X26" s="139">
        <v>272</v>
      </c>
      <c r="Y26" s="139">
        <v>0</v>
      </c>
      <c r="Z26" s="139">
        <v>0</v>
      </c>
      <c r="AA26" s="139">
        <v>0</v>
      </c>
      <c r="AB26" s="139">
        <v>0</v>
      </c>
      <c r="AC26" s="139">
        <v>0</v>
      </c>
      <c r="AD26" s="139">
        <v>0</v>
      </c>
      <c r="AE26" s="139">
        <v>1</v>
      </c>
      <c r="AF26" s="139">
        <v>2</v>
      </c>
      <c r="AG26" s="139">
        <v>1</v>
      </c>
      <c r="AH26" s="139">
        <v>2</v>
      </c>
      <c r="AI26" s="53">
        <v>15</v>
      </c>
      <c r="AJ26" s="279">
        <v>15</v>
      </c>
      <c r="AK26" s="33" t="s">
        <v>178</v>
      </c>
      <c r="AL26" s="139">
        <v>0</v>
      </c>
      <c r="AM26" s="139">
        <v>0</v>
      </c>
      <c r="AN26" s="139">
        <v>0</v>
      </c>
      <c r="AO26" s="139">
        <v>0</v>
      </c>
      <c r="AP26" s="139">
        <v>0</v>
      </c>
      <c r="AQ26" s="139">
        <v>0</v>
      </c>
      <c r="AR26" s="139">
        <v>0</v>
      </c>
      <c r="AS26" s="139">
        <v>0</v>
      </c>
      <c r="AT26" s="139">
        <v>0</v>
      </c>
      <c r="AU26" s="139">
        <v>0</v>
      </c>
      <c r="AV26" s="139">
        <v>1800</v>
      </c>
      <c r="AW26" s="139">
        <v>583</v>
      </c>
      <c r="AX26" s="139">
        <v>259</v>
      </c>
      <c r="AY26" s="139">
        <v>2642</v>
      </c>
      <c r="AZ26" s="139">
        <v>0</v>
      </c>
      <c r="BA26" s="139">
        <v>0</v>
      </c>
      <c r="BB26" s="139">
        <v>0</v>
      </c>
      <c r="BC26" s="53">
        <v>15</v>
      </c>
      <c r="BD26" s="279">
        <v>15</v>
      </c>
      <c r="BE26" s="33" t="s">
        <v>178</v>
      </c>
      <c r="BF26" s="139">
        <v>19</v>
      </c>
      <c r="BG26" s="139">
        <v>19</v>
      </c>
      <c r="BH26" s="139">
        <v>0</v>
      </c>
      <c r="BI26" s="139">
        <v>0</v>
      </c>
      <c r="BJ26" s="139">
        <v>0</v>
      </c>
      <c r="BK26" s="139">
        <v>0</v>
      </c>
      <c r="BL26" s="139">
        <v>0</v>
      </c>
      <c r="BM26" s="139">
        <v>1480</v>
      </c>
      <c r="BN26" s="139">
        <v>416</v>
      </c>
      <c r="BO26" s="139">
        <v>136</v>
      </c>
      <c r="BP26" s="139">
        <v>2032</v>
      </c>
      <c r="BQ26" s="139">
        <v>0</v>
      </c>
      <c r="BR26" s="139">
        <v>0</v>
      </c>
      <c r="BS26" s="139">
        <v>0</v>
      </c>
      <c r="BT26" s="139">
        <v>0</v>
      </c>
      <c r="BU26" s="139">
        <v>0</v>
      </c>
      <c r="BV26" s="53">
        <v>15</v>
      </c>
    </row>
    <row r="27" spans="1:74" ht="20.100000000000001" customHeight="1" x14ac:dyDescent="0.15">
      <c r="A27" s="113">
        <v>16</v>
      </c>
      <c r="B27" s="30" t="s">
        <v>179</v>
      </c>
      <c r="C27" s="119">
        <v>23914</v>
      </c>
      <c r="D27" s="120">
        <v>0</v>
      </c>
      <c r="E27" s="120">
        <v>10240</v>
      </c>
      <c r="F27" s="120">
        <v>5967</v>
      </c>
      <c r="G27" s="120">
        <v>40121</v>
      </c>
      <c r="H27" s="120">
        <v>3</v>
      </c>
      <c r="I27" s="120">
        <v>517</v>
      </c>
      <c r="J27" s="120">
        <v>7</v>
      </c>
      <c r="K27" s="120">
        <v>5</v>
      </c>
      <c r="L27" s="120">
        <v>2</v>
      </c>
      <c r="M27" s="120">
        <v>162</v>
      </c>
      <c r="N27" s="120">
        <v>193</v>
      </c>
      <c r="O27" s="120">
        <v>74</v>
      </c>
      <c r="P27" s="120">
        <v>113</v>
      </c>
      <c r="Q27" s="52">
        <v>16</v>
      </c>
      <c r="S27" s="113">
        <v>16</v>
      </c>
      <c r="T27" s="30" t="s">
        <v>179</v>
      </c>
      <c r="U27" s="120">
        <v>46</v>
      </c>
      <c r="V27" s="120">
        <v>76</v>
      </c>
      <c r="W27" s="120">
        <v>282</v>
      </c>
      <c r="X27" s="120">
        <v>382</v>
      </c>
      <c r="Y27" s="120">
        <v>0</v>
      </c>
      <c r="Z27" s="120">
        <v>0</v>
      </c>
      <c r="AA27" s="120">
        <v>3</v>
      </c>
      <c r="AB27" s="120">
        <v>3</v>
      </c>
      <c r="AC27" s="120">
        <v>1</v>
      </c>
      <c r="AD27" s="120">
        <v>1</v>
      </c>
      <c r="AE27" s="120">
        <v>2</v>
      </c>
      <c r="AF27" s="120">
        <v>3</v>
      </c>
      <c r="AG27" s="120">
        <v>6</v>
      </c>
      <c r="AH27" s="120">
        <v>7</v>
      </c>
      <c r="AI27" s="52">
        <v>16</v>
      </c>
      <c r="AJ27" s="113">
        <v>16</v>
      </c>
      <c r="AK27" s="30" t="s">
        <v>179</v>
      </c>
      <c r="AL27" s="120">
        <v>0</v>
      </c>
      <c r="AM27" s="120">
        <v>0</v>
      </c>
      <c r="AN27" s="120">
        <v>0</v>
      </c>
      <c r="AO27" s="120">
        <v>0</v>
      </c>
      <c r="AP27" s="120">
        <v>1</v>
      </c>
      <c r="AQ27" s="120">
        <v>1</v>
      </c>
      <c r="AR27" s="120">
        <v>2</v>
      </c>
      <c r="AS27" s="120">
        <v>2</v>
      </c>
      <c r="AT27" s="120">
        <v>3</v>
      </c>
      <c r="AU27" s="120">
        <v>3</v>
      </c>
      <c r="AV27" s="120">
        <v>3513</v>
      </c>
      <c r="AW27" s="120">
        <v>1469</v>
      </c>
      <c r="AX27" s="120">
        <v>395</v>
      </c>
      <c r="AY27" s="120">
        <v>5377</v>
      </c>
      <c r="AZ27" s="120">
        <v>0</v>
      </c>
      <c r="BA27" s="120">
        <v>20</v>
      </c>
      <c r="BB27" s="120">
        <v>10</v>
      </c>
      <c r="BC27" s="52">
        <v>16</v>
      </c>
      <c r="BD27" s="113">
        <v>16</v>
      </c>
      <c r="BE27" s="30" t="s">
        <v>179</v>
      </c>
      <c r="BF27" s="120">
        <v>39</v>
      </c>
      <c r="BG27" s="120">
        <v>69</v>
      </c>
      <c r="BH27" s="120">
        <v>0</v>
      </c>
      <c r="BI27" s="120">
        <v>0</v>
      </c>
      <c r="BJ27" s="120">
        <v>3</v>
      </c>
      <c r="BK27" s="120">
        <v>16</v>
      </c>
      <c r="BL27" s="120">
        <v>19</v>
      </c>
      <c r="BM27" s="120">
        <v>2629</v>
      </c>
      <c r="BN27" s="120">
        <v>729</v>
      </c>
      <c r="BO27" s="120">
        <v>197</v>
      </c>
      <c r="BP27" s="120">
        <v>3555</v>
      </c>
      <c r="BQ27" s="120">
        <v>0</v>
      </c>
      <c r="BR27" s="120">
        <v>0</v>
      </c>
      <c r="BS27" s="120">
        <v>0</v>
      </c>
      <c r="BT27" s="120">
        <v>83</v>
      </c>
      <c r="BU27" s="120">
        <v>83</v>
      </c>
      <c r="BV27" s="52">
        <v>16</v>
      </c>
    </row>
    <row r="28" spans="1:74" ht="20.100000000000001" customHeight="1" x14ac:dyDescent="0.15">
      <c r="A28" s="113">
        <v>17</v>
      </c>
      <c r="B28" s="30" t="s">
        <v>304</v>
      </c>
      <c r="C28" s="119">
        <v>123877</v>
      </c>
      <c r="D28" s="120">
        <v>0</v>
      </c>
      <c r="E28" s="120">
        <v>60926</v>
      </c>
      <c r="F28" s="120">
        <v>28062</v>
      </c>
      <c r="G28" s="120">
        <v>212865</v>
      </c>
      <c r="H28" s="120">
        <v>22</v>
      </c>
      <c r="I28" s="120">
        <v>4921</v>
      </c>
      <c r="J28" s="120">
        <v>7</v>
      </c>
      <c r="K28" s="120">
        <v>5</v>
      </c>
      <c r="L28" s="120">
        <v>2</v>
      </c>
      <c r="M28" s="120">
        <v>735</v>
      </c>
      <c r="N28" s="120">
        <v>883</v>
      </c>
      <c r="O28" s="120">
        <v>345</v>
      </c>
      <c r="P28" s="120">
        <v>550</v>
      </c>
      <c r="Q28" s="52">
        <v>17</v>
      </c>
      <c r="S28" s="113">
        <v>17</v>
      </c>
      <c r="T28" s="30" t="s">
        <v>304</v>
      </c>
      <c r="U28" s="120">
        <v>236</v>
      </c>
      <c r="V28" s="120">
        <v>392</v>
      </c>
      <c r="W28" s="120">
        <v>1316</v>
      </c>
      <c r="X28" s="120">
        <v>1825</v>
      </c>
      <c r="Y28" s="120">
        <v>1</v>
      </c>
      <c r="Z28" s="120">
        <v>3</v>
      </c>
      <c r="AA28" s="120">
        <v>7</v>
      </c>
      <c r="AB28" s="120">
        <v>8</v>
      </c>
      <c r="AC28" s="120">
        <v>5</v>
      </c>
      <c r="AD28" s="120">
        <v>7</v>
      </c>
      <c r="AE28" s="120">
        <v>10</v>
      </c>
      <c r="AF28" s="120">
        <v>13</v>
      </c>
      <c r="AG28" s="120">
        <v>23</v>
      </c>
      <c r="AH28" s="120">
        <v>31</v>
      </c>
      <c r="AI28" s="52">
        <v>17</v>
      </c>
      <c r="AJ28" s="113">
        <v>17</v>
      </c>
      <c r="AK28" s="30" t="s">
        <v>304</v>
      </c>
      <c r="AL28" s="120">
        <v>0</v>
      </c>
      <c r="AM28" s="120">
        <v>0</v>
      </c>
      <c r="AN28" s="120">
        <v>1</v>
      </c>
      <c r="AO28" s="120">
        <v>1</v>
      </c>
      <c r="AP28" s="120">
        <v>1</v>
      </c>
      <c r="AQ28" s="120">
        <v>1</v>
      </c>
      <c r="AR28" s="120">
        <v>0</v>
      </c>
      <c r="AS28" s="120">
        <v>0</v>
      </c>
      <c r="AT28" s="120">
        <v>2</v>
      </c>
      <c r="AU28" s="120">
        <v>2</v>
      </c>
      <c r="AV28" s="120">
        <v>18172</v>
      </c>
      <c r="AW28" s="120">
        <v>8085</v>
      </c>
      <c r="AX28" s="120">
        <v>2305</v>
      </c>
      <c r="AY28" s="120">
        <v>28562</v>
      </c>
      <c r="AZ28" s="120">
        <v>13</v>
      </c>
      <c r="BA28" s="120">
        <v>59</v>
      </c>
      <c r="BB28" s="120">
        <v>82</v>
      </c>
      <c r="BC28" s="52">
        <v>17</v>
      </c>
      <c r="BD28" s="113">
        <v>17</v>
      </c>
      <c r="BE28" s="30" t="s">
        <v>304</v>
      </c>
      <c r="BF28" s="120">
        <v>191</v>
      </c>
      <c r="BG28" s="120">
        <v>345</v>
      </c>
      <c r="BH28" s="120">
        <v>0</v>
      </c>
      <c r="BI28" s="120">
        <v>5</v>
      </c>
      <c r="BJ28" s="120">
        <v>8</v>
      </c>
      <c r="BK28" s="120">
        <v>0</v>
      </c>
      <c r="BL28" s="120">
        <v>13</v>
      </c>
      <c r="BM28" s="120">
        <v>10639</v>
      </c>
      <c r="BN28" s="120">
        <v>3414</v>
      </c>
      <c r="BO28" s="120">
        <v>957</v>
      </c>
      <c r="BP28" s="120">
        <v>15010</v>
      </c>
      <c r="BQ28" s="120">
        <v>0</v>
      </c>
      <c r="BR28" s="120">
        <v>0</v>
      </c>
      <c r="BS28" s="120">
        <v>0</v>
      </c>
      <c r="BT28" s="120">
        <v>0</v>
      </c>
      <c r="BU28" s="120">
        <v>0</v>
      </c>
      <c r="BV28" s="52">
        <v>17</v>
      </c>
    </row>
    <row r="29" spans="1:74" ht="20.100000000000001" customHeight="1" x14ac:dyDescent="0.15">
      <c r="A29" s="113">
        <v>18</v>
      </c>
      <c r="B29" s="30" t="s">
        <v>305</v>
      </c>
      <c r="C29" s="119">
        <v>59982</v>
      </c>
      <c r="D29" s="120">
        <v>0</v>
      </c>
      <c r="E29" s="120">
        <v>25088</v>
      </c>
      <c r="F29" s="120">
        <v>13610</v>
      </c>
      <c r="G29" s="120">
        <v>98680</v>
      </c>
      <c r="H29" s="120">
        <v>10</v>
      </c>
      <c r="I29" s="120">
        <v>2667</v>
      </c>
      <c r="J29" s="120">
        <v>7</v>
      </c>
      <c r="K29" s="120">
        <v>5</v>
      </c>
      <c r="L29" s="120">
        <v>2</v>
      </c>
      <c r="M29" s="120">
        <v>352</v>
      </c>
      <c r="N29" s="120">
        <v>435</v>
      </c>
      <c r="O29" s="120">
        <v>143</v>
      </c>
      <c r="P29" s="120">
        <v>216</v>
      </c>
      <c r="Q29" s="52">
        <v>18</v>
      </c>
      <c r="S29" s="113">
        <v>18</v>
      </c>
      <c r="T29" s="30" t="s">
        <v>305</v>
      </c>
      <c r="U29" s="120">
        <v>106</v>
      </c>
      <c r="V29" s="120">
        <v>181</v>
      </c>
      <c r="W29" s="120">
        <v>601</v>
      </c>
      <c r="X29" s="120">
        <v>832</v>
      </c>
      <c r="Y29" s="120">
        <v>0</v>
      </c>
      <c r="Z29" s="120">
        <v>0</v>
      </c>
      <c r="AA29" s="120">
        <v>2</v>
      </c>
      <c r="AB29" s="120">
        <v>2</v>
      </c>
      <c r="AC29" s="120">
        <v>1</v>
      </c>
      <c r="AD29" s="120">
        <v>2</v>
      </c>
      <c r="AE29" s="120">
        <v>3</v>
      </c>
      <c r="AF29" s="120">
        <v>4</v>
      </c>
      <c r="AG29" s="120">
        <v>6</v>
      </c>
      <c r="AH29" s="120">
        <v>8</v>
      </c>
      <c r="AI29" s="52">
        <v>18</v>
      </c>
      <c r="AJ29" s="113">
        <v>18</v>
      </c>
      <c r="AK29" s="30" t="s">
        <v>305</v>
      </c>
      <c r="AL29" s="120">
        <v>0</v>
      </c>
      <c r="AM29" s="120">
        <v>0</v>
      </c>
      <c r="AN29" s="120">
        <v>0</v>
      </c>
      <c r="AO29" s="120">
        <v>0</v>
      </c>
      <c r="AP29" s="120">
        <v>0</v>
      </c>
      <c r="AQ29" s="120">
        <v>0</v>
      </c>
      <c r="AR29" s="120">
        <v>0</v>
      </c>
      <c r="AS29" s="120">
        <v>0</v>
      </c>
      <c r="AT29" s="120">
        <v>0</v>
      </c>
      <c r="AU29" s="120">
        <v>0</v>
      </c>
      <c r="AV29" s="120">
        <v>8526</v>
      </c>
      <c r="AW29" s="120">
        <v>3024</v>
      </c>
      <c r="AX29" s="120">
        <v>1014</v>
      </c>
      <c r="AY29" s="120">
        <v>12564</v>
      </c>
      <c r="AZ29" s="120">
        <v>0</v>
      </c>
      <c r="BA29" s="120">
        <v>14</v>
      </c>
      <c r="BB29" s="120">
        <v>22</v>
      </c>
      <c r="BC29" s="52">
        <v>18</v>
      </c>
      <c r="BD29" s="113">
        <v>18</v>
      </c>
      <c r="BE29" s="30" t="s">
        <v>305</v>
      </c>
      <c r="BF29" s="120">
        <v>56</v>
      </c>
      <c r="BG29" s="120">
        <v>92</v>
      </c>
      <c r="BH29" s="120">
        <v>0</v>
      </c>
      <c r="BI29" s="120">
        <v>0</v>
      </c>
      <c r="BJ29" s="120">
        <v>0</v>
      </c>
      <c r="BK29" s="120">
        <v>0</v>
      </c>
      <c r="BL29" s="120">
        <v>0</v>
      </c>
      <c r="BM29" s="120">
        <v>5598</v>
      </c>
      <c r="BN29" s="120">
        <v>1476</v>
      </c>
      <c r="BO29" s="120">
        <v>478</v>
      </c>
      <c r="BP29" s="120">
        <v>7552</v>
      </c>
      <c r="BQ29" s="120">
        <v>0</v>
      </c>
      <c r="BR29" s="120">
        <v>0</v>
      </c>
      <c r="BS29" s="120">
        <v>0</v>
      </c>
      <c r="BT29" s="120">
        <v>0</v>
      </c>
      <c r="BU29" s="120">
        <v>0</v>
      </c>
      <c r="BV29" s="52">
        <v>18</v>
      </c>
    </row>
    <row r="30" spans="1:74" ht="20.100000000000001" customHeight="1" x14ac:dyDescent="0.15">
      <c r="A30" s="113">
        <v>19</v>
      </c>
      <c r="B30" s="30" t="s">
        <v>135</v>
      </c>
      <c r="C30" s="283">
        <v>59648</v>
      </c>
      <c r="D30" s="283">
        <v>0</v>
      </c>
      <c r="E30" s="283">
        <v>25829</v>
      </c>
      <c r="F30" s="283">
        <v>18587</v>
      </c>
      <c r="G30" s="283">
        <v>104064</v>
      </c>
      <c r="H30" s="283">
        <v>12</v>
      </c>
      <c r="I30" s="283">
        <v>3313</v>
      </c>
      <c r="J30" s="283">
        <v>7</v>
      </c>
      <c r="K30" s="283">
        <v>5</v>
      </c>
      <c r="L30" s="283">
        <v>2</v>
      </c>
      <c r="M30" s="283">
        <v>452</v>
      </c>
      <c r="N30" s="283">
        <v>570</v>
      </c>
      <c r="O30" s="283">
        <v>213</v>
      </c>
      <c r="P30" s="283">
        <v>341</v>
      </c>
      <c r="Q30" s="52">
        <v>19</v>
      </c>
      <c r="S30" s="113">
        <v>19</v>
      </c>
      <c r="T30" s="30" t="s">
        <v>135</v>
      </c>
      <c r="U30" s="120">
        <v>106</v>
      </c>
      <c r="V30" s="120">
        <v>190</v>
      </c>
      <c r="W30" s="120">
        <v>771</v>
      </c>
      <c r="X30" s="120">
        <v>1101</v>
      </c>
      <c r="Y30" s="120">
        <v>1</v>
      </c>
      <c r="Z30" s="120">
        <v>1</v>
      </c>
      <c r="AA30" s="120">
        <v>2</v>
      </c>
      <c r="AB30" s="120">
        <v>2</v>
      </c>
      <c r="AC30" s="120">
        <v>2</v>
      </c>
      <c r="AD30" s="120">
        <v>2</v>
      </c>
      <c r="AE30" s="120">
        <v>3</v>
      </c>
      <c r="AF30" s="120">
        <v>3</v>
      </c>
      <c r="AG30" s="120">
        <v>8</v>
      </c>
      <c r="AH30" s="120">
        <v>8</v>
      </c>
      <c r="AI30" s="52">
        <v>19</v>
      </c>
      <c r="AJ30" s="113">
        <v>19</v>
      </c>
      <c r="AK30" s="30" t="s">
        <v>135</v>
      </c>
      <c r="AL30" s="120">
        <v>0</v>
      </c>
      <c r="AM30" s="120">
        <v>0</v>
      </c>
      <c r="AN30" s="120">
        <v>2</v>
      </c>
      <c r="AO30" s="120">
        <v>2</v>
      </c>
      <c r="AP30" s="120">
        <v>0</v>
      </c>
      <c r="AQ30" s="120">
        <v>0</v>
      </c>
      <c r="AR30" s="120">
        <v>2</v>
      </c>
      <c r="AS30" s="120">
        <v>2</v>
      </c>
      <c r="AT30" s="120">
        <v>4</v>
      </c>
      <c r="AU30" s="120">
        <v>4</v>
      </c>
      <c r="AV30" s="120">
        <v>10574</v>
      </c>
      <c r="AW30" s="120">
        <v>4518</v>
      </c>
      <c r="AX30" s="120">
        <v>1007</v>
      </c>
      <c r="AY30" s="120">
        <v>16099</v>
      </c>
      <c r="AZ30" s="120">
        <v>4</v>
      </c>
      <c r="BA30" s="120">
        <v>13</v>
      </c>
      <c r="BB30" s="120">
        <v>21</v>
      </c>
      <c r="BC30" s="52">
        <v>19</v>
      </c>
      <c r="BD30" s="113">
        <v>19</v>
      </c>
      <c r="BE30" s="30" t="s">
        <v>135</v>
      </c>
      <c r="BF30" s="120">
        <v>40</v>
      </c>
      <c r="BG30" s="120">
        <v>78</v>
      </c>
      <c r="BH30" s="120">
        <v>0</v>
      </c>
      <c r="BI30" s="120">
        <v>6</v>
      </c>
      <c r="BJ30" s="120">
        <v>0</v>
      </c>
      <c r="BK30" s="120">
        <v>17</v>
      </c>
      <c r="BL30" s="120">
        <v>23</v>
      </c>
      <c r="BM30" s="120">
        <v>8957</v>
      </c>
      <c r="BN30" s="120">
        <v>2846</v>
      </c>
      <c r="BO30" s="120">
        <v>570</v>
      </c>
      <c r="BP30" s="120">
        <v>12373</v>
      </c>
      <c r="BQ30" s="120">
        <v>0</v>
      </c>
      <c r="BR30" s="120">
        <v>1</v>
      </c>
      <c r="BS30" s="120">
        <v>0</v>
      </c>
      <c r="BT30" s="120">
        <v>46</v>
      </c>
      <c r="BU30" s="120">
        <v>47</v>
      </c>
      <c r="BV30" s="52">
        <v>19</v>
      </c>
    </row>
    <row r="31" spans="1:74" ht="20.100000000000001" customHeight="1" x14ac:dyDescent="0.15">
      <c r="A31" s="279">
        <v>20</v>
      </c>
      <c r="B31" s="33" t="s">
        <v>181</v>
      </c>
      <c r="C31" s="283">
        <v>38623</v>
      </c>
      <c r="D31" s="283">
        <v>0</v>
      </c>
      <c r="E31" s="283">
        <v>15476</v>
      </c>
      <c r="F31" s="283">
        <v>12329</v>
      </c>
      <c r="G31" s="283">
        <v>66428</v>
      </c>
      <c r="H31" s="283">
        <v>1</v>
      </c>
      <c r="I31" s="283">
        <v>19</v>
      </c>
      <c r="J31" s="283">
        <v>7</v>
      </c>
      <c r="K31" s="283">
        <v>5</v>
      </c>
      <c r="L31" s="283">
        <v>2</v>
      </c>
      <c r="M31" s="283">
        <v>283</v>
      </c>
      <c r="N31" s="283">
        <v>350</v>
      </c>
      <c r="O31" s="283">
        <v>144</v>
      </c>
      <c r="P31" s="283">
        <v>233</v>
      </c>
      <c r="Q31" s="53">
        <v>20</v>
      </c>
      <c r="S31" s="279">
        <v>20</v>
      </c>
      <c r="T31" s="33" t="s">
        <v>181</v>
      </c>
      <c r="U31" s="120">
        <v>97</v>
      </c>
      <c r="V31" s="120">
        <v>154</v>
      </c>
      <c r="W31" s="120">
        <v>524</v>
      </c>
      <c r="X31" s="120">
        <v>737</v>
      </c>
      <c r="Y31" s="120">
        <v>1</v>
      </c>
      <c r="Z31" s="120">
        <v>1</v>
      </c>
      <c r="AA31" s="120">
        <v>1</v>
      </c>
      <c r="AB31" s="120">
        <v>1</v>
      </c>
      <c r="AC31" s="120">
        <v>1</v>
      </c>
      <c r="AD31" s="120">
        <v>2</v>
      </c>
      <c r="AE31" s="120">
        <v>0</v>
      </c>
      <c r="AF31" s="120">
        <v>0</v>
      </c>
      <c r="AG31" s="120">
        <v>3</v>
      </c>
      <c r="AH31" s="120">
        <v>4</v>
      </c>
      <c r="AI31" s="53">
        <v>20</v>
      </c>
      <c r="AJ31" s="279">
        <v>20</v>
      </c>
      <c r="AK31" s="33" t="s">
        <v>181</v>
      </c>
      <c r="AL31" s="120">
        <v>0</v>
      </c>
      <c r="AM31" s="120">
        <v>0</v>
      </c>
      <c r="AN31" s="120">
        <v>0</v>
      </c>
      <c r="AO31" s="120">
        <v>0</v>
      </c>
      <c r="AP31" s="120">
        <v>0</v>
      </c>
      <c r="AQ31" s="120">
        <v>0</v>
      </c>
      <c r="AR31" s="120">
        <v>0</v>
      </c>
      <c r="AS31" s="120">
        <v>0</v>
      </c>
      <c r="AT31" s="120">
        <v>0</v>
      </c>
      <c r="AU31" s="120">
        <v>0</v>
      </c>
      <c r="AV31" s="120">
        <v>5293</v>
      </c>
      <c r="AW31" s="120">
        <v>2516</v>
      </c>
      <c r="AX31" s="120">
        <v>665</v>
      </c>
      <c r="AY31" s="120">
        <v>8474</v>
      </c>
      <c r="AZ31" s="120">
        <v>3</v>
      </c>
      <c r="BA31" s="120">
        <v>5</v>
      </c>
      <c r="BB31" s="120">
        <v>17</v>
      </c>
      <c r="BC31" s="53">
        <v>20</v>
      </c>
      <c r="BD31" s="279">
        <v>20</v>
      </c>
      <c r="BE31" s="33" t="s">
        <v>181</v>
      </c>
      <c r="BF31" s="120">
        <v>0</v>
      </c>
      <c r="BG31" s="120">
        <v>25</v>
      </c>
      <c r="BH31" s="120">
        <v>0</v>
      </c>
      <c r="BI31" s="120">
        <v>0</v>
      </c>
      <c r="BJ31" s="120">
        <v>0</v>
      </c>
      <c r="BK31" s="120">
        <v>0</v>
      </c>
      <c r="BL31" s="120">
        <v>0</v>
      </c>
      <c r="BM31" s="120">
        <v>4887</v>
      </c>
      <c r="BN31" s="120">
        <v>1703</v>
      </c>
      <c r="BO31" s="120">
        <v>465</v>
      </c>
      <c r="BP31" s="120">
        <v>7055</v>
      </c>
      <c r="BQ31" s="120">
        <v>0</v>
      </c>
      <c r="BR31" s="120">
        <v>0</v>
      </c>
      <c r="BS31" s="120">
        <v>0</v>
      </c>
      <c r="BT31" s="120">
        <v>0</v>
      </c>
      <c r="BU31" s="120">
        <v>0</v>
      </c>
      <c r="BV31" s="53">
        <v>20</v>
      </c>
    </row>
    <row r="32" spans="1:74" ht="20.100000000000001" customHeight="1" x14ac:dyDescent="0.15">
      <c r="A32" s="113">
        <v>21</v>
      </c>
      <c r="B32" s="30" t="s">
        <v>182</v>
      </c>
      <c r="C32" s="284">
        <v>19958</v>
      </c>
      <c r="D32" s="126">
        <v>0</v>
      </c>
      <c r="E32" s="126">
        <v>13298</v>
      </c>
      <c r="F32" s="126">
        <v>5525</v>
      </c>
      <c r="G32" s="126">
        <v>38781</v>
      </c>
      <c r="H32" s="126">
        <v>2</v>
      </c>
      <c r="I32" s="126">
        <v>826</v>
      </c>
      <c r="J32" s="126">
        <v>7</v>
      </c>
      <c r="K32" s="126">
        <v>5</v>
      </c>
      <c r="L32" s="126">
        <v>2</v>
      </c>
      <c r="M32" s="126">
        <v>171</v>
      </c>
      <c r="N32" s="126">
        <v>220</v>
      </c>
      <c r="O32" s="126">
        <v>121</v>
      </c>
      <c r="P32" s="126">
        <v>192</v>
      </c>
      <c r="Q32" s="52">
        <v>21</v>
      </c>
      <c r="R32" s="301"/>
      <c r="S32" s="113">
        <v>21</v>
      </c>
      <c r="T32" s="30" t="s">
        <v>182</v>
      </c>
      <c r="U32" s="126">
        <v>67</v>
      </c>
      <c r="V32" s="126">
        <v>118</v>
      </c>
      <c r="W32" s="126">
        <v>359</v>
      </c>
      <c r="X32" s="126">
        <v>530</v>
      </c>
      <c r="Y32" s="126">
        <v>0</v>
      </c>
      <c r="Z32" s="126">
        <v>0</v>
      </c>
      <c r="AA32" s="126">
        <v>2</v>
      </c>
      <c r="AB32" s="126">
        <v>2</v>
      </c>
      <c r="AC32" s="126">
        <v>1</v>
      </c>
      <c r="AD32" s="126">
        <v>1</v>
      </c>
      <c r="AE32" s="126">
        <v>1</v>
      </c>
      <c r="AF32" s="126">
        <v>2</v>
      </c>
      <c r="AG32" s="126">
        <v>4</v>
      </c>
      <c r="AH32" s="126">
        <v>5</v>
      </c>
      <c r="AI32" s="52">
        <v>21</v>
      </c>
      <c r="AJ32" s="113">
        <v>21</v>
      </c>
      <c r="AK32" s="30" t="s">
        <v>182</v>
      </c>
      <c r="AL32" s="126">
        <v>0</v>
      </c>
      <c r="AM32" s="126">
        <v>0</v>
      </c>
      <c r="AN32" s="126">
        <v>0</v>
      </c>
      <c r="AO32" s="126">
        <v>0</v>
      </c>
      <c r="AP32" s="126">
        <v>0</v>
      </c>
      <c r="AQ32" s="126">
        <v>0</v>
      </c>
      <c r="AR32" s="126">
        <v>0</v>
      </c>
      <c r="AS32" s="126">
        <v>0</v>
      </c>
      <c r="AT32" s="126">
        <v>0</v>
      </c>
      <c r="AU32" s="126">
        <v>0</v>
      </c>
      <c r="AV32" s="126">
        <v>4158</v>
      </c>
      <c r="AW32" s="126">
        <v>2592</v>
      </c>
      <c r="AX32" s="126">
        <v>637</v>
      </c>
      <c r="AY32" s="126">
        <v>7387</v>
      </c>
      <c r="AZ32" s="126">
        <v>0</v>
      </c>
      <c r="BA32" s="126">
        <v>14</v>
      </c>
      <c r="BB32" s="126">
        <v>11</v>
      </c>
      <c r="BC32" s="52">
        <v>21</v>
      </c>
      <c r="BD32" s="113">
        <v>21</v>
      </c>
      <c r="BE32" s="30" t="s">
        <v>182</v>
      </c>
      <c r="BF32" s="126">
        <v>26</v>
      </c>
      <c r="BG32" s="126">
        <v>51</v>
      </c>
      <c r="BH32" s="126">
        <v>0</v>
      </c>
      <c r="BI32" s="126">
        <v>0</v>
      </c>
      <c r="BJ32" s="126">
        <v>0</v>
      </c>
      <c r="BK32" s="126">
        <v>0</v>
      </c>
      <c r="BL32" s="126">
        <v>0</v>
      </c>
      <c r="BM32" s="126">
        <v>2003</v>
      </c>
      <c r="BN32" s="126">
        <v>992</v>
      </c>
      <c r="BO32" s="126">
        <v>219</v>
      </c>
      <c r="BP32" s="126">
        <v>3214</v>
      </c>
      <c r="BQ32" s="126">
        <v>0</v>
      </c>
      <c r="BR32" s="126">
        <v>0</v>
      </c>
      <c r="BS32" s="126">
        <v>0</v>
      </c>
      <c r="BT32" s="126">
        <v>0</v>
      </c>
      <c r="BU32" s="126">
        <v>0</v>
      </c>
      <c r="BV32" s="52">
        <v>21</v>
      </c>
    </row>
    <row r="33" spans="1:74" ht="20.100000000000001" customHeight="1" x14ac:dyDescent="0.15">
      <c r="A33" s="113">
        <v>22</v>
      </c>
      <c r="B33" s="30" t="s">
        <v>183</v>
      </c>
      <c r="C33" s="283">
        <v>171717</v>
      </c>
      <c r="D33" s="283">
        <v>0</v>
      </c>
      <c r="E33" s="283">
        <v>46241</v>
      </c>
      <c r="F33" s="283">
        <v>16783</v>
      </c>
      <c r="G33" s="283">
        <v>234741</v>
      </c>
      <c r="H33" s="283">
        <v>176</v>
      </c>
      <c r="I33" s="283">
        <v>62610</v>
      </c>
      <c r="J33" s="283">
        <v>7</v>
      </c>
      <c r="K33" s="283">
        <v>5</v>
      </c>
      <c r="L33" s="283">
        <v>2</v>
      </c>
      <c r="M33" s="283">
        <v>56</v>
      </c>
      <c r="N33" s="283">
        <v>101</v>
      </c>
      <c r="O33" s="283">
        <v>23</v>
      </c>
      <c r="P33" s="283">
        <v>44</v>
      </c>
      <c r="Q33" s="52">
        <v>22</v>
      </c>
      <c r="S33" s="113">
        <v>22</v>
      </c>
      <c r="T33" s="30" t="s">
        <v>183</v>
      </c>
      <c r="U33" s="120">
        <v>12</v>
      </c>
      <c r="V33" s="120">
        <v>21</v>
      </c>
      <c r="W33" s="120">
        <v>91</v>
      </c>
      <c r="X33" s="120">
        <v>166</v>
      </c>
      <c r="Y33" s="120">
        <v>7</v>
      </c>
      <c r="Z33" s="120">
        <v>10</v>
      </c>
      <c r="AA33" s="120">
        <v>2</v>
      </c>
      <c r="AB33" s="120">
        <v>3</v>
      </c>
      <c r="AC33" s="120">
        <v>0</v>
      </c>
      <c r="AD33" s="120">
        <v>0</v>
      </c>
      <c r="AE33" s="120">
        <v>33</v>
      </c>
      <c r="AF33" s="120">
        <v>37</v>
      </c>
      <c r="AG33" s="120">
        <v>42</v>
      </c>
      <c r="AH33" s="120">
        <v>50</v>
      </c>
      <c r="AI33" s="52">
        <v>22</v>
      </c>
      <c r="AJ33" s="113">
        <v>22</v>
      </c>
      <c r="AK33" s="30" t="s">
        <v>183</v>
      </c>
      <c r="AL33" s="120">
        <v>2</v>
      </c>
      <c r="AM33" s="120">
        <v>2</v>
      </c>
      <c r="AN33" s="120">
        <v>1</v>
      </c>
      <c r="AO33" s="120">
        <v>1</v>
      </c>
      <c r="AP33" s="120">
        <v>0</v>
      </c>
      <c r="AQ33" s="120">
        <v>0</v>
      </c>
      <c r="AR33" s="120">
        <v>3</v>
      </c>
      <c r="AS33" s="120">
        <v>3</v>
      </c>
      <c r="AT33" s="120">
        <v>6</v>
      </c>
      <c r="AU33" s="120">
        <v>6</v>
      </c>
      <c r="AV33" s="120">
        <v>2475</v>
      </c>
      <c r="AW33" s="120">
        <v>770</v>
      </c>
      <c r="AX33" s="120">
        <v>147</v>
      </c>
      <c r="AY33" s="120">
        <v>3392</v>
      </c>
      <c r="AZ33" s="120">
        <v>53</v>
      </c>
      <c r="BA33" s="120">
        <v>26</v>
      </c>
      <c r="BB33" s="120">
        <v>0</v>
      </c>
      <c r="BC33" s="52">
        <v>22</v>
      </c>
      <c r="BD33" s="113">
        <v>22</v>
      </c>
      <c r="BE33" s="30" t="s">
        <v>183</v>
      </c>
      <c r="BF33" s="120">
        <v>647</v>
      </c>
      <c r="BG33" s="120">
        <v>726</v>
      </c>
      <c r="BH33" s="120">
        <v>6</v>
      </c>
      <c r="BI33" s="120">
        <v>6</v>
      </c>
      <c r="BJ33" s="120">
        <v>0</v>
      </c>
      <c r="BK33" s="120">
        <v>29</v>
      </c>
      <c r="BL33" s="120">
        <v>41</v>
      </c>
      <c r="BM33" s="120">
        <v>1291</v>
      </c>
      <c r="BN33" s="120">
        <v>368</v>
      </c>
      <c r="BO33" s="120">
        <v>81</v>
      </c>
      <c r="BP33" s="120">
        <v>1740</v>
      </c>
      <c r="BQ33" s="120">
        <v>48</v>
      </c>
      <c r="BR33" s="120">
        <v>11</v>
      </c>
      <c r="BS33" s="120">
        <v>0</v>
      </c>
      <c r="BT33" s="120">
        <v>39</v>
      </c>
      <c r="BU33" s="120">
        <v>98</v>
      </c>
      <c r="BV33" s="52">
        <v>22</v>
      </c>
    </row>
    <row r="34" spans="1:74" ht="20.100000000000001" customHeight="1" x14ac:dyDescent="0.15">
      <c r="A34" s="113">
        <v>23</v>
      </c>
      <c r="B34" s="30" t="s">
        <v>185</v>
      </c>
      <c r="C34" s="283">
        <v>118895</v>
      </c>
      <c r="D34" s="283">
        <v>0</v>
      </c>
      <c r="E34" s="283">
        <v>58589</v>
      </c>
      <c r="F34" s="283">
        <v>32357</v>
      </c>
      <c r="G34" s="283">
        <v>209841</v>
      </c>
      <c r="H34" s="283">
        <v>13</v>
      </c>
      <c r="I34" s="283">
        <v>2555</v>
      </c>
      <c r="J34" s="283">
        <v>7</v>
      </c>
      <c r="K34" s="283">
        <v>5</v>
      </c>
      <c r="L34" s="283">
        <v>2</v>
      </c>
      <c r="M34" s="283">
        <v>744</v>
      </c>
      <c r="N34" s="283">
        <v>988</v>
      </c>
      <c r="O34" s="283">
        <v>409</v>
      </c>
      <c r="P34" s="283">
        <v>687</v>
      </c>
      <c r="Q34" s="52">
        <v>23</v>
      </c>
      <c r="S34" s="113">
        <v>23</v>
      </c>
      <c r="T34" s="30" t="s">
        <v>185</v>
      </c>
      <c r="U34" s="120">
        <v>278</v>
      </c>
      <c r="V34" s="120">
        <v>488</v>
      </c>
      <c r="W34" s="120">
        <v>1431</v>
      </c>
      <c r="X34" s="120">
        <v>2163</v>
      </c>
      <c r="Y34" s="120">
        <v>8</v>
      </c>
      <c r="Z34" s="120">
        <v>8</v>
      </c>
      <c r="AA34" s="120">
        <v>8</v>
      </c>
      <c r="AB34" s="120">
        <v>9</v>
      </c>
      <c r="AC34" s="120">
        <v>12</v>
      </c>
      <c r="AD34" s="120">
        <v>14</v>
      </c>
      <c r="AE34" s="120">
        <v>15</v>
      </c>
      <c r="AF34" s="120">
        <v>20</v>
      </c>
      <c r="AG34" s="120">
        <v>43</v>
      </c>
      <c r="AH34" s="120">
        <v>51</v>
      </c>
      <c r="AI34" s="52">
        <v>23</v>
      </c>
      <c r="AJ34" s="113">
        <v>23</v>
      </c>
      <c r="AK34" s="30" t="s">
        <v>185</v>
      </c>
      <c r="AL34" s="120">
        <v>0</v>
      </c>
      <c r="AM34" s="120">
        <v>0</v>
      </c>
      <c r="AN34" s="120">
        <v>0</v>
      </c>
      <c r="AO34" s="120">
        <v>0</v>
      </c>
      <c r="AP34" s="120">
        <v>1</v>
      </c>
      <c r="AQ34" s="120">
        <v>1</v>
      </c>
      <c r="AR34" s="120">
        <v>1</v>
      </c>
      <c r="AS34" s="120">
        <v>1</v>
      </c>
      <c r="AT34" s="120">
        <v>2</v>
      </c>
      <c r="AU34" s="120">
        <v>2</v>
      </c>
      <c r="AV34" s="120">
        <v>16460</v>
      </c>
      <c r="AW34" s="120">
        <v>8175</v>
      </c>
      <c r="AX34" s="120">
        <v>2323</v>
      </c>
      <c r="AY34" s="120">
        <v>26958</v>
      </c>
      <c r="AZ34" s="120">
        <v>29</v>
      </c>
      <c r="BA34" s="120">
        <v>54</v>
      </c>
      <c r="BB34" s="120">
        <v>133</v>
      </c>
      <c r="BC34" s="52">
        <v>23</v>
      </c>
      <c r="BD34" s="113">
        <v>23</v>
      </c>
      <c r="BE34" s="30" t="s">
        <v>185</v>
      </c>
      <c r="BF34" s="120">
        <v>237</v>
      </c>
      <c r="BG34" s="120">
        <v>453</v>
      </c>
      <c r="BH34" s="120">
        <v>0</v>
      </c>
      <c r="BI34" s="120">
        <v>0</v>
      </c>
      <c r="BJ34" s="120">
        <v>5</v>
      </c>
      <c r="BK34" s="120">
        <v>8</v>
      </c>
      <c r="BL34" s="120">
        <v>13</v>
      </c>
      <c r="BM34" s="120">
        <v>10715</v>
      </c>
      <c r="BN34" s="120">
        <v>4172</v>
      </c>
      <c r="BO34" s="120">
        <v>1135</v>
      </c>
      <c r="BP34" s="120">
        <v>16022</v>
      </c>
      <c r="BQ34" s="120">
        <v>0</v>
      </c>
      <c r="BR34" s="120">
        <v>0</v>
      </c>
      <c r="BS34" s="120">
        <v>0</v>
      </c>
      <c r="BT34" s="120">
        <v>0</v>
      </c>
      <c r="BU34" s="120">
        <v>0</v>
      </c>
      <c r="BV34" s="52">
        <v>23</v>
      </c>
    </row>
    <row r="35" spans="1:74" ht="20.100000000000001" customHeight="1" x14ac:dyDescent="0.15">
      <c r="A35" s="113">
        <v>24</v>
      </c>
      <c r="B35" s="30" t="s">
        <v>186</v>
      </c>
      <c r="C35" s="283">
        <v>92045</v>
      </c>
      <c r="D35" s="283">
        <v>0</v>
      </c>
      <c r="E35" s="283">
        <v>37776</v>
      </c>
      <c r="F35" s="283">
        <v>27200</v>
      </c>
      <c r="G35" s="283">
        <v>157021</v>
      </c>
      <c r="H35" s="283">
        <v>13</v>
      </c>
      <c r="I35" s="283">
        <v>3467</v>
      </c>
      <c r="J35" s="283">
        <v>7</v>
      </c>
      <c r="K35" s="283">
        <v>5</v>
      </c>
      <c r="L35" s="283">
        <v>2</v>
      </c>
      <c r="M35" s="283">
        <v>693</v>
      </c>
      <c r="N35" s="283">
        <v>904</v>
      </c>
      <c r="O35" s="283">
        <v>335</v>
      </c>
      <c r="P35" s="283">
        <v>553</v>
      </c>
      <c r="Q35" s="52">
        <v>24</v>
      </c>
      <c r="S35" s="113">
        <v>24</v>
      </c>
      <c r="T35" s="30" t="s">
        <v>186</v>
      </c>
      <c r="U35" s="120">
        <v>200</v>
      </c>
      <c r="V35" s="120">
        <v>342</v>
      </c>
      <c r="W35" s="120">
        <v>1228</v>
      </c>
      <c r="X35" s="120">
        <v>1799</v>
      </c>
      <c r="Y35" s="120">
        <v>4</v>
      </c>
      <c r="Z35" s="120">
        <v>5</v>
      </c>
      <c r="AA35" s="120">
        <v>0</v>
      </c>
      <c r="AB35" s="120">
        <v>0</v>
      </c>
      <c r="AC35" s="120">
        <v>1</v>
      </c>
      <c r="AD35" s="120">
        <v>1</v>
      </c>
      <c r="AE35" s="120">
        <v>10</v>
      </c>
      <c r="AF35" s="120">
        <v>14</v>
      </c>
      <c r="AG35" s="120">
        <v>15</v>
      </c>
      <c r="AH35" s="120">
        <v>20</v>
      </c>
      <c r="AI35" s="52">
        <v>24</v>
      </c>
      <c r="AJ35" s="113">
        <v>24</v>
      </c>
      <c r="AK35" s="30" t="s">
        <v>186</v>
      </c>
      <c r="AL35" s="120">
        <v>0</v>
      </c>
      <c r="AM35" s="120">
        <v>0</v>
      </c>
      <c r="AN35" s="120">
        <v>0</v>
      </c>
      <c r="AO35" s="120">
        <v>0</v>
      </c>
      <c r="AP35" s="120">
        <v>1</v>
      </c>
      <c r="AQ35" s="120">
        <v>1</v>
      </c>
      <c r="AR35" s="120">
        <v>3</v>
      </c>
      <c r="AS35" s="120">
        <v>3</v>
      </c>
      <c r="AT35" s="120">
        <v>4</v>
      </c>
      <c r="AU35" s="120">
        <v>4</v>
      </c>
      <c r="AV35" s="120">
        <v>13289</v>
      </c>
      <c r="AW35" s="120">
        <v>5807</v>
      </c>
      <c r="AX35" s="120">
        <v>1436</v>
      </c>
      <c r="AY35" s="120">
        <v>20532</v>
      </c>
      <c r="AZ35" s="120">
        <v>16</v>
      </c>
      <c r="BA35" s="120">
        <v>0</v>
      </c>
      <c r="BB35" s="120">
        <v>8</v>
      </c>
      <c r="BC35" s="52">
        <v>24</v>
      </c>
      <c r="BD35" s="113">
        <v>24</v>
      </c>
      <c r="BE35" s="30" t="s">
        <v>186</v>
      </c>
      <c r="BF35" s="120">
        <v>147</v>
      </c>
      <c r="BG35" s="120">
        <v>171</v>
      </c>
      <c r="BH35" s="120">
        <v>0</v>
      </c>
      <c r="BI35" s="120">
        <v>0</v>
      </c>
      <c r="BJ35" s="120">
        <v>4</v>
      </c>
      <c r="BK35" s="120">
        <v>23</v>
      </c>
      <c r="BL35" s="120">
        <v>27</v>
      </c>
      <c r="BM35" s="120">
        <v>11362</v>
      </c>
      <c r="BN35" s="120">
        <v>3841</v>
      </c>
      <c r="BO35" s="120">
        <v>935</v>
      </c>
      <c r="BP35" s="120">
        <v>16138</v>
      </c>
      <c r="BQ35" s="120">
        <v>0</v>
      </c>
      <c r="BR35" s="120">
        <v>0</v>
      </c>
      <c r="BS35" s="120">
        <v>0</v>
      </c>
      <c r="BT35" s="120">
        <v>115</v>
      </c>
      <c r="BU35" s="120">
        <v>115</v>
      </c>
      <c r="BV35" s="52">
        <v>24</v>
      </c>
    </row>
    <row r="36" spans="1:74" ht="20.100000000000001" customHeight="1" x14ac:dyDescent="0.15">
      <c r="A36" s="21">
        <v>25</v>
      </c>
      <c r="B36" s="30" t="s">
        <v>12</v>
      </c>
      <c r="C36" s="139">
        <v>16540</v>
      </c>
      <c r="D36" s="139">
        <v>0</v>
      </c>
      <c r="E36" s="139">
        <v>5516</v>
      </c>
      <c r="F36" s="139">
        <v>3999</v>
      </c>
      <c r="G36" s="139">
        <v>26055</v>
      </c>
      <c r="H36" s="139">
        <v>5</v>
      </c>
      <c r="I36" s="139">
        <v>941</v>
      </c>
      <c r="J36" s="139">
        <v>7</v>
      </c>
      <c r="K36" s="139">
        <v>5</v>
      </c>
      <c r="L36" s="139">
        <v>2</v>
      </c>
      <c r="M36" s="139">
        <v>86</v>
      </c>
      <c r="N36" s="139">
        <v>106</v>
      </c>
      <c r="O36" s="139">
        <v>57</v>
      </c>
      <c r="P36" s="139">
        <v>82</v>
      </c>
      <c r="Q36" s="180">
        <v>25</v>
      </c>
      <c r="R36" s="302"/>
      <c r="S36" s="21">
        <v>25</v>
      </c>
      <c r="T36" s="30" t="s">
        <v>12</v>
      </c>
      <c r="U36" s="139">
        <v>42</v>
      </c>
      <c r="V36" s="139">
        <v>70</v>
      </c>
      <c r="W36" s="139">
        <v>185</v>
      </c>
      <c r="X36" s="139">
        <v>258</v>
      </c>
      <c r="Y36" s="139">
        <v>0</v>
      </c>
      <c r="Z36" s="139">
        <v>0</v>
      </c>
      <c r="AA36" s="139">
        <v>0</v>
      </c>
      <c r="AB36" s="139">
        <v>0</v>
      </c>
      <c r="AC36" s="139">
        <v>0</v>
      </c>
      <c r="AD36" s="139">
        <v>0</v>
      </c>
      <c r="AE36" s="139">
        <v>3</v>
      </c>
      <c r="AF36" s="139">
        <v>3</v>
      </c>
      <c r="AG36" s="139">
        <v>3</v>
      </c>
      <c r="AH36" s="139">
        <v>3</v>
      </c>
      <c r="AI36" s="180">
        <v>25</v>
      </c>
      <c r="AJ36" s="21">
        <v>25</v>
      </c>
      <c r="AK36" s="30" t="s">
        <v>12</v>
      </c>
      <c r="AL36" s="139">
        <v>0</v>
      </c>
      <c r="AM36" s="139">
        <v>0</v>
      </c>
      <c r="AN36" s="139">
        <v>0</v>
      </c>
      <c r="AO36" s="139">
        <v>0</v>
      </c>
      <c r="AP36" s="139">
        <v>0</v>
      </c>
      <c r="AQ36" s="139">
        <v>0</v>
      </c>
      <c r="AR36" s="139">
        <v>0</v>
      </c>
      <c r="AS36" s="139">
        <v>0</v>
      </c>
      <c r="AT36" s="139">
        <v>0</v>
      </c>
      <c r="AU36" s="139">
        <v>0</v>
      </c>
      <c r="AV36" s="139">
        <v>1425</v>
      </c>
      <c r="AW36" s="139">
        <v>787</v>
      </c>
      <c r="AX36" s="139">
        <v>269</v>
      </c>
      <c r="AY36" s="139">
        <v>2481</v>
      </c>
      <c r="AZ36" s="139">
        <v>0</v>
      </c>
      <c r="BA36" s="139">
        <v>0</v>
      </c>
      <c r="BB36" s="139">
        <v>0</v>
      </c>
      <c r="BC36" s="180">
        <v>25</v>
      </c>
      <c r="BD36" s="21">
        <v>25</v>
      </c>
      <c r="BE36" s="30" t="s">
        <v>12</v>
      </c>
      <c r="BF36" s="139">
        <v>29</v>
      </c>
      <c r="BG36" s="139">
        <v>29</v>
      </c>
      <c r="BH36" s="139">
        <v>0</v>
      </c>
      <c r="BI36" s="139">
        <v>0</v>
      </c>
      <c r="BJ36" s="139">
        <v>0</v>
      </c>
      <c r="BK36" s="139">
        <v>0</v>
      </c>
      <c r="BL36" s="139">
        <v>0</v>
      </c>
      <c r="BM36" s="139">
        <v>1249</v>
      </c>
      <c r="BN36" s="139">
        <v>565</v>
      </c>
      <c r="BO36" s="139">
        <v>172</v>
      </c>
      <c r="BP36" s="139">
        <v>1986</v>
      </c>
      <c r="BQ36" s="139">
        <v>0</v>
      </c>
      <c r="BR36" s="139">
        <v>0</v>
      </c>
      <c r="BS36" s="139">
        <v>0</v>
      </c>
      <c r="BT36" s="139">
        <v>0</v>
      </c>
      <c r="BU36" s="139">
        <v>0</v>
      </c>
      <c r="BV36" s="180">
        <v>25</v>
      </c>
    </row>
    <row r="37" spans="1:74" ht="20.100000000000001" customHeight="1" thickBot="1" x14ac:dyDescent="0.2">
      <c r="A37" s="25" t="s">
        <v>210</v>
      </c>
      <c r="B37" s="34"/>
      <c r="C37" s="144">
        <f t="shared" ref="C37:I37" si="0">SUM(C12:C36)</f>
        <v>6692109</v>
      </c>
      <c r="D37" s="144">
        <f t="shared" si="0"/>
        <v>0</v>
      </c>
      <c r="E37" s="144">
        <f t="shared" si="0"/>
        <v>2467880</v>
      </c>
      <c r="F37" s="144">
        <f t="shared" si="0"/>
        <v>1632620</v>
      </c>
      <c r="G37" s="144">
        <f t="shared" si="0"/>
        <v>10792609</v>
      </c>
      <c r="H37" s="144">
        <f t="shared" si="0"/>
        <v>1372</v>
      </c>
      <c r="I37" s="144">
        <f t="shared" si="0"/>
        <v>660872</v>
      </c>
      <c r="J37" s="293" t="s">
        <v>289</v>
      </c>
      <c r="K37" s="293" t="s">
        <v>289</v>
      </c>
      <c r="L37" s="293" t="s">
        <v>289</v>
      </c>
      <c r="M37" s="144">
        <f>SUM(M12:M36)</f>
        <v>42293</v>
      </c>
      <c r="N37" s="144">
        <f>SUM(N12:N36)</f>
        <v>52592</v>
      </c>
      <c r="O37" s="144">
        <f>SUM(O12:O36)</f>
        <v>20231</v>
      </c>
      <c r="P37" s="262">
        <f>SUM(P12:P36)</f>
        <v>32076</v>
      </c>
      <c r="Q37" s="296"/>
      <c r="R37" s="120"/>
      <c r="S37" s="25" t="s">
        <v>210</v>
      </c>
      <c r="T37" s="34"/>
      <c r="U37" s="144">
        <f t="shared" ref="U37:BU37" si="1">SUM(U12:U36)</f>
        <v>13682</v>
      </c>
      <c r="V37" s="144">
        <f t="shared" si="1"/>
        <v>22676</v>
      </c>
      <c r="W37" s="144">
        <f t="shared" si="1"/>
        <v>76206</v>
      </c>
      <c r="X37" s="144">
        <f t="shared" si="1"/>
        <v>107344</v>
      </c>
      <c r="Y37" s="144">
        <f t="shared" si="1"/>
        <v>416</v>
      </c>
      <c r="Z37" s="144">
        <f t="shared" si="1"/>
        <v>528</v>
      </c>
      <c r="AA37" s="144">
        <f t="shared" si="1"/>
        <v>269</v>
      </c>
      <c r="AB37" s="144">
        <f t="shared" si="1"/>
        <v>368</v>
      </c>
      <c r="AC37" s="144">
        <f t="shared" si="1"/>
        <v>197</v>
      </c>
      <c r="AD37" s="144">
        <f t="shared" si="1"/>
        <v>252</v>
      </c>
      <c r="AE37" s="144">
        <f t="shared" si="1"/>
        <v>606</v>
      </c>
      <c r="AF37" s="144">
        <f t="shared" si="1"/>
        <v>797</v>
      </c>
      <c r="AG37" s="144">
        <f t="shared" si="1"/>
        <v>1488</v>
      </c>
      <c r="AH37" s="144">
        <f t="shared" si="1"/>
        <v>1945</v>
      </c>
      <c r="AI37" s="296"/>
      <c r="AJ37" s="25" t="s">
        <v>210</v>
      </c>
      <c r="AK37" s="34"/>
      <c r="AL37" s="144">
        <f t="shared" ref="AL37:AU37" si="2">SUM(AL12:AL36)</f>
        <v>37</v>
      </c>
      <c r="AM37" s="144">
        <f t="shared" si="2"/>
        <v>37</v>
      </c>
      <c r="AN37" s="144">
        <f t="shared" si="2"/>
        <v>29</v>
      </c>
      <c r="AO37" s="144">
        <f t="shared" si="2"/>
        <v>29</v>
      </c>
      <c r="AP37" s="144">
        <f t="shared" si="2"/>
        <v>15</v>
      </c>
      <c r="AQ37" s="144">
        <f t="shared" si="2"/>
        <v>15</v>
      </c>
      <c r="AR37" s="144">
        <f t="shared" si="2"/>
        <v>113</v>
      </c>
      <c r="AS37" s="144">
        <f t="shared" si="2"/>
        <v>113</v>
      </c>
      <c r="AT37" s="144">
        <f t="shared" si="2"/>
        <v>194</v>
      </c>
      <c r="AU37" s="144">
        <f t="shared" si="2"/>
        <v>194</v>
      </c>
      <c r="AV37" s="144">
        <f t="shared" si="1"/>
        <v>813576</v>
      </c>
      <c r="AW37" s="144">
        <f t="shared" si="1"/>
        <v>354926</v>
      </c>
      <c r="AX37" s="144">
        <f t="shared" si="1"/>
        <v>100611</v>
      </c>
      <c r="AY37" s="144">
        <f t="shared" si="1"/>
        <v>1269113</v>
      </c>
      <c r="AZ37" s="144">
        <f t="shared" ref="AZ37:BL37" si="3">SUM(AZ12:AZ36)</f>
        <v>1760</v>
      </c>
      <c r="BA37" s="144">
        <f t="shared" si="3"/>
        <v>2036</v>
      </c>
      <c r="BB37" s="144">
        <f>SUM(BB12:BB36)</f>
        <v>2234</v>
      </c>
      <c r="BC37" s="296"/>
      <c r="BD37" s="25" t="s">
        <v>210</v>
      </c>
      <c r="BE37" s="34"/>
      <c r="BF37" s="144">
        <f t="shared" ref="BF37" si="4">SUM(BF12:BF36)</f>
        <v>9062</v>
      </c>
      <c r="BG37" s="144">
        <f t="shared" si="3"/>
        <v>15092</v>
      </c>
      <c r="BH37" s="144">
        <f t="shared" si="3"/>
        <v>69</v>
      </c>
      <c r="BI37" s="144">
        <f t="shared" si="3"/>
        <v>85</v>
      </c>
      <c r="BJ37" s="144">
        <f t="shared" si="3"/>
        <v>77</v>
      </c>
      <c r="BK37" s="144">
        <f t="shared" si="3"/>
        <v>729</v>
      </c>
      <c r="BL37" s="144">
        <f t="shared" si="3"/>
        <v>960</v>
      </c>
      <c r="BM37" s="144">
        <f t="shared" si="1"/>
        <v>650590</v>
      </c>
      <c r="BN37" s="144">
        <f t="shared" si="1"/>
        <v>208454</v>
      </c>
      <c r="BO37" s="144">
        <f t="shared" si="1"/>
        <v>57481</v>
      </c>
      <c r="BP37" s="144">
        <f t="shared" si="1"/>
        <v>916525</v>
      </c>
      <c r="BQ37" s="144">
        <f t="shared" si="1"/>
        <v>49</v>
      </c>
      <c r="BR37" s="144">
        <f t="shared" si="1"/>
        <v>85</v>
      </c>
      <c r="BS37" s="144">
        <f t="shared" si="1"/>
        <v>17</v>
      </c>
      <c r="BT37" s="144">
        <f t="shared" si="1"/>
        <v>2149</v>
      </c>
      <c r="BU37" s="144">
        <f t="shared" si="1"/>
        <v>2300</v>
      </c>
      <c r="BV37" s="296"/>
    </row>
    <row r="38" spans="1:74" ht="20.100000000000001" customHeight="1" x14ac:dyDescent="0.15">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19</v>
      </c>
      <c r="Z38" s="17">
        <v>20</v>
      </c>
      <c r="AA38" s="17">
        <v>21</v>
      </c>
      <c r="AB38" s="17">
        <v>22</v>
      </c>
      <c r="AC38" s="17">
        <v>23</v>
      </c>
      <c r="AD38" s="17">
        <v>24</v>
      </c>
      <c r="AE38" s="17">
        <v>25</v>
      </c>
      <c r="AF38" s="17">
        <v>26</v>
      </c>
      <c r="AG38" s="17">
        <v>27</v>
      </c>
      <c r="AH38" s="17">
        <v>28</v>
      </c>
      <c r="AL38" s="17">
        <v>29</v>
      </c>
      <c r="AM38" s="17">
        <v>30</v>
      </c>
      <c r="AN38" s="17">
        <v>31</v>
      </c>
      <c r="AO38" s="17">
        <v>32</v>
      </c>
      <c r="AP38" s="17">
        <v>33</v>
      </c>
      <c r="AQ38" s="17">
        <v>34</v>
      </c>
      <c r="AR38" s="17">
        <v>35</v>
      </c>
      <c r="AS38" s="17">
        <v>36</v>
      </c>
      <c r="AT38" s="17">
        <v>37</v>
      </c>
      <c r="AU38" s="17">
        <v>38</v>
      </c>
      <c r="AV38" s="17">
        <v>39</v>
      </c>
      <c r="AW38" s="17">
        <v>40</v>
      </c>
      <c r="AX38" s="17">
        <v>41</v>
      </c>
      <c r="AY38" s="17">
        <v>42</v>
      </c>
      <c r="AZ38" s="17">
        <v>43</v>
      </c>
      <c r="BA38" s="17">
        <v>44</v>
      </c>
      <c r="BB38" s="17">
        <v>45</v>
      </c>
      <c r="BF38" s="17">
        <v>46</v>
      </c>
      <c r="BG38" s="17">
        <v>47</v>
      </c>
      <c r="BH38" s="17">
        <v>48</v>
      </c>
      <c r="BI38" s="17">
        <v>49</v>
      </c>
      <c r="BJ38" s="17">
        <v>50</v>
      </c>
      <c r="BK38" s="17">
        <v>51</v>
      </c>
      <c r="BL38" s="17">
        <v>52</v>
      </c>
      <c r="BM38" s="17">
        <v>53</v>
      </c>
      <c r="BN38" s="17">
        <v>54</v>
      </c>
      <c r="BO38" s="17">
        <v>55</v>
      </c>
      <c r="BP38" s="17">
        <v>56</v>
      </c>
      <c r="BQ38" s="17">
        <v>57</v>
      </c>
      <c r="BR38" s="17">
        <v>58</v>
      </c>
      <c r="BS38" s="17">
        <v>59</v>
      </c>
      <c r="BT38" s="17">
        <v>60</v>
      </c>
      <c r="BU38" s="17">
        <v>61</v>
      </c>
    </row>
  </sheetData>
  <mergeCells count="50">
    <mergeCell ref="BU9:BU10"/>
    <mergeCell ref="BK9:BK10"/>
    <mergeCell ref="BT9:BT10"/>
    <mergeCell ref="BF8:BG8"/>
    <mergeCell ref="BI9:BI10"/>
    <mergeCell ref="BJ9:BJ10"/>
    <mergeCell ref="BL9:BL10"/>
    <mergeCell ref="BQ9:BQ10"/>
    <mergeCell ref="BR9:BR10"/>
    <mergeCell ref="BP9:BP10"/>
    <mergeCell ref="BH9:BH10"/>
    <mergeCell ref="BV7:BV11"/>
    <mergeCell ref="H8:H10"/>
    <mergeCell ref="I8:I10"/>
    <mergeCell ref="J9:J10"/>
    <mergeCell ref="K9:K10"/>
    <mergeCell ref="L9:L10"/>
    <mergeCell ref="AV9:AV10"/>
    <mergeCell ref="AW9:AW10"/>
    <mergeCell ref="AX9:AX10"/>
    <mergeCell ref="AY9:AY10"/>
    <mergeCell ref="U8:X8"/>
    <mergeCell ref="W9:X9"/>
    <mergeCell ref="AI7:AI11"/>
    <mergeCell ref="BM9:BM10"/>
    <mergeCell ref="BN9:BN10"/>
    <mergeCell ref="BO9:BO10"/>
    <mergeCell ref="Q7:Q11"/>
    <mergeCell ref="BG9:BG10"/>
    <mergeCell ref="BF9:BF10"/>
    <mergeCell ref="Z8:AG8"/>
    <mergeCell ref="AM8:AT8"/>
    <mergeCell ref="BC7:BC11"/>
    <mergeCell ref="AZ8:BB8"/>
    <mergeCell ref="AM7:BA7"/>
    <mergeCell ref="BG7:BT7"/>
    <mergeCell ref="BS9:BS10"/>
    <mergeCell ref="AZ9:AZ10"/>
    <mergeCell ref="BA9:BA10"/>
    <mergeCell ref="BB9:BB10"/>
    <mergeCell ref="C7:G7"/>
    <mergeCell ref="H7:I7"/>
    <mergeCell ref="J7:P7"/>
    <mergeCell ref="J8:L8"/>
    <mergeCell ref="M8:P8"/>
    <mergeCell ref="C8:C10"/>
    <mergeCell ref="D8:D10"/>
    <mergeCell ref="E8:E10"/>
    <mergeCell ref="F8:F10"/>
    <mergeCell ref="G8:G10"/>
  </mergeCells>
  <phoneticPr fontId="2"/>
  <pageMargins left="0.78740157480314965" right="0.74803149606299213" top="0.78740157480314965" bottom="0.70866141732283472" header="0.51181102362204722" footer="0.51181102362204722"/>
  <pageSetup paperSize="9" scale="89" firstPageNumber="61" orientation="portrait" useFirstPageNumber="1" r:id="rId1"/>
  <headerFooter scaleWithDoc="0" alignWithMargins="0">
    <oddFooter>&amp;C- &amp;P -</oddFooter>
  </headerFooter>
  <colBreaks count="4" manualBreakCount="4">
    <brk id="9" min="1" max="53" man="1"/>
    <brk id="18" max="1048575" man="1"/>
    <brk id="35" max="1048575" man="1"/>
    <brk id="5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77"/>
  <sheetViews>
    <sheetView view="pageBreakPreview" zoomScale="85" zoomScaleSheetLayoutView="85" workbookViewId="0">
      <selection sqref="A1:W34"/>
    </sheetView>
  </sheetViews>
  <sheetFormatPr defaultRowHeight="20.100000000000001" customHeight="1" x14ac:dyDescent="0.15"/>
  <cols>
    <col min="1" max="1" width="5.625" style="17" customWidth="1"/>
    <col min="2" max="15" width="11.625" style="17" customWidth="1"/>
    <col min="16" max="16" width="5.625" style="18" customWidth="1"/>
    <col min="17" max="17" width="5.625" style="17" hidden="1" customWidth="1"/>
    <col min="18" max="18" width="5.625" style="17" customWidth="1"/>
    <col min="19" max="23" width="11.625" style="17" customWidth="1"/>
    <col min="24" max="24" width="9" style="17" customWidth="1"/>
    <col min="25" max="16384" width="9" style="17"/>
  </cols>
  <sheetData>
    <row r="1" spans="1:24" ht="20.100000000000001" customHeight="1" x14ac:dyDescent="0.15">
      <c r="A1" s="17" t="str">
        <f>目次!A6</f>
        <v>令和７年度　市町村税の課税状況等の調</v>
      </c>
    </row>
    <row r="2" spans="1:24" ht="20.100000000000001" customHeight="1" x14ac:dyDescent="0.15">
      <c r="A2" s="17" t="s">
        <v>5</v>
      </c>
    </row>
    <row r="4" spans="1:24" ht="20.100000000000001" customHeight="1" x14ac:dyDescent="0.15">
      <c r="A4" s="17" t="s">
        <v>207</v>
      </c>
      <c r="R4" s="17" t="s">
        <v>207</v>
      </c>
    </row>
    <row r="5" spans="1:24" ht="20.100000000000001" customHeight="1" x14ac:dyDescent="0.15">
      <c r="R5" s="17" t="s">
        <v>110</v>
      </c>
    </row>
    <row r="6" spans="1:24" ht="20.100000000000001" customHeight="1" x14ac:dyDescent="0.15">
      <c r="A6" s="19"/>
      <c r="B6" s="26" t="s">
        <v>9</v>
      </c>
      <c r="C6" s="457" t="s">
        <v>267</v>
      </c>
      <c r="D6" s="458"/>
      <c r="E6" s="458"/>
      <c r="F6" s="458"/>
      <c r="G6" s="458"/>
      <c r="H6" s="459"/>
      <c r="I6" s="460" t="s">
        <v>290</v>
      </c>
      <c r="J6" s="461"/>
      <c r="K6" s="461"/>
      <c r="L6" s="461"/>
      <c r="M6" s="462"/>
      <c r="N6" s="395" t="s">
        <v>293</v>
      </c>
      <c r="O6" s="396"/>
      <c r="P6" s="463" t="s">
        <v>332</v>
      </c>
      <c r="Q6" s="55"/>
      <c r="R6" s="19"/>
      <c r="S6" s="26" t="s">
        <v>9</v>
      </c>
      <c r="T6" s="51" t="s">
        <v>295</v>
      </c>
      <c r="U6" s="51"/>
      <c r="V6" s="51"/>
      <c r="W6" s="57"/>
    </row>
    <row r="7" spans="1:24" ht="24" x14ac:dyDescent="0.15">
      <c r="A7" s="20"/>
      <c r="B7" s="27"/>
      <c r="C7" s="397" t="s">
        <v>18</v>
      </c>
      <c r="D7" s="398" t="s">
        <v>13</v>
      </c>
      <c r="E7" s="399" t="s">
        <v>23</v>
      </c>
      <c r="F7" s="400" t="s">
        <v>24</v>
      </c>
      <c r="G7" s="401" t="s">
        <v>228</v>
      </c>
      <c r="H7" s="397" t="s">
        <v>294</v>
      </c>
      <c r="I7" s="397" t="s">
        <v>18</v>
      </c>
      <c r="J7" s="398" t="s">
        <v>13</v>
      </c>
      <c r="K7" s="399" t="s">
        <v>23</v>
      </c>
      <c r="L7" s="400" t="s">
        <v>24</v>
      </c>
      <c r="M7" s="397" t="s">
        <v>281</v>
      </c>
      <c r="N7" s="397" t="s">
        <v>18</v>
      </c>
      <c r="O7" s="398" t="s">
        <v>13</v>
      </c>
      <c r="P7" s="464"/>
      <c r="Q7" s="55"/>
      <c r="R7" s="20"/>
      <c r="S7" s="27"/>
      <c r="T7" s="399" t="s">
        <v>23</v>
      </c>
      <c r="U7" s="400" t="s">
        <v>24</v>
      </c>
      <c r="V7" s="401" t="s">
        <v>228</v>
      </c>
      <c r="W7" s="58" t="s">
        <v>413</v>
      </c>
    </row>
    <row r="8" spans="1:24" ht="20.100000000000001" customHeight="1" x14ac:dyDescent="0.15">
      <c r="A8" s="21" t="s">
        <v>26</v>
      </c>
      <c r="B8" s="28"/>
      <c r="C8" s="35" t="s">
        <v>25</v>
      </c>
      <c r="D8" s="35" t="s">
        <v>25</v>
      </c>
      <c r="E8" s="41" t="s">
        <v>25</v>
      </c>
      <c r="F8" s="41" t="s">
        <v>25</v>
      </c>
      <c r="G8" s="41" t="s">
        <v>25</v>
      </c>
      <c r="H8" s="35" t="s">
        <v>25</v>
      </c>
      <c r="I8" s="35" t="s">
        <v>25</v>
      </c>
      <c r="J8" s="35" t="s">
        <v>25</v>
      </c>
      <c r="K8" s="41" t="s">
        <v>25</v>
      </c>
      <c r="L8" s="41" t="s">
        <v>25</v>
      </c>
      <c r="M8" s="35" t="s">
        <v>25</v>
      </c>
      <c r="N8" s="35" t="s">
        <v>25</v>
      </c>
      <c r="O8" s="35" t="s">
        <v>25</v>
      </c>
      <c r="P8" s="465"/>
      <c r="Q8" s="55"/>
      <c r="R8" s="21" t="s">
        <v>26</v>
      </c>
      <c r="S8" s="28"/>
      <c r="T8" s="41" t="s">
        <v>25</v>
      </c>
      <c r="U8" s="41" t="s">
        <v>25</v>
      </c>
      <c r="V8" s="41" t="s">
        <v>25</v>
      </c>
      <c r="W8" s="59" t="s">
        <v>25</v>
      </c>
    </row>
    <row r="9" spans="1:24" ht="23.25" customHeight="1" x14ac:dyDescent="0.15">
      <c r="A9" s="22">
        <v>1</v>
      </c>
      <c r="B9" s="29" t="s">
        <v>155</v>
      </c>
      <c r="C9" s="36">
        <v>121859</v>
      </c>
      <c r="D9" s="36">
        <v>4950</v>
      </c>
      <c r="E9" s="36">
        <v>413</v>
      </c>
      <c r="F9" s="44">
        <v>27613</v>
      </c>
      <c r="G9" s="36">
        <v>0</v>
      </c>
      <c r="H9" s="36">
        <f>SUM(C9:G9)</f>
        <v>154835</v>
      </c>
      <c r="I9" s="36">
        <v>117023</v>
      </c>
      <c r="J9" s="36">
        <v>4254</v>
      </c>
      <c r="K9" s="36">
        <v>376</v>
      </c>
      <c r="L9" s="36">
        <v>22355</v>
      </c>
      <c r="M9" s="36">
        <f>SUM(I9:L9)</f>
        <v>144008</v>
      </c>
      <c r="N9" s="36">
        <v>4836</v>
      </c>
      <c r="O9" s="36">
        <v>696</v>
      </c>
      <c r="P9" s="52">
        <v>1</v>
      </c>
      <c r="Q9" s="55"/>
      <c r="R9" s="22">
        <v>1</v>
      </c>
      <c r="S9" s="29" t="s">
        <v>155</v>
      </c>
      <c r="T9" s="36">
        <v>37</v>
      </c>
      <c r="U9" s="36">
        <v>5258</v>
      </c>
      <c r="V9" s="36">
        <v>0</v>
      </c>
      <c r="W9" s="60">
        <f>SUM(N9:O9)+SUM(T9:V9)</f>
        <v>10827</v>
      </c>
      <c r="X9" s="42"/>
    </row>
    <row r="10" spans="1:24" ht="23.25" customHeight="1" x14ac:dyDescent="0.15">
      <c r="A10" s="23">
        <v>2</v>
      </c>
      <c r="B10" s="30" t="s">
        <v>159</v>
      </c>
      <c r="C10" s="37">
        <v>18535</v>
      </c>
      <c r="D10" s="37">
        <v>933</v>
      </c>
      <c r="E10" s="37">
        <v>516</v>
      </c>
      <c r="F10" s="44">
        <v>4217</v>
      </c>
      <c r="G10" s="37">
        <v>11</v>
      </c>
      <c r="H10" s="37">
        <f t="shared" ref="H10:H32" si="0">SUM(C10:G10)</f>
        <v>24212</v>
      </c>
      <c r="I10" s="37">
        <v>17395</v>
      </c>
      <c r="J10" s="37">
        <v>763</v>
      </c>
      <c r="K10" s="37">
        <v>480</v>
      </c>
      <c r="L10" s="37">
        <v>2936</v>
      </c>
      <c r="M10" s="37">
        <f t="shared" ref="M10:M32" si="1">SUM(I10:L10)</f>
        <v>21574</v>
      </c>
      <c r="N10" s="37">
        <v>1140</v>
      </c>
      <c r="O10" s="37">
        <v>170</v>
      </c>
      <c r="P10" s="52">
        <v>2</v>
      </c>
      <c r="Q10" s="55"/>
      <c r="R10" s="23">
        <v>2</v>
      </c>
      <c r="S10" s="30" t="s">
        <v>159</v>
      </c>
      <c r="T10" s="37">
        <v>36</v>
      </c>
      <c r="U10" s="37">
        <v>1281</v>
      </c>
      <c r="V10" s="37">
        <v>11</v>
      </c>
      <c r="W10" s="61">
        <f t="shared" ref="W10:W33" si="2">SUM(N10:O10)+SUM(T10:V10)</f>
        <v>2638</v>
      </c>
    </row>
    <row r="11" spans="1:24" ht="23.25" customHeight="1" x14ac:dyDescent="0.15">
      <c r="A11" s="23">
        <v>3</v>
      </c>
      <c r="B11" s="30" t="s">
        <v>160</v>
      </c>
      <c r="C11" s="37">
        <v>31909</v>
      </c>
      <c r="D11" s="37">
        <v>1240</v>
      </c>
      <c r="E11" s="37">
        <v>1734</v>
      </c>
      <c r="F11" s="44">
        <v>6576</v>
      </c>
      <c r="G11" s="37">
        <v>0</v>
      </c>
      <c r="H11" s="37">
        <f t="shared" si="0"/>
        <v>41459</v>
      </c>
      <c r="I11" s="37">
        <v>29670</v>
      </c>
      <c r="J11" s="37">
        <v>934</v>
      </c>
      <c r="K11" s="37">
        <v>1513</v>
      </c>
      <c r="L11" s="37">
        <v>4517</v>
      </c>
      <c r="M11" s="37">
        <f t="shared" si="1"/>
        <v>36634</v>
      </c>
      <c r="N11" s="37">
        <v>2239</v>
      </c>
      <c r="O11" s="37">
        <v>306</v>
      </c>
      <c r="P11" s="52">
        <v>3</v>
      </c>
      <c r="Q11" s="55"/>
      <c r="R11" s="23">
        <v>3</v>
      </c>
      <c r="S11" s="30" t="s">
        <v>160</v>
      </c>
      <c r="T11" s="37">
        <v>221</v>
      </c>
      <c r="U11" s="37">
        <v>2059</v>
      </c>
      <c r="V11" s="37">
        <v>0</v>
      </c>
      <c r="W11" s="61">
        <f t="shared" si="2"/>
        <v>4825</v>
      </c>
    </row>
    <row r="12" spans="1:24" ht="23.25" customHeight="1" x14ac:dyDescent="0.15">
      <c r="A12" s="23">
        <v>4</v>
      </c>
      <c r="B12" s="30" t="s">
        <v>161</v>
      </c>
      <c r="C12" s="37">
        <v>26788</v>
      </c>
      <c r="D12" s="37">
        <v>1018</v>
      </c>
      <c r="E12" s="37">
        <v>368</v>
      </c>
      <c r="F12" s="44">
        <v>6107</v>
      </c>
      <c r="G12" s="37">
        <v>0</v>
      </c>
      <c r="H12" s="37">
        <f t="shared" si="0"/>
        <v>34281</v>
      </c>
      <c r="I12" s="37">
        <v>25412</v>
      </c>
      <c r="J12" s="37">
        <v>824</v>
      </c>
      <c r="K12" s="37">
        <v>333</v>
      </c>
      <c r="L12" s="37">
        <v>4241</v>
      </c>
      <c r="M12" s="37">
        <f t="shared" si="1"/>
        <v>30810</v>
      </c>
      <c r="N12" s="37">
        <v>1376</v>
      </c>
      <c r="O12" s="37">
        <v>194</v>
      </c>
      <c r="P12" s="52">
        <v>4</v>
      </c>
      <c r="Q12" s="55"/>
      <c r="R12" s="23">
        <v>4</v>
      </c>
      <c r="S12" s="30" t="s">
        <v>161</v>
      </c>
      <c r="T12" s="37">
        <v>35</v>
      </c>
      <c r="U12" s="37">
        <v>1866</v>
      </c>
      <c r="V12" s="37">
        <v>0</v>
      </c>
      <c r="W12" s="61">
        <f t="shared" si="2"/>
        <v>3471</v>
      </c>
    </row>
    <row r="13" spans="1:24" ht="23.25" customHeight="1" x14ac:dyDescent="0.15">
      <c r="A13" s="24">
        <v>5</v>
      </c>
      <c r="B13" s="30" t="s">
        <v>164</v>
      </c>
      <c r="C13" s="38">
        <v>8081</v>
      </c>
      <c r="D13" s="38">
        <v>510</v>
      </c>
      <c r="E13" s="38">
        <v>320</v>
      </c>
      <c r="F13" s="44">
        <v>2173</v>
      </c>
      <c r="G13" s="38">
        <v>0</v>
      </c>
      <c r="H13" s="38">
        <f t="shared" si="0"/>
        <v>11084</v>
      </c>
      <c r="I13" s="38">
        <v>7433</v>
      </c>
      <c r="J13" s="38">
        <v>405</v>
      </c>
      <c r="K13" s="38">
        <v>287</v>
      </c>
      <c r="L13" s="38">
        <v>1479</v>
      </c>
      <c r="M13" s="37">
        <f t="shared" si="1"/>
        <v>9604</v>
      </c>
      <c r="N13" s="38">
        <v>648</v>
      </c>
      <c r="O13" s="38">
        <v>105</v>
      </c>
      <c r="P13" s="53">
        <v>5</v>
      </c>
      <c r="Q13" s="55"/>
      <c r="R13" s="24">
        <v>5</v>
      </c>
      <c r="S13" s="30" t="s">
        <v>164</v>
      </c>
      <c r="T13" s="38">
        <v>33</v>
      </c>
      <c r="U13" s="38">
        <v>694</v>
      </c>
      <c r="V13" s="38">
        <v>0</v>
      </c>
      <c r="W13" s="62">
        <f t="shared" si="2"/>
        <v>1480</v>
      </c>
    </row>
    <row r="14" spans="1:24" ht="23.25" customHeight="1" x14ac:dyDescent="0.15">
      <c r="A14" s="23">
        <v>6</v>
      </c>
      <c r="B14" s="31" t="s">
        <v>166</v>
      </c>
      <c r="C14" s="37">
        <v>15515</v>
      </c>
      <c r="D14" s="37">
        <v>719</v>
      </c>
      <c r="E14" s="37">
        <v>473</v>
      </c>
      <c r="F14" s="43">
        <v>2960</v>
      </c>
      <c r="G14" s="37">
        <v>0</v>
      </c>
      <c r="H14" s="37">
        <f t="shared" si="0"/>
        <v>19667</v>
      </c>
      <c r="I14" s="37">
        <v>14231</v>
      </c>
      <c r="J14" s="37">
        <v>529</v>
      </c>
      <c r="K14" s="37">
        <v>386</v>
      </c>
      <c r="L14" s="37">
        <v>1993</v>
      </c>
      <c r="M14" s="48">
        <f t="shared" si="1"/>
        <v>17139</v>
      </c>
      <c r="N14" s="37">
        <v>1284</v>
      </c>
      <c r="O14" s="37">
        <v>190</v>
      </c>
      <c r="P14" s="52">
        <v>6</v>
      </c>
      <c r="Q14" s="55"/>
      <c r="R14" s="23">
        <v>6</v>
      </c>
      <c r="S14" s="31" t="s">
        <v>166</v>
      </c>
      <c r="T14" s="37">
        <v>87</v>
      </c>
      <c r="U14" s="37">
        <v>967</v>
      </c>
      <c r="V14" s="37">
        <v>0</v>
      </c>
      <c r="W14" s="61">
        <f t="shared" si="2"/>
        <v>2528</v>
      </c>
    </row>
    <row r="15" spans="1:24" ht="23.25" customHeight="1" x14ac:dyDescent="0.15">
      <c r="A15" s="23">
        <v>7</v>
      </c>
      <c r="B15" s="30" t="s">
        <v>167</v>
      </c>
      <c r="C15" s="37">
        <v>10850</v>
      </c>
      <c r="D15" s="37">
        <v>509</v>
      </c>
      <c r="E15" s="37">
        <v>308</v>
      </c>
      <c r="F15" s="45">
        <v>2372</v>
      </c>
      <c r="G15" s="37">
        <v>0</v>
      </c>
      <c r="H15" s="37">
        <f t="shared" si="0"/>
        <v>14039</v>
      </c>
      <c r="I15" s="37">
        <v>10146</v>
      </c>
      <c r="J15" s="37">
        <v>408</v>
      </c>
      <c r="K15" s="37">
        <v>259</v>
      </c>
      <c r="L15" s="37">
        <v>1531</v>
      </c>
      <c r="M15" s="37">
        <f t="shared" si="1"/>
        <v>12344</v>
      </c>
      <c r="N15" s="37">
        <v>704</v>
      </c>
      <c r="O15" s="37">
        <v>101</v>
      </c>
      <c r="P15" s="52">
        <v>7</v>
      </c>
      <c r="Q15" s="55"/>
      <c r="R15" s="23">
        <v>7</v>
      </c>
      <c r="S15" s="30" t="s">
        <v>167</v>
      </c>
      <c r="T15" s="37">
        <v>49</v>
      </c>
      <c r="U15" s="37">
        <v>841</v>
      </c>
      <c r="V15" s="37">
        <v>0</v>
      </c>
      <c r="W15" s="61">
        <f t="shared" si="2"/>
        <v>1695</v>
      </c>
    </row>
    <row r="16" spans="1:24" ht="23.25" customHeight="1" x14ac:dyDescent="0.15">
      <c r="A16" s="23">
        <v>8</v>
      </c>
      <c r="B16" s="32" t="s">
        <v>171</v>
      </c>
      <c r="C16" s="37">
        <v>28598</v>
      </c>
      <c r="D16" s="37">
        <v>1331</v>
      </c>
      <c r="E16" s="37">
        <v>808</v>
      </c>
      <c r="F16" s="45">
        <v>6281</v>
      </c>
      <c r="G16" s="37">
        <v>0</v>
      </c>
      <c r="H16" s="37">
        <f t="shared" si="0"/>
        <v>37018</v>
      </c>
      <c r="I16" s="37">
        <v>26953</v>
      </c>
      <c r="J16" s="37">
        <v>1072</v>
      </c>
      <c r="K16" s="37">
        <v>654</v>
      </c>
      <c r="L16" s="37">
        <v>4246</v>
      </c>
      <c r="M16" s="37">
        <f t="shared" si="1"/>
        <v>32925</v>
      </c>
      <c r="N16" s="37">
        <v>1645</v>
      </c>
      <c r="O16" s="37">
        <v>259</v>
      </c>
      <c r="P16" s="52">
        <v>8</v>
      </c>
      <c r="Q16" s="55"/>
      <c r="R16" s="23">
        <v>8</v>
      </c>
      <c r="S16" s="30" t="s">
        <v>171</v>
      </c>
      <c r="T16" s="37">
        <v>154</v>
      </c>
      <c r="U16" s="37">
        <v>2035</v>
      </c>
      <c r="V16" s="37">
        <v>0</v>
      </c>
      <c r="W16" s="61">
        <f t="shared" si="2"/>
        <v>4093</v>
      </c>
    </row>
    <row r="17" spans="1:23" ht="23.25" customHeight="1" x14ac:dyDescent="0.15">
      <c r="A17" s="23">
        <v>9</v>
      </c>
      <c r="B17" s="30" t="s">
        <v>173</v>
      </c>
      <c r="C17" s="37">
        <v>12979</v>
      </c>
      <c r="D17" s="37">
        <v>554</v>
      </c>
      <c r="E17" s="37">
        <v>195</v>
      </c>
      <c r="F17" s="45">
        <v>2344</v>
      </c>
      <c r="G17" s="37">
        <v>2</v>
      </c>
      <c r="H17" s="37">
        <f t="shared" si="0"/>
        <v>16074</v>
      </c>
      <c r="I17" s="37">
        <v>12120</v>
      </c>
      <c r="J17" s="37">
        <v>466</v>
      </c>
      <c r="K17" s="37">
        <v>176</v>
      </c>
      <c r="L17" s="37">
        <v>1569</v>
      </c>
      <c r="M17" s="37">
        <f t="shared" si="1"/>
        <v>14331</v>
      </c>
      <c r="N17" s="37">
        <v>859</v>
      </c>
      <c r="O17" s="37">
        <v>88</v>
      </c>
      <c r="P17" s="52">
        <v>9</v>
      </c>
      <c r="Q17" s="55"/>
      <c r="R17" s="23">
        <v>9</v>
      </c>
      <c r="S17" s="30" t="s">
        <v>173</v>
      </c>
      <c r="T17" s="37">
        <v>19</v>
      </c>
      <c r="U17" s="37">
        <v>775</v>
      </c>
      <c r="V17" s="37">
        <v>2</v>
      </c>
      <c r="W17" s="61">
        <f t="shared" si="2"/>
        <v>1743</v>
      </c>
    </row>
    <row r="18" spans="1:23" ht="23.25" customHeight="1" x14ac:dyDescent="0.15">
      <c r="A18" s="24">
        <v>10</v>
      </c>
      <c r="B18" s="33" t="s">
        <v>174</v>
      </c>
      <c r="C18" s="38">
        <v>29923</v>
      </c>
      <c r="D18" s="38">
        <v>1296</v>
      </c>
      <c r="E18" s="38">
        <v>1209</v>
      </c>
      <c r="F18" s="46">
        <v>5684</v>
      </c>
      <c r="G18" s="38">
        <v>0</v>
      </c>
      <c r="H18" s="37">
        <f t="shared" si="0"/>
        <v>38112</v>
      </c>
      <c r="I18" s="38">
        <v>27703</v>
      </c>
      <c r="J18" s="38">
        <v>1038</v>
      </c>
      <c r="K18" s="38">
        <v>1062</v>
      </c>
      <c r="L18" s="38">
        <v>4001</v>
      </c>
      <c r="M18" s="38">
        <f t="shared" si="1"/>
        <v>33804</v>
      </c>
      <c r="N18" s="38">
        <v>2220</v>
      </c>
      <c r="O18" s="38">
        <v>258</v>
      </c>
      <c r="P18" s="53">
        <v>10</v>
      </c>
      <c r="Q18" s="55"/>
      <c r="R18" s="24">
        <v>10</v>
      </c>
      <c r="S18" s="33" t="s">
        <v>174</v>
      </c>
      <c r="T18" s="38">
        <v>147</v>
      </c>
      <c r="U18" s="38">
        <v>1683</v>
      </c>
      <c r="V18" s="38">
        <v>0</v>
      </c>
      <c r="W18" s="62">
        <f t="shared" si="2"/>
        <v>4308</v>
      </c>
    </row>
    <row r="19" spans="1:23" ht="23.25" customHeight="1" x14ac:dyDescent="0.15">
      <c r="A19" s="23">
        <v>11</v>
      </c>
      <c r="B19" s="30" t="s">
        <v>175</v>
      </c>
      <c r="C19" s="37">
        <v>10337</v>
      </c>
      <c r="D19" s="37">
        <v>444</v>
      </c>
      <c r="E19" s="37">
        <v>225</v>
      </c>
      <c r="F19" s="44">
        <v>2751</v>
      </c>
      <c r="G19" s="37">
        <v>0</v>
      </c>
      <c r="H19" s="48">
        <f t="shared" si="0"/>
        <v>13757</v>
      </c>
      <c r="I19" s="37">
        <v>9681</v>
      </c>
      <c r="J19" s="37">
        <v>355</v>
      </c>
      <c r="K19" s="37">
        <v>198</v>
      </c>
      <c r="L19" s="37">
        <v>1823</v>
      </c>
      <c r="M19" s="37">
        <f t="shared" si="1"/>
        <v>12057</v>
      </c>
      <c r="N19" s="37">
        <v>656</v>
      </c>
      <c r="O19" s="37">
        <v>89</v>
      </c>
      <c r="P19" s="52">
        <v>11</v>
      </c>
      <c r="Q19" s="55"/>
      <c r="R19" s="23">
        <v>11</v>
      </c>
      <c r="S19" s="30" t="s">
        <v>175</v>
      </c>
      <c r="T19" s="37">
        <v>27</v>
      </c>
      <c r="U19" s="37">
        <v>928</v>
      </c>
      <c r="V19" s="37">
        <v>0</v>
      </c>
      <c r="W19" s="61">
        <f t="shared" si="2"/>
        <v>1700</v>
      </c>
    </row>
    <row r="20" spans="1:23" ht="23.25" customHeight="1" x14ac:dyDescent="0.15">
      <c r="A20" s="23">
        <v>12</v>
      </c>
      <c r="B20" s="30" t="s">
        <v>302</v>
      </c>
      <c r="C20" s="37">
        <v>8817</v>
      </c>
      <c r="D20" s="37">
        <v>412</v>
      </c>
      <c r="E20" s="37">
        <v>229</v>
      </c>
      <c r="F20" s="44">
        <v>2243</v>
      </c>
      <c r="G20" s="37">
        <v>0</v>
      </c>
      <c r="H20" s="37">
        <f t="shared" si="0"/>
        <v>11701</v>
      </c>
      <c r="I20" s="37">
        <v>8324</v>
      </c>
      <c r="J20" s="37">
        <v>326</v>
      </c>
      <c r="K20" s="37">
        <v>186</v>
      </c>
      <c r="L20" s="37">
        <v>1612</v>
      </c>
      <c r="M20" s="37">
        <f t="shared" si="1"/>
        <v>10448</v>
      </c>
      <c r="N20" s="37">
        <v>493</v>
      </c>
      <c r="O20" s="37">
        <v>86</v>
      </c>
      <c r="P20" s="52">
        <v>12</v>
      </c>
      <c r="Q20" s="55"/>
      <c r="R20" s="23">
        <v>12</v>
      </c>
      <c r="S20" s="30" t="s">
        <v>302</v>
      </c>
      <c r="T20" s="37">
        <v>43</v>
      </c>
      <c r="U20" s="37">
        <v>631</v>
      </c>
      <c r="V20" s="37">
        <v>0</v>
      </c>
      <c r="W20" s="61">
        <f t="shared" si="2"/>
        <v>1253</v>
      </c>
    </row>
    <row r="21" spans="1:23" ht="23.25" customHeight="1" x14ac:dyDescent="0.15">
      <c r="A21" s="23">
        <v>13</v>
      </c>
      <c r="B21" s="30" t="s">
        <v>303</v>
      </c>
      <c r="C21" s="37">
        <v>8783</v>
      </c>
      <c r="D21" s="37">
        <v>379</v>
      </c>
      <c r="E21" s="37">
        <v>334</v>
      </c>
      <c r="F21" s="44">
        <v>1791</v>
      </c>
      <c r="G21" s="37">
        <v>0</v>
      </c>
      <c r="H21" s="37">
        <f t="shared" si="0"/>
        <v>11287</v>
      </c>
      <c r="I21" s="37">
        <v>8064</v>
      </c>
      <c r="J21" s="37">
        <v>300</v>
      </c>
      <c r="K21" s="37">
        <v>273</v>
      </c>
      <c r="L21" s="37">
        <v>1251</v>
      </c>
      <c r="M21" s="37">
        <f t="shared" si="1"/>
        <v>9888</v>
      </c>
      <c r="N21" s="37">
        <v>719</v>
      </c>
      <c r="O21" s="37">
        <v>79</v>
      </c>
      <c r="P21" s="52">
        <v>13</v>
      </c>
      <c r="Q21" s="55"/>
      <c r="R21" s="23">
        <v>13</v>
      </c>
      <c r="S21" s="30" t="s">
        <v>303</v>
      </c>
      <c r="T21" s="37">
        <v>61</v>
      </c>
      <c r="U21" s="37">
        <v>540</v>
      </c>
      <c r="V21" s="37">
        <v>0</v>
      </c>
      <c r="W21" s="61">
        <f t="shared" si="2"/>
        <v>1399</v>
      </c>
    </row>
    <row r="22" spans="1:23" ht="23.25" customHeight="1" x14ac:dyDescent="0.15">
      <c r="A22" s="23">
        <v>14</v>
      </c>
      <c r="B22" s="30" t="s">
        <v>176</v>
      </c>
      <c r="C22" s="37">
        <v>1665</v>
      </c>
      <c r="D22" s="37">
        <v>57</v>
      </c>
      <c r="E22" s="37">
        <v>14</v>
      </c>
      <c r="F22" s="44">
        <v>471</v>
      </c>
      <c r="G22" s="37">
        <v>0</v>
      </c>
      <c r="H22" s="37">
        <f t="shared" si="0"/>
        <v>2207</v>
      </c>
      <c r="I22" s="37">
        <v>1572</v>
      </c>
      <c r="J22" s="37">
        <v>46</v>
      </c>
      <c r="K22" s="37">
        <v>13</v>
      </c>
      <c r="L22" s="37">
        <v>317</v>
      </c>
      <c r="M22" s="37">
        <f t="shared" si="1"/>
        <v>1948</v>
      </c>
      <c r="N22" s="37">
        <v>93</v>
      </c>
      <c r="O22" s="37">
        <v>11</v>
      </c>
      <c r="P22" s="52">
        <v>14</v>
      </c>
      <c r="Q22" s="55"/>
      <c r="R22" s="23">
        <v>14</v>
      </c>
      <c r="S22" s="30" t="s">
        <v>176</v>
      </c>
      <c r="T22" s="37">
        <v>1</v>
      </c>
      <c r="U22" s="37">
        <v>154</v>
      </c>
      <c r="V22" s="37">
        <v>0</v>
      </c>
      <c r="W22" s="61">
        <f t="shared" si="2"/>
        <v>259</v>
      </c>
    </row>
    <row r="23" spans="1:23" ht="23.25" customHeight="1" x14ac:dyDescent="0.15">
      <c r="A23" s="24">
        <v>15</v>
      </c>
      <c r="B23" s="30" t="s">
        <v>178</v>
      </c>
      <c r="C23" s="38">
        <v>588</v>
      </c>
      <c r="D23" s="38">
        <v>26</v>
      </c>
      <c r="E23" s="38">
        <v>19</v>
      </c>
      <c r="F23" s="44">
        <v>217</v>
      </c>
      <c r="G23" s="38">
        <v>0</v>
      </c>
      <c r="H23" s="38">
        <f t="shared" si="0"/>
        <v>850</v>
      </c>
      <c r="I23" s="38">
        <v>543</v>
      </c>
      <c r="J23" s="38">
        <v>22</v>
      </c>
      <c r="K23" s="38">
        <v>14</v>
      </c>
      <c r="L23" s="38">
        <v>144</v>
      </c>
      <c r="M23" s="37">
        <f t="shared" si="1"/>
        <v>723</v>
      </c>
      <c r="N23" s="38">
        <v>45</v>
      </c>
      <c r="O23" s="38">
        <v>4</v>
      </c>
      <c r="P23" s="53">
        <v>15</v>
      </c>
      <c r="Q23" s="56"/>
      <c r="R23" s="24">
        <v>15</v>
      </c>
      <c r="S23" s="30" t="s">
        <v>178</v>
      </c>
      <c r="T23" s="38">
        <v>5</v>
      </c>
      <c r="U23" s="38">
        <v>73</v>
      </c>
      <c r="V23" s="38">
        <v>0</v>
      </c>
      <c r="W23" s="62">
        <f t="shared" si="2"/>
        <v>127</v>
      </c>
    </row>
    <row r="24" spans="1:23" ht="23.25" customHeight="1" x14ac:dyDescent="0.15">
      <c r="A24" s="23">
        <v>16</v>
      </c>
      <c r="B24" s="31" t="s">
        <v>179</v>
      </c>
      <c r="C24" s="37">
        <v>952</v>
      </c>
      <c r="D24" s="37">
        <v>57</v>
      </c>
      <c r="E24" s="37">
        <v>37</v>
      </c>
      <c r="F24" s="43">
        <v>225</v>
      </c>
      <c r="G24" s="37">
        <v>0</v>
      </c>
      <c r="H24" s="37">
        <f t="shared" si="0"/>
        <v>1271</v>
      </c>
      <c r="I24" s="37">
        <v>849</v>
      </c>
      <c r="J24" s="37">
        <v>42</v>
      </c>
      <c r="K24" s="37">
        <v>33</v>
      </c>
      <c r="L24" s="37">
        <v>110</v>
      </c>
      <c r="M24" s="48">
        <f t="shared" si="1"/>
        <v>1034</v>
      </c>
      <c r="N24" s="37">
        <v>103</v>
      </c>
      <c r="O24" s="37">
        <v>15</v>
      </c>
      <c r="P24" s="52">
        <v>16</v>
      </c>
      <c r="Q24" s="55"/>
      <c r="R24" s="23">
        <v>16</v>
      </c>
      <c r="S24" s="31" t="s">
        <v>179</v>
      </c>
      <c r="T24" s="37">
        <v>4</v>
      </c>
      <c r="U24" s="37">
        <v>115</v>
      </c>
      <c r="V24" s="37">
        <v>0</v>
      </c>
      <c r="W24" s="61">
        <f t="shared" si="2"/>
        <v>237</v>
      </c>
    </row>
    <row r="25" spans="1:23" ht="23.25" customHeight="1" x14ac:dyDescent="0.15">
      <c r="A25" s="23">
        <v>17</v>
      </c>
      <c r="B25" s="30" t="s">
        <v>304</v>
      </c>
      <c r="C25" s="37">
        <v>5263</v>
      </c>
      <c r="D25" s="37">
        <v>254</v>
      </c>
      <c r="E25" s="37">
        <v>516</v>
      </c>
      <c r="F25" s="45">
        <v>1014</v>
      </c>
      <c r="G25" s="37">
        <v>1</v>
      </c>
      <c r="H25" s="37">
        <f t="shared" si="0"/>
        <v>7048</v>
      </c>
      <c r="I25" s="37">
        <v>4833</v>
      </c>
      <c r="J25" s="37">
        <v>200</v>
      </c>
      <c r="K25" s="37">
        <v>466</v>
      </c>
      <c r="L25" s="37">
        <v>629</v>
      </c>
      <c r="M25" s="37">
        <f t="shared" si="1"/>
        <v>6128</v>
      </c>
      <c r="N25" s="37">
        <v>430</v>
      </c>
      <c r="O25" s="37">
        <v>54</v>
      </c>
      <c r="P25" s="52">
        <v>17</v>
      </c>
      <c r="Q25" s="55"/>
      <c r="R25" s="23">
        <v>17</v>
      </c>
      <c r="S25" s="30" t="s">
        <v>304</v>
      </c>
      <c r="T25" s="37">
        <v>50</v>
      </c>
      <c r="U25" s="37">
        <v>385</v>
      </c>
      <c r="V25" s="37">
        <v>1</v>
      </c>
      <c r="W25" s="61">
        <f t="shared" si="2"/>
        <v>920</v>
      </c>
    </row>
    <row r="26" spans="1:23" ht="23.25" customHeight="1" x14ac:dyDescent="0.15">
      <c r="A26" s="23">
        <v>18</v>
      </c>
      <c r="B26" s="30" t="s">
        <v>305</v>
      </c>
      <c r="C26" s="37">
        <v>2245</v>
      </c>
      <c r="D26" s="37">
        <v>145</v>
      </c>
      <c r="E26" s="37">
        <v>133</v>
      </c>
      <c r="F26" s="45">
        <v>457</v>
      </c>
      <c r="G26" s="37">
        <v>0</v>
      </c>
      <c r="H26" s="37">
        <f t="shared" si="0"/>
        <v>2980</v>
      </c>
      <c r="I26" s="37">
        <v>1989</v>
      </c>
      <c r="J26" s="37">
        <v>115</v>
      </c>
      <c r="K26" s="37">
        <v>125</v>
      </c>
      <c r="L26" s="37">
        <v>279</v>
      </c>
      <c r="M26" s="37">
        <f t="shared" si="1"/>
        <v>2508</v>
      </c>
      <c r="N26" s="37">
        <v>256</v>
      </c>
      <c r="O26" s="37">
        <v>30</v>
      </c>
      <c r="P26" s="52">
        <v>18</v>
      </c>
      <c r="Q26" s="55"/>
      <c r="R26" s="23">
        <v>18</v>
      </c>
      <c r="S26" s="30" t="s">
        <v>305</v>
      </c>
      <c r="T26" s="37">
        <v>8</v>
      </c>
      <c r="U26" s="37">
        <v>178</v>
      </c>
      <c r="V26" s="37">
        <v>0</v>
      </c>
      <c r="W26" s="61">
        <f t="shared" si="2"/>
        <v>472</v>
      </c>
    </row>
    <row r="27" spans="1:23" ht="23.25" customHeight="1" x14ac:dyDescent="0.15">
      <c r="A27" s="23">
        <v>19</v>
      </c>
      <c r="B27" s="30" t="s">
        <v>135</v>
      </c>
      <c r="C27" s="37">
        <v>2724</v>
      </c>
      <c r="D27" s="37">
        <v>147</v>
      </c>
      <c r="E27" s="37">
        <v>103</v>
      </c>
      <c r="F27" s="45">
        <v>739</v>
      </c>
      <c r="G27" s="37">
        <v>0</v>
      </c>
      <c r="H27" s="37">
        <f t="shared" si="0"/>
        <v>3713</v>
      </c>
      <c r="I27" s="37">
        <v>2422</v>
      </c>
      <c r="J27" s="37">
        <v>97</v>
      </c>
      <c r="K27" s="37">
        <v>91</v>
      </c>
      <c r="L27" s="37">
        <v>454</v>
      </c>
      <c r="M27" s="37">
        <f t="shared" si="1"/>
        <v>3064</v>
      </c>
      <c r="N27" s="37">
        <v>302</v>
      </c>
      <c r="O27" s="37">
        <v>50</v>
      </c>
      <c r="P27" s="52">
        <v>19</v>
      </c>
      <c r="Q27" s="55"/>
      <c r="R27" s="23">
        <v>19</v>
      </c>
      <c r="S27" s="30" t="s">
        <v>135</v>
      </c>
      <c r="T27" s="37">
        <v>12</v>
      </c>
      <c r="U27" s="37">
        <v>285</v>
      </c>
      <c r="V27" s="37">
        <v>0</v>
      </c>
      <c r="W27" s="61">
        <f t="shared" si="2"/>
        <v>649</v>
      </c>
    </row>
    <row r="28" spans="1:23" ht="23.25" customHeight="1" x14ac:dyDescent="0.15">
      <c r="A28" s="24">
        <v>20</v>
      </c>
      <c r="B28" s="33" t="s">
        <v>181</v>
      </c>
      <c r="C28" s="38">
        <v>1854</v>
      </c>
      <c r="D28" s="38">
        <v>80</v>
      </c>
      <c r="E28" s="38">
        <v>82</v>
      </c>
      <c r="F28" s="46">
        <v>470</v>
      </c>
      <c r="G28" s="38">
        <v>0</v>
      </c>
      <c r="H28" s="37">
        <f t="shared" si="0"/>
        <v>2486</v>
      </c>
      <c r="I28" s="38">
        <v>1704</v>
      </c>
      <c r="J28" s="38">
        <v>49</v>
      </c>
      <c r="K28" s="38">
        <v>76</v>
      </c>
      <c r="L28" s="38">
        <v>326</v>
      </c>
      <c r="M28" s="38">
        <f t="shared" si="1"/>
        <v>2155</v>
      </c>
      <c r="N28" s="38">
        <v>150</v>
      </c>
      <c r="O28" s="38">
        <v>31</v>
      </c>
      <c r="P28" s="53">
        <v>20</v>
      </c>
      <c r="Q28" s="56"/>
      <c r="R28" s="24">
        <v>20</v>
      </c>
      <c r="S28" s="33" t="s">
        <v>181</v>
      </c>
      <c r="T28" s="38">
        <v>6</v>
      </c>
      <c r="U28" s="38">
        <v>144</v>
      </c>
      <c r="V28" s="38">
        <v>0</v>
      </c>
      <c r="W28" s="62">
        <f t="shared" si="2"/>
        <v>331</v>
      </c>
    </row>
    <row r="29" spans="1:23" ht="23.25" customHeight="1" x14ac:dyDescent="0.15">
      <c r="A29" s="23">
        <v>21</v>
      </c>
      <c r="B29" s="30" t="s">
        <v>182</v>
      </c>
      <c r="C29" s="37">
        <v>1526</v>
      </c>
      <c r="D29" s="37">
        <v>58</v>
      </c>
      <c r="E29" s="37">
        <v>86</v>
      </c>
      <c r="F29" s="44">
        <v>336</v>
      </c>
      <c r="G29" s="37">
        <v>0</v>
      </c>
      <c r="H29" s="48">
        <f t="shared" si="0"/>
        <v>2006</v>
      </c>
      <c r="I29" s="37">
        <v>1399</v>
      </c>
      <c r="J29" s="37">
        <v>50</v>
      </c>
      <c r="K29" s="37">
        <v>85</v>
      </c>
      <c r="L29" s="37">
        <v>192</v>
      </c>
      <c r="M29" s="37">
        <f t="shared" si="1"/>
        <v>1726</v>
      </c>
      <c r="N29" s="37">
        <v>127</v>
      </c>
      <c r="O29" s="37">
        <v>8</v>
      </c>
      <c r="P29" s="52">
        <v>21</v>
      </c>
      <c r="Q29" s="55"/>
      <c r="R29" s="23">
        <v>21</v>
      </c>
      <c r="S29" s="30" t="s">
        <v>182</v>
      </c>
      <c r="T29" s="37">
        <v>1</v>
      </c>
      <c r="U29" s="37">
        <v>144</v>
      </c>
      <c r="V29" s="37">
        <v>0</v>
      </c>
      <c r="W29" s="61">
        <f t="shared" si="2"/>
        <v>280</v>
      </c>
    </row>
    <row r="30" spans="1:23" ht="23.25" customHeight="1" x14ac:dyDescent="0.15">
      <c r="A30" s="23">
        <v>22</v>
      </c>
      <c r="B30" s="30" t="s">
        <v>183</v>
      </c>
      <c r="C30" s="37">
        <v>1187</v>
      </c>
      <c r="D30" s="37">
        <v>16</v>
      </c>
      <c r="E30" s="37">
        <v>419</v>
      </c>
      <c r="F30" s="44">
        <v>202</v>
      </c>
      <c r="G30" s="37">
        <v>0</v>
      </c>
      <c r="H30" s="37">
        <f t="shared" si="0"/>
        <v>1824</v>
      </c>
      <c r="I30" s="37">
        <v>1159</v>
      </c>
      <c r="J30" s="37">
        <v>12</v>
      </c>
      <c r="K30" s="37">
        <v>415</v>
      </c>
      <c r="L30" s="37">
        <v>163</v>
      </c>
      <c r="M30" s="37">
        <f t="shared" si="1"/>
        <v>1749</v>
      </c>
      <c r="N30" s="37">
        <v>28</v>
      </c>
      <c r="O30" s="37">
        <v>4</v>
      </c>
      <c r="P30" s="52">
        <v>22</v>
      </c>
      <c r="Q30" s="55"/>
      <c r="R30" s="23">
        <v>22</v>
      </c>
      <c r="S30" s="30" t="s">
        <v>183</v>
      </c>
      <c r="T30" s="37">
        <v>4</v>
      </c>
      <c r="U30" s="37">
        <v>39</v>
      </c>
      <c r="V30" s="37">
        <v>0</v>
      </c>
      <c r="W30" s="61">
        <f t="shared" si="2"/>
        <v>75</v>
      </c>
    </row>
    <row r="31" spans="1:23" ht="23.25" customHeight="1" x14ac:dyDescent="0.15">
      <c r="A31" s="23">
        <v>23</v>
      </c>
      <c r="B31" s="30" t="s">
        <v>185</v>
      </c>
      <c r="C31" s="37">
        <v>6941</v>
      </c>
      <c r="D31" s="37">
        <v>291</v>
      </c>
      <c r="E31" s="37">
        <v>512</v>
      </c>
      <c r="F31" s="44">
        <v>1187</v>
      </c>
      <c r="G31" s="37">
        <v>17</v>
      </c>
      <c r="H31" s="37">
        <f t="shared" si="0"/>
        <v>8948</v>
      </c>
      <c r="I31" s="37">
        <v>6389</v>
      </c>
      <c r="J31" s="37">
        <v>239</v>
      </c>
      <c r="K31" s="37">
        <v>444</v>
      </c>
      <c r="L31" s="37">
        <v>795</v>
      </c>
      <c r="M31" s="37">
        <f t="shared" si="1"/>
        <v>7867</v>
      </c>
      <c r="N31" s="37">
        <v>552</v>
      </c>
      <c r="O31" s="37">
        <v>52</v>
      </c>
      <c r="P31" s="52">
        <v>23</v>
      </c>
      <c r="Q31" s="55"/>
      <c r="R31" s="23">
        <v>23</v>
      </c>
      <c r="S31" s="30" t="s">
        <v>185</v>
      </c>
      <c r="T31" s="37">
        <v>68</v>
      </c>
      <c r="U31" s="37">
        <v>392</v>
      </c>
      <c r="V31" s="37">
        <v>17</v>
      </c>
      <c r="W31" s="61">
        <f t="shared" si="2"/>
        <v>1081</v>
      </c>
    </row>
    <row r="32" spans="1:23" ht="23.25" customHeight="1" x14ac:dyDescent="0.15">
      <c r="A32" s="23">
        <v>24</v>
      </c>
      <c r="B32" s="30" t="s">
        <v>186</v>
      </c>
      <c r="C32" s="37">
        <v>5089</v>
      </c>
      <c r="D32" s="37">
        <v>221</v>
      </c>
      <c r="E32" s="37">
        <v>306</v>
      </c>
      <c r="F32" s="44">
        <v>779</v>
      </c>
      <c r="G32" s="37">
        <v>0</v>
      </c>
      <c r="H32" s="37">
        <f t="shared" si="0"/>
        <v>6395</v>
      </c>
      <c r="I32" s="37">
        <v>4592</v>
      </c>
      <c r="J32" s="37">
        <v>149</v>
      </c>
      <c r="K32" s="37">
        <v>246</v>
      </c>
      <c r="L32" s="37">
        <v>518</v>
      </c>
      <c r="M32" s="37">
        <f t="shared" si="1"/>
        <v>5505</v>
      </c>
      <c r="N32" s="37">
        <v>497</v>
      </c>
      <c r="O32" s="37">
        <v>72</v>
      </c>
      <c r="P32" s="52">
        <v>24</v>
      </c>
      <c r="Q32" s="55"/>
      <c r="R32" s="23">
        <v>24</v>
      </c>
      <c r="S32" s="30" t="s">
        <v>186</v>
      </c>
      <c r="T32" s="37">
        <v>60</v>
      </c>
      <c r="U32" s="37">
        <v>261</v>
      </c>
      <c r="V32" s="37">
        <v>0</v>
      </c>
      <c r="W32" s="61">
        <f t="shared" si="2"/>
        <v>890</v>
      </c>
    </row>
    <row r="33" spans="1:23" ht="23.25" customHeight="1" x14ac:dyDescent="0.15">
      <c r="A33" s="23">
        <v>25</v>
      </c>
      <c r="B33" s="30" t="s">
        <v>12</v>
      </c>
      <c r="C33" s="37">
        <v>1102</v>
      </c>
      <c r="D33" s="37">
        <v>43</v>
      </c>
      <c r="E33" s="37">
        <v>8</v>
      </c>
      <c r="F33" s="44">
        <v>123</v>
      </c>
      <c r="G33" s="37">
        <v>0</v>
      </c>
      <c r="H33" s="37">
        <f>SUM(C33:G33)</f>
        <v>1276</v>
      </c>
      <c r="I33" s="37">
        <v>1019</v>
      </c>
      <c r="J33" s="37">
        <v>35</v>
      </c>
      <c r="K33" s="37">
        <v>3</v>
      </c>
      <c r="L33" s="37">
        <v>75</v>
      </c>
      <c r="M33" s="37">
        <f>SUM(I33:L33)</f>
        <v>1132</v>
      </c>
      <c r="N33" s="37">
        <v>83</v>
      </c>
      <c r="O33" s="37">
        <v>8</v>
      </c>
      <c r="P33" s="52">
        <v>25</v>
      </c>
      <c r="Q33" s="55"/>
      <c r="R33" s="23">
        <v>25</v>
      </c>
      <c r="S33" s="30" t="s">
        <v>12</v>
      </c>
      <c r="T33" s="37">
        <v>5</v>
      </c>
      <c r="U33" s="37">
        <v>48</v>
      </c>
      <c r="V33" s="37">
        <v>0</v>
      </c>
      <c r="W33" s="61">
        <f t="shared" si="2"/>
        <v>144</v>
      </c>
    </row>
    <row r="34" spans="1:23" ht="23.25" customHeight="1" x14ac:dyDescent="0.15">
      <c r="A34" s="25" t="s">
        <v>210</v>
      </c>
      <c r="B34" s="34"/>
      <c r="C34" s="39">
        <f t="shared" ref="C34:O34" si="3">SUM(C9:C33)</f>
        <v>364110</v>
      </c>
      <c r="D34" s="39">
        <f t="shared" si="3"/>
        <v>15690</v>
      </c>
      <c r="E34" s="39">
        <f t="shared" si="3"/>
        <v>9367</v>
      </c>
      <c r="F34" s="39">
        <f t="shared" si="3"/>
        <v>79332</v>
      </c>
      <c r="G34" s="39">
        <f t="shared" si="3"/>
        <v>31</v>
      </c>
      <c r="H34" s="39">
        <f>SUM(H9:H33)</f>
        <v>468530</v>
      </c>
      <c r="I34" s="39">
        <f t="shared" si="3"/>
        <v>342625</v>
      </c>
      <c r="J34" s="39">
        <f t="shared" si="3"/>
        <v>12730</v>
      </c>
      <c r="K34" s="39">
        <f t="shared" si="3"/>
        <v>8194</v>
      </c>
      <c r="L34" s="39">
        <f t="shared" si="3"/>
        <v>57556</v>
      </c>
      <c r="M34" s="39">
        <f t="shared" si="3"/>
        <v>421105</v>
      </c>
      <c r="N34" s="39">
        <f t="shared" si="3"/>
        <v>21485</v>
      </c>
      <c r="O34" s="39">
        <f t="shared" si="3"/>
        <v>2960</v>
      </c>
      <c r="P34" s="54"/>
      <c r="Q34" s="55"/>
      <c r="R34" s="25" t="s">
        <v>210</v>
      </c>
      <c r="S34" s="34"/>
      <c r="T34" s="39">
        <f>SUM(T9:T33)</f>
        <v>1173</v>
      </c>
      <c r="U34" s="39">
        <f>SUM(U9:U33)</f>
        <v>21776</v>
      </c>
      <c r="V34" s="39">
        <f>SUM(V9:V33)</f>
        <v>31</v>
      </c>
      <c r="W34" s="63">
        <f>SUM(W9:W33)</f>
        <v>47425</v>
      </c>
    </row>
    <row r="36" spans="1:23" ht="20.100000000000001" customHeight="1" x14ac:dyDescent="0.15">
      <c r="E36" s="42"/>
      <c r="W36" s="42"/>
    </row>
    <row r="37" spans="1:23" ht="20.100000000000001" customHeight="1" x14ac:dyDescent="0.15">
      <c r="H37" s="49"/>
      <c r="I37" s="49"/>
      <c r="J37" s="49"/>
    </row>
    <row r="38" spans="1:23" ht="20.100000000000001" customHeight="1" x14ac:dyDescent="0.15">
      <c r="H38" s="49"/>
      <c r="I38" s="49"/>
      <c r="J38" s="49"/>
    </row>
    <row r="39" spans="1:23" ht="20.100000000000001" customHeight="1" x14ac:dyDescent="0.15">
      <c r="H39" s="49"/>
      <c r="I39" s="49"/>
      <c r="J39" s="49"/>
    </row>
    <row r="40" spans="1:23" ht="20.100000000000001" customHeight="1" x14ac:dyDescent="0.15">
      <c r="H40" s="49"/>
      <c r="I40" s="49"/>
      <c r="J40" s="49"/>
    </row>
    <row r="41" spans="1:23" ht="20.100000000000001" customHeight="1" x14ac:dyDescent="0.15">
      <c r="H41" s="49"/>
      <c r="I41" s="49"/>
      <c r="J41" s="49"/>
    </row>
    <row r="42" spans="1:23" ht="20.100000000000001" customHeight="1" x14ac:dyDescent="0.15">
      <c r="H42" s="49"/>
      <c r="I42" s="49"/>
      <c r="J42" s="49"/>
    </row>
    <row r="43" spans="1:23" ht="20.100000000000001" customHeight="1" x14ac:dyDescent="0.15">
      <c r="H43" s="49"/>
      <c r="I43" s="49"/>
      <c r="J43" s="49"/>
    </row>
    <row r="44" spans="1:23" ht="20.100000000000001" customHeight="1" x14ac:dyDescent="0.15">
      <c r="H44" s="49"/>
      <c r="I44" s="49"/>
      <c r="J44" s="49"/>
    </row>
    <row r="45" spans="1:23" ht="20.100000000000001" customHeight="1" x14ac:dyDescent="0.15">
      <c r="H45" s="49"/>
      <c r="I45" s="49"/>
      <c r="J45" s="49"/>
    </row>
    <row r="46" spans="1:23" ht="20.100000000000001" customHeight="1" x14ac:dyDescent="0.15">
      <c r="H46" s="49"/>
      <c r="I46" s="49"/>
      <c r="J46" s="49"/>
    </row>
    <row r="47" spans="1:23" ht="20.100000000000001" customHeight="1" x14ac:dyDescent="0.15">
      <c r="H47" s="49"/>
      <c r="I47" s="49"/>
      <c r="J47" s="49"/>
    </row>
    <row r="48" spans="1:23" ht="20.100000000000001" customHeight="1" x14ac:dyDescent="0.15">
      <c r="H48" s="49"/>
      <c r="I48" s="49"/>
      <c r="J48" s="49"/>
    </row>
    <row r="49" spans="8:10" ht="20.100000000000001" customHeight="1" x14ac:dyDescent="0.15">
      <c r="H49" s="49"/>
      <c r="I49" s="49"/>
      <c r="J49" s="49"/>
    </row>
    <row r="50" spans="8:10" ht="20.100000000000001" customHeight="1" x14ac:dyDescent="0.15">
      <c r="H50" s="49"/>
      <c r="I50" s="49"/>
      <c r="J50" s="49"/>
    </row>
    <row r="51" spans="8:10" ht="20.100000000000001" customHeight="1" x14ac:dyDescent="0.15">
      <c r="H51" s="49"/>
      <c r="I51" s="49"/>
      <c r="J51" s="49"/>
    </row>
    <row r="52" spans="8:10" ht="20.100000000000001" customHeight="1" x14ac:dyDescent="0.15">
      <c r="H52" s="49"/>
      <c r="I52" s="49"/>
      <c r="J52" s="49"/>
    </row>
    <row r="53" spans="8:10" ht="20.100000000000001" customHeight="1" x14ac:dyDescent="0.15">
      <c r="H53" s="49"/>
      <c r="I53" s="49"/>
      <c r="J53" s="49"/>
    </row>
    <row r="54" spans="8:10" ht="20.100000000000001" customHeight="1" x14ac:dyDescent="0.15">
      <c r="H54" s="49"/>
      <c r="I54" s="49"/>
      <c r="J54" s="49"/>
    </row>
    <row r="55" spans="8:10" ht="20.100000000000001" customHeight="1" x14ac:dyDescent="0.15">
      <c r="H55" s="49"/>
      <c r="I55" s="49"/>
      <c r="J55" s="49"/>
    </row>
    <row r="56" spans="8:10" ht="20.100000000000001" customHeight="1" x14ac:dyDescent="0.15">
      <c r="H56" s="49"/>
      <c r="I56" s="49"/>
      <c r="J56" s="49"/>
    </row>
    <row r="57" spans="8:10" ht="20.100000000000001" customHeight="1" x14ac:dyDescent="0.15">
      <c r="H57" s="49"/>
      <c r="I57" s="49"/>
      <c r="J57" s="49"/>
    </row>
    <row r="58" spans="8:10" ht="20.100000000000001" customHeight="1" x14ac:dyDescent="0.15">
      <c r="H58" s="49"/>
      <c r="I58" s="49"/>
      <c r="J58" s="49"/>
    </row>
    <row r="59" spans="8:10" ht="20.100000000000001" customHeight="1" x14ac:dyDescent="0.15">
      <c r="H59" s="49"/>
      <c r="I59" s="49"/>
      <c r="J59" s="49"/>
    </row>
    <row r="60" spans="8:10" ht="20.100000000000001" customHeight="1" x14ac:dyDescent="0.15">
      <c r="H60" s="49"/>
      <c r="I60" s="49"/>
      <c r="J60" s="49"/>
    </row>
    <row r="61" spans="8:10" ht="20.100000000000001" customHeight="1" x14ac:dyDescent="0.15">
      <c r="H61" s="49"/>
      <c r="I61" s="49"/>
      <c r="J61" s="49"/>
    </row>
    <row r="62" spans="8:10" ht="20.100000000000001" customHeight="1" x14ac:dyDescent="0.15">
      <c r="H62" s="49"/>
      <c r="I62" s="49"/>
      <c r="J62" s="49"/>
    </row>
    <row r="63" spans="8:10" ht="20.100000000000001" customHeight="1" x14ac:dyDescent="0.15">
      <c r="H63" s="49"/>
      <c r="I63" s="49"/>
      <c r="J63" s="49"/>
    </row>
    <row r="64" spans="8:10" ht="20.100000000000001" customHeight="1" x14ac:dyDescent="0.15">
      <c r="H64" s="49"/>
      <c r="I64" s="49"/>
      <c r="J64" s="49"/>
    </row>
    <row r="65" spans="8:10" ht="20.100000000000001" customHeight="1" x14ac:dyDescent="0.15">
      <c r="H65" s="49"/>
      <c r="I65" s="49"/>
      <c r="J65" s="49"/>
    </row>
    <row r="66" spans="8:10" ht="20.100000000000001" customHeight="1" x14ac:dyDescent="0.15">
      <c r="H66" s="49"/>
      <c r="I66" s="49"/>
      <c r="J66" s="49"/>
    </row>
    <row r="67" spans="8:10" ht="20.100000000000001" customHeight="1" x14ac:dyDescent="0.15">
      <c r="H67" s="49"/>
      <c r="I67" s="49"/>
      <c r="J67" s="49"/>
    </row>
    <row r="68" spans="8:10" ht="20.100000000000001" customHeight="1" x14ac:dyDescent="0.15">
      <c r="H68" s="49"/>
      <c r="I68" s="49"/>
      <c r="J68" s="49"/>
    </row>
    <row r="69" spans="8:10" ht="20.100000000000001" customHeight="1" x14ac:dyDescent="0.15">
      <c r="H69" s="49"/>
      <c r="I69" s="49"/>
      <c r="J69" s="49"/>
    </row>
    <row r="70" spans="8:10" ht="20.100000000000001" customHeight="1" x14ac:dyDescent="0.15">
      <c r="H70" s="49"/>
      <c r="I70" s="49"/>
      <c r="J70" s="49"/>
    </row>
    <row r="71" spans="8:10" ht="20.100000000000001" customHeight="1" x14ac:dyDescent="0.15">
      <c r="H71" s="49"/>
      <c r="I71" s="49"/>
      <c r="J71" s="49"/>
    </row>
    <row r="72" spans="8:10" ht="20.100000000000001" customHeight="1" x14ac:dyDescent="0.15">
      <c r="H72" s="49"/>
      <c r="I72" s="49"/>
      <c r="J72" s="49"/>
    </row>
    <row r="73" spans="8:10" ht="20.100000000000001" customHeight="1" x14ac:dyDescent="0.15">
      <c r="H73" s="49"/>
      <c r="I73" s="49"/>
      <c r="J73" s="49"/>
    </row>
    <row r="74" spans="8:10" ht="20.100000000000001" customHeight="1" x14ac:dyDescent="0.15">
      <c r="H74" s="49"/>
      <c r="I74" s="49"/>
      <c r="J74" s="49"/>
    </row>
    <row r="75" spans="8:10" ht="20.100000000000001" customHeight="1" x14ac:dyDescent="0.15">
      <c r="H75" s="49"/>
      <c r="I75" s="49"/>
      <c r="J75" s="49"/>
    </row>
    <row r="76" spans="8:10" ht="20.100000000000001" customHeight="1" x14ac:dyDescent="0.15">
      <c r="H76" s="49"/>
      <c r="I76" s="49"/>
      <c r="J76" s="49"/>
    </row>
    <row r="77" spans="8:10" ht="20.100000000000001" customHeight="1" x14ac:dyDescent="0.15">
      <c r="H77" s="49"/>
      <c r="I77" s="49"/>
      <c r="J77" s="49"/>
    </row>
  </sheetData>
  <mergeCells count="3">
    <mergeCell ref="C6:H6"/>
    <mergeCell ref="I6:M6"/>
    <mergeCell ref="P6:P8"/>
  </mergeCells>
  <phoneticPr fontId="2"/>
  <pageMargins left="0.78740157480314965" right="0.78740157480314965" top="0.78740157480314965" bottom="0.78740157480314965" header="0.51181102362204722" footer="0.51181102362204722"/>
  <pageSetup paperSize="9" orientation="portrait" useFirstPageNumber="1" r:id="rId1"/>
  <headerFooter scaleWithDoc="0" alignWithMargins="0">
    <oddFooter>&amp;C- &amp;P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2F6B-F941-4CF7-AB05-BABBA83C1699}">
  <sheetPr>
    <tabColor rgb="FF00B0F0"/>
  </sheetPr>
  <dimension ref="A1:BV38"/>
  <sheetViews>
    <sheetView view="pageBreakPreview" zoomScale="85" zoomScaleNormal="55" zoomScaleSheetLayoutView="85" workbookViewId="0">
      <selection sqref="A1:XFD1048576"/>
    </sheetView>
  </sheetViews>
  <sheetFormatPr defaultColWidth="10.625" defaultRowHeight="20.100000000000001" customHeight="1" x14ac:dyDescent="0.15"/>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4" width="10.125" style="17" customWidth="1"/>
    <col min="35" max="35" width="5.625" style="18" customWidth="1"/>
    <col min="36" max="36" width="5.625" style="17" customWidth="1"/>
    <col min="37" max="54" width="10.125" style="17" customWidth="1"/>
    <col min="55" max="55" width="5.625" style="18" customWidth="1"/>
    <col min="56" max="56" width="5.625" style="17" customWidth="1"/>
    <col min="57" max="61" width="10.125" style="17" customWidth="1"/>
    <col min="62" max="62" width="10.625" style="17"/>
    <col min="63" max="63" width="10.125" style="17" customWidth="1"/>
    <col min="64" max="64" width="10.625" style="17"/>
    <col min="65" max="66" width="10.125" style="17" customWidth="1"/>
    <col min="67" max="68" width="10.625" style="17"/>
    <col min="69" max="70" width="10.125" style="17" customWidth="1"/>
    <col min="71" max="71" width="10.625" style="17"/>
    <col min="72" max="72" width="10.125" style="17" customWidth="1"/>
    <col min="73" max="73" width="10.625" style="17"/>
    <col min="74" max="74" width="5.625" style="18" customWidth="1"/>
    <col min="75" max="16384" width="10.625" style="17"/>
  </cols>
  <sheetData>
    <row r="1" spans="1:74" ht="20.100000000000001" customHeight="1" x14ac:dyDescent="0.15">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19</v>
      </c>
      <c r="Z1" s="17">
        <v>20</v>
      </c>
      <c r="AA1" s="17">
        <v>21</v>
      </c>
      <c r="AB1" s="17">
        <v>22</v>
      </c>
      <c r="AC1" s="17">
        <v>23</v>
      </c>
      <c r="AD1" s="17">
        <v>24</v>
      </c>
      <c r="AE1" s="17">
        <v>25</v>
      </c>
      <c r="AF1" s="17">
        <v>26</v>
      </c>
      <c r="AG1" s="17">
        <v>27</v>
      </c>
      <c r="AH1" s="17">
        <v>28</v>
      </c>
      <c r="AL1" s="17">
        <v>29</v>
      </c>
      <c r="AM1" s="17">
        <v>30</v>
      </c>
      <c r="AN1" s="17">
        <v>31</v>
      </c>
      <c r="AO1" s="17">
        <v>32</v>
      </c>
      <c r="AP1" s="17">
        <v>33</v>
      </c>
      <c r="AQ1" s="17">
        <v>34</v>
      </c>
      <c r="AR1" s="17">
        <v>35</v>
      </c>
      <c r="AS1" s="17">
        <v>36</v>
      </c>
      <c r="AT1" s="17">
        <v>37</v>
      </c>
      <c r="AU1" s="17">
        <v>38</v>
      </c>
      <c r="AV1" s="17">
        <v>39</v>
      </c>
      <c r="AW1" s="17">
        <v>40</v>
      </c>
      <c r="AX1" s="17">
        <v>41</v>
      </c>
      <c r="AY1" s="17">
        <v>42</v>
      </c>
      <c r="AZ1" s="17">
        <v>43</v>
      </c>
      <c r="BA1" s="17">
        <v>44</v>
      </c>
      <c r="BB1" s="17">
        <v>45</v>
      </c>
      <c r="BF1" s="17">
        <v>46</v>
      </c>
      <c r="BG1" s="17">
        <v>47</v>
      </c>
      <c r="BH1" s="17">
        <v>48</v>
      </c>
      <c r="BI1" s="17">
        <v>49</v>
      </c>
      <c r="BJ1" s="17">
        <v>50</v>
      </c>
      <c r="BK1" s="17">
        <v>51</v>
      </c>
      <c r="BL1" s="17">
        <v>52</v>
      </c>
      <c r="BM1" s="17">
        <v>53</v>
      </c>
      <c r="BN1" s="17">
        <v>54</v>
      </c>
      <c r="BO1" s="17">
        <v>55</v>
      </c>
      <c r="BP1" s="17">
        <v>56</v>
      </c>
      <c r="BQ1" s="17">
        <v>57</v>
      </c>
      <c r="BR1" s="17">
        <v>58</v>
      </c>
      <c r="BS1" s="17">
        <v>59</v>
      </c>
      <c r="BT1" s="17">
        <v>60</v>
      </c>
      <c r="BU1" s="17">
        <v>61</v>
      </c>
    </row>
    <row r="2" spans="1:74" ht="20.100000000000001" customHeight="1" x14ac:dyDescent="0.15">
      <c r="A2" s="17" t="str">
        <f>目次!A6</f>
        <v>令和７年度　市町村税の課税状況等の調</v>
      </c>
    </row>
    <row r="3" spans="1:74" ht="20.100000000000001" customHeight="1" x14ac:dyDescent="0.15">
      <c r="A3" s="17" t="s">
        <v>119</v>
      </c>
    </row>
    <row r="5" spans="1:74" ht="20.100000000000001" customHeight="1" x14ac:dyDescent="0.15">
      <c r="A5" s="17" t="s">
        <v>426</v>
      </c>
      <c r="B5" s="17" t="str">
        <f>目次!C31</f>
        <v>課税の実績額等（後期高齢者支援金等課税分）（令和６年度分）</v>
      </c>
      <c r="S5" s="17" t="str">
        <f>A5</f>
        <v>第１９表</v>
      </c>
      <c r="AJ5" s="17" t="str">
        <f>A5</f>
        <v>第１９表</v>
      </c>
      <c r="BD5" s="17" t="str">
        <f>A5</f>
        <v>第１９表</v>
      </c>
    </row>
    <row r="6" spans="1:74" ht="20.100000000000001" customHeight="1" thickBot="1" x14ac:dyDescent="0.2">
      <c r="H6" s="101"/>
      <c r="I6" s="101"/>
      <c r="S6" s="17" t="s">
        <v>110</v>
      </c>
      <c r="AJ6" s="17" t="s">
        <v>110</v>
      </c>
      <c r="BD6" s="17" t="s">
        <v>110</v>
      </c>
    </row>
    <row r="7" spans="1:74" ht="27.75" customHeight="1" x14ac:dyDescent="0.15">
      <c r="A7" s="417"/>
      <c r="B7" s="26" t="s">
        <v>9</v>
      </c>
      <c r="C7" s="611" t="s">
        <v>383</v>
      </c>
      <c r="D7" s="612"/>
      <c r="E7" s="612"/>
      <c r="F7" s="612"/>
      <c r="G7" s="613"/>
      <c r="H7" s="614" t="s">
        <v>235</v>
      </c>
      <c r="I7" s="615"/>
      <c r="J7" s="538" t="s">
        <v>385</v>
      </c>
      <c r="K7" s="539"/>
      <c r="L7" s="539"/>
      <c r="M7" s="539"/>
      <c r="N7" s="539"/>
      <c r="O7" s="539"/>
      <c r="P7" s="540"/>
      <c r="Q7" s="463" t="s">
        <v>332</v>
      </c>
      <c r="R7" s="297"/>
      <c r="S7" s="417"/>
      <c r="T7" s="26" t="s">
        <v>9</v>
      </c>
      <c r="U7" s="51" t="s">
        <v>441</v>
      </c>
      <c r="V7" s="51"/>
      <c r="W7" s="51"/>
      <c r="X7" s="51"/>
      <c r="Y7" s="51"/>
      <c r="Z7" s="51"/>
      <c r="AA7" s="51"/>
      <c r="AB7" s="51"/>
      <c r="AC7" s="51"/>
      <c r="AD7" s="51"/>
      <c r="AE7" s="51"/>
      <c r="AF7" s="51"/>
      <c r="AG7" s="51"/>
      <c r="AH7" s="51"/>
      <c r="AI7" s="463" t="s">
        <v>332</v>
      </c>
      <c r="AJ7" s="417"/>
      <c r="AK7" s="26" t="s">
        <v>9</v>
      </c>
      <c r="AL7" s="434"/>
      <c r="AM7" s="624" t="s">
        <v>442</v>
      </c>
      <c r="AN7" s="624"/>
      <c r="AO7" s="624"/>
      <c r="AP7" s="624"/>
      <c r="AQ7" s="624"/>
      <c r="AR7" s="624"/>
      <c r="AS7" s="624"/>
      <c r="AT7" s="624"/>
      <c r="AU7" s="624"/>
      <c r="AV7" s="624"/>
      <c r="AW7" s="624"/>
      <c r="AX7" s="624"/>
      <c r="AY7" s="624"/>
      <c r="AZ7" s="624"/>
      <c r="BA7" s="624"/>
      <c r="BB7" s="435"/>
      <c r="BC7" s="463" t="s">
        <v>332</v>
      </c>
      <c r="BD7" s="424"/>
      <c r="BE7" s="26" t="s">
        <v>9</v>
      </c>
      <c r="BF7" s="433"/>
      <c r="BG7" s="624" t="s">
        <v>442</v>
      </c>
      <c r="BH7" s="624"/>
      <c r="BI7" s="624"/>
      <c r="BJ7" s="624"/>
      <c r="BK7" s="624"/>
      <c r="BL7" s="624"/>
      <c r="BM7" s="624"/>
      <c r="BN7" s="624"/>
      <c r="BO7" s="624"/>
      <c r="BP7" s="624"/>
      <c r="BQ7" s="624"/>
      <c r="BR7" s="624"/>
      <c r="BS7" s="624"/>
      <c r="BT7" s="624"/>
      <c r="BU7" s="436"/>
      <c r="BV7" s="463" t="s">
        <v>332</v>
      </c>
    </row>
    <row r="8" spans="1:74" ht="20.100000000000001" customHeight="1" x14ac:dyDescent="0.15">
      <c r="A8" s="415"/>
      <c r="B8" s="114"/>
      <c r="C8" s="618" t="s">
        <v>192</v>
      </c>
      <c r="D8" s="618" t="s">
        <v>195</v>
      </c>
      <c r="E8" s="618" t="s">
        <v>196</v>
      </c>
      <c r="F8" s="618" t="s">
        <v>10</v>
      </c>
      <c r="G8" s="618" t="s">
        <v>198</v>
      </c>
      <c r="H8" s="553" t="s">
        <v>236</v>
      </c>
      <c r="I8" s="553" t="s">
        <v>238</v>
      </c>
      <c r="J8" s="499" t="s">
        <v>436</v>
      </c>
      <c r="K8" s="500"/>
      <c r="L8" s="616"/>
      <c r="M8" s="499" t="s">
        <v>437</v>
      </c>
      <c r="N8" s="500"/>
      <c r="O8" s="500"/>
      <c r="P8" s="617"/>
      <c r="Q8" s="464"/>
      <c r="R8" s="297"/>
      <c r="S8" s="415"/>
      <c r="T8" s="114"/>
      <c r="U8" s="499" t="s">
        <v>440</v>
      </c>
      <c r="V8" s="500"/>
      <c r="W8" s="500"/>
      <c r="X8" s="616"/>
      <c r="Y8" s="420"/>
      <c r="Z8" s="620" t="s">
        <v>439</v>
      </c>
      <c r="AA8" s="620"/>
      <c r="AB8" s="620"/>
      <c r="AC8" s="620"/>
      <c r="AD8" s="620"/>
      <c r="AE8" s="620"/>
      <c r="AF8" s="620"/>
      <c r="AG8" s="620"/>
      <c r="AH8" s="421"/>
      <c r="AI8" s="464"/>
      <c r="AJ8" s="415"/>
      <c r="AK8" s="114"/>
      <c r="AL8" s="420"/>
      <c r="AM8" s="620" t="s">
        <v>454</v>
      </c>
      <c r="AN8" s="620"/>
      <c r="AO8" s="620"/>
      <c r="AP8" s="620"/>
      <c r="AQ8" s="620"/>
      <c r="AR8" s="620"/>
      <c r="AS8" s="620"/>
      <c r="AT8" s="620"/>
      <c r="AU8" s="421"/>
      <c r="AV8" s="282" t="s">
        <v>443</v>
      </c>
      <c r="AW8" s="285"/>
      <c r="AX8" s="285"/>
      <c r="AY8" s="286"/>
      <c r="AZ8" s="621" t="s">
        <v>445</v>
      </c>
      <c r="BA8" s="622"/>
      <c r="BB8" s="623"/>
      <c r="BC8" s="464"/>
      <c r="BD8" s="422"/>
      <c r="BE8" s="114"/>
      <c r="BF8" s="629" t="s">
        <v>453</v>
      </c>
      <c r="BG8" s="630"/>
      <c r="BH8" s="282" t="s">
        <v>451</v>
      </c>
      <c r="BI8" s="285"/>
      <c r="BJ8" s="285"/>
      <c r="BK8" s="285"/>
      <c r="BL8" s="285"/>
      <c r="BM8" s="282" t="s">
        <v>444</v>
      </c>
      <c r="BN8" s="285"/>
      <c r="BO8" s="285"/>
      <c r="BP8" s="285"/>
      <c r="BQ8" s="282" t="s">
        <v>452</v>
      </c>
      <c r="BR8" s="285"/>
      <c r="BS8" s="285"/>
      <c r="BT8" s="285"/>
      <c r="BU8" s="285"/>
      <c r="BV8" s="464"/>
    </row>
    <row r="9" spans="1:74" ht="20.100000000000001" customHeight="1" x14ac:dyDescent="0.15">
      <c r="A9" s="415"/>
      <c r="B9" s="114"/>
      <c r="C9" s="619"/>
      <c r="D9" s="619"/>
      <c r="E9" s="619"/>
      <c r="F9" s="619"/>
      <c r="G9" s="619"/>
      <c r="H9" s="485"/>
      <c r="I9" s="485"/>
      <c r="J9" s="618" t="s">
        <v>124</v>
      </c>
      <c r="K9" s="618" t="s">
        <v>129</v>
      </c>
      <c r="L9" s="618" t="s">
        <v>131</v>
      </c>
      <c r="M9" s="412" t="s">
        <v>124</v>
      </c>
      <c r="N9" s="286"/>
      <c r="O9" s="412" t="s">
        <v>129</v>
      </c>
      <c r="P9" s="294"/>
      <c r="Q9" s="464"/>
      <c r="R9" s="298"/>
      <c r="S9" s="113"/>
      <c r="T9" s="30"/>
      <c r="U9" s="412" t="s">
        <v>131</v>
      </c>
      <c r="V9" s="286"/>
      <c r="W9" s="625" t="s">
        <v>15</v>
      </c>
      <c r="X9" s="626"/>
      <c r="Y9" s="412" t="s">
        <v>124</v>
      </c>
      <c r="Z9" s="286"/>
      <c r="AA9" s="412" t="s">
        <v>129</v>
      </c>
      <c r="AB9" s="286"/>
      <c r="AC9" s="412" t="s">
        <v>131</v>
      </c>
      <c r="AD9" s="286"/>
      <c r="AE9" s="412" t="s">
        <v>147</v>
      </c>
      <c r="AF9" s="286"/>
      <c r="AG9" s="412" t="s">
        <v>15</v>
      </c>
      <c r="AH9" s="286"/>
      <c r="AI9" s="464"/>
      <c r="AJ9" s="113"/>
      <c r="AK9" s="30"/>
      <c r="AL9" s="412" t="s">
        <v>124</v>
      </c>
      <c r="AM9" s="286"/>
      <c r="AN9" s="412" t="s">
        <v>129</v>
      </c>
      <c r="AO9" s="286"/>
      <c r="AP9" s="412" t="s">
        <v>131</v>
      </c>
      <c r="AQ9" s="286"/>
      <c r="AR9" s="412" t="s">
        <v>147</v>
      </c>
      <c r="AS9" s="286"/>
      <c r="AT9" s="412" t="s">
        <v>15</v>
      </c>
      <c r="AU9" s="286"/>
      <c r="AV9" s="618" t="s">
        <v>124</v>
      </c>
      <c r="AW9" s="618" t="s">
        <v>129</v>
      </c>
      <c r="AX9" s="618" t="s">
        <v>131</v>
      </c>
      <c r="AY9" s="618" t="s">
        <v>15</v>
      </c>
      <c r="AZ9" s="618" t="s">
        <v>124</v>
      </c>
      <c r="BA9" s="618" t="s">
        <v>129</v>
      </c>
      <c r="BB9" s="618" t="s">
        <v>131</v>
      </c>
      <c r="BC9" s="464"/>
      <c r="BD9" s="113"/>
      <c r="BE9" s="30"/>
      <c r="BF9" s="618" t="s">
        <v>147</v>
      </c>
      <c r="BG9" s="618" t="s">
        <v>15</v>
      </c>
      <c r="BH9" s="618" t="s">
        <v>124</v>
      </c>
      <c r="BI9" s="618" t="s">
        <v>129</v>
      </c>
      <c r="BJ9" s="618" t="s">
        <v>131</v>
      </c>
      <c r="BK9" s="618" t="s">
        <v>147</v>
      </c>
      <c r="BL9" s="627" t="s">
        <v>15</v>
      </c>
      <c r="BM9" s="618" t="s">
        <v>124</v>
      </c>
      <c r="BN9" s="618" t="s">
        <v>129</v>
      </c>
      <c r="BO9" s="618" t="s">
        <v>131</v>
      </c>
      <c r="BP9" s="627" t="s">
        <v>15</v>
      </c>
      <c r="BQ9" s="618" t="s">
        <v>124</v>
      </c>
      <c r="BR9" s="618" t="s">
        <v>129</v>
      </c>
      <c r="BS9" s="618" t="s">
        <v>131</v>
      </c>
      <c r="BT9" s="618" t="s">
        <v>147</v>
      </c>
      <c r="BU9" s="627" t="s">
        <v>15</v>
      </c>
      <c r="BV9" s="464"/>
    </row>
    <row r="10" spans="1:74" ht="20.100000000000001" customHeight="1" x14ac:dyDescent="0.15">
      <c r="A10" s="415"/>
      <c r="B10" s="114"/>
      <c r="C10" s="619"/>
      <c r="D10" s="619"/>
      <c r="E10" s="619"/>
      <c r="F10" s="619"/>
      <c r="G10" s="619"/>
      <c r="H10" s="485"/>
      <c r="I10" s="485"/>
      <c r="J10" s="531"/>
      <c r="K10" s="531"/>
      <c r="L10" s="531"/>
      <c r="M10" s="418" t="s">
        <v>132</v>
      </c>
      <c r="N10" s="418" t="s">
        <v>120</v>
      </c>
      <c r="O10" s="418" t="s">
        <v>132</v>
      </c>
      <c r="P10" s="419" t="s">
        <v>120</v>
      </c>
      <c r="Q10" s="464"/>
      <c r="S10" s="415"/>
      <c r="T10" s="114"/>
      <c r="U10" s="418" t="s">
        <v>132</v>
      </c>
      <c r="V10" s="418" t="s">
        <v>120</v>
      </c>
      <c r="W10" s="418" t="s">
        <v>132</v>
      </c>
      <c r="X10" s="418" t="s">
        <v>120</v>
      </c>
      <c r="Y10" s="418" t="s">
        <v>132</v>
      </c>
      <c r="Z10" s="418" t="s">
        <v>438</v>
      </c>
      <c r="AA10" s="418" t="s">
        <v>132</v>
      </c>
      <c r="AB10" s="418" t="s">
        <v>438</v>
      </c>
      <c r="AC10" s="418" t="s">
        <v>132</v>
      </c>
      <c r="AD10" s="418" t="s">
        <v>438</v>
      </c>
      <c r="AE10" s="418" t="s">
        <v>132</v>
      </c>
      <c r="AF10" s="418" t="s">
        <v>438</v>
      </c>
      <c r="AG10" s="418" t="s">
        <v>132</v>
      </c>
      <c r="AH10" s="418" t="s">
        <v>438</v>
      </c>
      <c r="AI10" s="464"/>
      <c r="AJ10" s="415"/>
      <c r="AK10" s="114"/>
      <c r="AL10" s="425" t="s">
        <v>132</v>
      </c>
      <c r="AM10" s="425" t="s">
        <v>438</v>
      </c>
      <c r="AN10" s="425" t="s">
        <v>132</v>
      </c>
      <c r="AO10" s="425" t="s">
        <v>438</v>
      </c>
      <c r="AP10" s="425" t="s">
        <v>132</v>
      </c>
      <c r="AQ10" s="425" t="s">
        <v>438</v>
      </c>
      <c r="AR10" s="425" t="s">
        <v>132</v>
      </c>
      <c r="AS10" s="425" t="s">
        <v>438</v>
      </c>
      <c r="AT10" s="425" t="s">
        <v>132</v>
      </c>
      <c r="AU10" s="425" t="s">
        <v>438</v>
      </c>
      <c r="AV10" s="531"/>
      <c r="AW10" s="531"/>
      <c r="AX10" s="531"/>
      <c r="AY10" s="531"/>
      <c r="AZ10" s="531"/>
      <c r="BA10" s="531"/>
      <c r="BB10" s="531"/>
      <c r="BC10" s="464"/>
      <c r="BD10" s="422"/>
      <c r="BE10" s="114"/>
      <c r="BF10" s="531"/>
      <c r="BG10" s="531"/>
      <c r="BH10" s="531"/>
      <c r="BI10" s="531"/>
      <c r="BJ10" s="531"/>
      <c r="BK10" s="531"/>
      <c r="BL10" s="628"/>
      <c r="BM10" s="531"/>
      <c r="BN10" s="531"/>
      <c r="BO10" s="531"/>
      <c r="BP10" s="628"/>
      <c r="BQ10" s="531"/>
      <c r="BR10" s="531"/>
      <c r="BS10" s="531"/>
      <c r="BT10" s="531"/>
      <c r="BU10" s="628"/>
      <c r="BV10" s="464"/>
    </row>
    <row r="11" spans="1:74" ht="20.100000000000001" customHeight="1" x14ac:dyDescent="0.15">
      <c r="A11" s="113" t="s">
        <v>26</v>
      </c>
      <c r="B11" s="416"/>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416"/>
      <c r="U11" s="41" t="s">
        <v>29</v>
      </c>
      <c r="V11" s="292" t="s">
        <v>25</v>
      </c>
      <c r="W11" s="41" t="s">
        <v>29</v>
      </c>
      <c r="X11" s="292" t="s">
        <v>25</v>
      </c>
      <c r="Y11" s="41" t="s">
        <v>29</v>
      </c>
      <c r="Z11" s="292" t="s">
        <v>25</v>
      </c>
      <c r="AA11" s="41" t="s">
        <v>29</v>
      </c>
      <c r="AB11" s="292" t="s">
        <v>25</v>
      </c>
      <c r="AC11" s="41" t="s">
        <v>29</v>
      </c>
      <c r="AD11" s="292" t="s">
        <v>25</v>
      </c>
      <c r="AE11" s="41" t="s">
        <v>29</v>
      </c>
      <c r="AF11" s="292" t="s">
        <v>25</v>
      </c>
      <c r="AG11" s="41" t="s">
        <v>29</v>
      </c>
      <c r="AH11" s="292" t="s">
        <v>25</v>
      </c>
      <c r="AI11" s="465"/>
      <c r="AJ11" s="113" t="s">
        <v>26</v>
      </c>
      <c r="AK11" s="416"/>
      <c r="AL11" s="41" t="s">
        <v>29</v>
      </c>
      <c r="AM11" s="292" t="s">
        <v>25</v>
      </c>
      <c r="AN11" s="41" t="s">
        <v>29</v>
      </c>
      <c r="AO11" s="292" t="s">
        <v>25</v>
      </c>
      <c r="AP11" s="41" t="s">
        <v>29</v>
      </c>
      <c r="AQ11" s="292" t="s">
        <v>25</v>
      </c>
      <c r="AR11" s="41" t="s">
        <v>29</v>
      </c>
      <c r="AS11" s="292" t="s">
        <v>25</v>
      </c>
      <c r="AT11" s="41" t="s">
        <v>29</v>
      </c>
      <c r="AU11" s="292" t="s">
        <v>25</v>
      </c>
      <c r="AV11" s="41" t="s">
        <v>56</v>
      </c>
      <c r="AW11" s="41" t="s">
        <v>56</v>
      </c>
      <c r="AX11" s="41" t="s">
        <v>56</v>
      </c>
      <c r="AY11" s="41" t="s">
        <v>56</v>
      </c>
      <c r="AZ11" s="41" t="s">
        <v>56</v>
      </c>
      <c r="BA11" s="41" t="s">
        <v>56</v>
      </c>
      <c r="BB11" s="41" t="s">
        <v>56</v>
      </c>
      <c r="BC11" s="465"/>
      <c r="BD11" s="113" t="s">
        <v>26</v>
      </c>
      <c r="BE11" s="423"/>
      <c r="BF11" s="41" t="s">
        <v>56</v>
      </c>
      <c r="BG11" s="41" t="s">
        <v>56</v>
      </c>
      <c r="BH11" s="41" t="s">
        <v>56</v>
      </c>
      <c r="BI11" s="41" t="s">
        <v>56</v>
      </c>
      <c r="BJ11" s="41" t="s">
        <v>56</v>
      </c>
      <c r="BK11" s="41" t="s">
        <v>56</v>
      </c>
      <c r="BL11" s="35" t="s">
        <v>56</v>
      </c>
      <c r="BM11" s="41" t="s">
        <v>56</v>
      </c>
      <c r="BN11" s="41" t="s">
        <v>56</v>
      </c>
      <c r="BO11" s="41" t="s">
        <v>56</v>
      </c>
      <c r="BP11" s="35" t="s">
        <v>56</v>
      </c>
      <c r="BQ11" s="41" t="s">
        <v>56</v>
      </c>
      <c r="BR11" s="41" t="s">
        <v>56</v>
      </c>
      <c r="BS11" s="41" t="s">
        <v>56</v>
      </c>
      <c r="BT11" s="41" t="s">
        <v>56</v>
      </c>
      <c r="BU11" s="35" t="s">
        <v>56</v>
      </c>
      <c r="BV11" s="465"/>
    </row>
    <row r="12" spans="1:74" ht="20.100000000000001" customHeight="1" x14ac:dyDescent="0.15">
      <c r="A12" s="277">
        <v>1</v>
      </c>
      <c r="B12" s="281" t="s">
        <v>155</v>
      </c>
      <c r="C12" s="118">
        <v>582740</v>
      </c>
      <c r="D12" s="125">
        <v>0</v>
      </c>
      <c r="E12" s="125">
        <v>209274</v>
      </c>
      <c r="F12" s="125">
        <v>156104</v>
      </c>
      <c r="G12" s="125">
        <v>948118</v>
      </c>
      <c r="H12" s="125">
        <v>250</v>
      </c>
      <c r="I12" s="125">
        <v>52169</v>
      </c>
      <c r="J12" s="125">
        <v>7</v>
      </c>
      <c r="K12" s="125">
        <v>5</v>
      </c>
      <c r="L12" s="125">
        <v>2</v>
      </c>
      <c r="M12" s="125">
        <v>12615</v>
      </c>
      <c r="N12" s="125">
        <v>15420</v>
      </c>
      <c r="O12" s="125">
        <v>5845</v>
      </c>
      <c r="P12" s="125">
        <v>9263</v>
      </c>
      <c r="Q12" s="128">
        <v>1</v>
      </c>
      <c r="R12" s="298"/>
      <c r="S12" s="277">
        <v>1</v>
      </c>
      <c r="T12" s="281" t="s">
        <v>155</v>
      </c>
      <c r="U12" s="125">
        <v>4182</v>
      </c>
      <c r="V12" s="125">
        <v>6798</v>
      </c>
      <c r="W12" s="125">
        <v>22642</v>
      </c>
      <c r="X12" s="125">
        <v>31481</v>
      </c>
      <c r="Y12" s="125">
        <v>176</v>
      </c>
      <c r="Z12" s="125">
        <v>216</v>
      </c>
      <c r="AA12" s="125">
        <v>85</v>
      </c>
      <c r="AB12" s="125">
        <v>121</v>
      </c>
      <c r="AC12" s="125">
        <v>50</v>
      </c>
      <c r="AD12" s="125">
        <v>65</v>
      </c>
      <c r="AE12" s="125">
        <v>173</v>
      </c>
      <c r="AF12" s="125">
        <v>223</v>
      </c>
      <c r="AG12" s="125">
        <v>484</v>
      </c>
      <c r="AH12" s="125">
        <v>625</v>
      </c>
      <c r="AI12" s="128">
        <v>1</v>
      </c>
      <c r="AJ12" s="277">
        <v>1</v>
      </c>
      <c r="AK12" s="281" t="s">
        <v>155</v>
      </c>
      <c r="AL12" s="125">
        <v>14</v>
      </c>
      <c r="AM12" s="125">
        <v>14</v>
      </c>
      <c r="AN12" s="125">
        <v>7</v>
      </c>
      <c r="AO12" s="125">
        <v>7</v>
      </c>
      <c r="AP12" s="125">
        <v>4</v>
      </c>
      <c r="AQ12" s="125">
        <v>4</v>
      </c>
      <c r="AR12" s="125">
        <v>47</v>
      </c>
      <c r="AS12" s="125">
        <v>47</v>
      </c>
      <c r="AT12" s="125">
        <v>72</v>
      </c>
      <c r="AU12" s="125">
        <v>72</v>
      </c>
      <c r="AV12" s="125">
        <v>71549</v>
      </c>
      <c r="AW12" s="125">
        <v>30661</v>
      </c>
      <c r="AX12" s="125">
        <v>9041</v>
      </c>
      <c r="AY12" s="125">
        <v>111251</v>
      </c>
      <c r="AZ12" s="125">
        <v>214</v>
      </c>
      <c r="BA12" s="125">
        <v>201</v>
      </c>
      <c r="BB12" s="125">
        <v>172</v>
      </c>
      <c r="BC12" s="128">
        <v>1</v>
      </c>
      <c r="BD12" s="277">
        <v>1</v>
      </c>
      <c r="BE12" s="281" t="s">
        <v>155</v>
      </c>
      <c r="BF12" s="125">
        <v>738</v>
      </c>
      <c r="BG12" s="125">
        <v>1325</v>
      </c>
      <c r="BH12" s="125">
        <v>8</v>
      </c>
      <c r="BI12" s="125">
        <v>6</v>
      </c>
      <c r="BJ12" s="125">
        <v>6</v>
      </c>
      <c r="BK12" s="125">
        <v>88</v>
      </c>
      <c r="BL12" s="125">
        <v>108</v>
      </c>
      <c r="BM12" s="125">
        <v>63546</v>
      </c>
      <c r="BN12" s="125">
        <v>19337</v>
      </c>
      <c r="BO12" s="125">
        <v>5595</v>
      </c>
      <c r="BP12" s="125">
        <v>88478</v>
      </c>
      <c r="BQ12" s="125">
        <v>0</v>
      </c>
      <c r="BR12" s="125">
        <v>2</v>
      </c>
      <c r="BS12" s="125">
        <v>0</v>
      </c>
      <c r="BT12" s="125">
        <v>186</v>
      </c>
      <c r="BU12" s="125">
        <v>188</v>
      </c>
      <c r="BV12" s="128">
        <v>1</v>
      </c>
    </row>
    <row r="13" spans="1:74" ht="20.100000000000001" customHeight="1" x14ac:dyDescent="0.15">
      <c r="A13" s="113">
        <v>2</v>
      </c>
      <c r="B13" s="30" t="s">
        <v>159</v>
      </c>
      <c r="C13" s="119">
        <v>122258</v>
      </c>
      <c r="D13" s="120">
        <v>0</v>
      </c>
      <c r="E13" s="120">
        <v>38693</v>
      </c>
      <c r="F13" s="120">
        <v>30407</v>
      </c>
      <c r="G13" s="120">
        <v>191358</v>
      </c>
      <c r="H13" s="120">
        <v>58</v>
      </c>
      <c r="I13" s="120">
        <v>16237</v>
      </c>
      <c r="J13" s="120">
        <v>7</v>
      </c>
      <c r="K13" s="120">
        <v>5</v>
      </c>
      <c r="L13" s="120">
        <v>2</v>
      </c>
      <c r="M13" s="120">
        <v>2443</v>
      </c>
      <c r="N13" s="120">
        <v>2991</v>
      </c>
      <c r="O13" s="120">
        <v>1123</v>
      </c>
      <c r="P13" s="120">
        <v>1744</v>
      </c>
      <c r="Q13" s="52">
        <v>2</v>
      </c>
      <c r="R13" s="298"/>
      <c r="S13" s="113">
        <v>2</v>
      </c>
      <c r="T13" s="30" t="s">
        <v>159</v>
      </c>
      <c r="U13" s="120">
        <v>685</v>
      </c>
      <c r="V13" s="120">
        <v>1140</v>
      </c>
      <c r="W13" s="120">
        <v>4251</v>
      </c>
      <c r="X13" s="120">
        <v>5875</v>
      </c>
      <c r="Y13" s="120">
        <v>25</v>
      </c>
      <c r="Z13" s="120">
        <v>38</v>
      </c>
      <c r="AA13" s="120">
        <v>19</v>
      </c>
      <c r="AB13" s="120">
        <v>30</v>
      </c>
      <c r="AC13" s="120">
        <v>9</v>
      </c>
      <c r="AD13" s="120">
        <v>10</v>
      </c>
      <c r="AE13" s="120">
        <v>37</v>
      </c>
      <c r="AF13" s="120">
        <v>46</v>
      </c>
      <c r="AG13" s="120">
        <v>90</v>
      </c>
      <c r="AH13" s="120">
        <v>124</v>
      </c>
      <c r="AI13" s="52">
        <v>2</v>
      </c>
      <c r="AJ13" s="113">
        <v>2</v>
      </c>
      <c r="AK13" s="30" t="s">
        <v>159</v>
      </c>
      <c r="AL13" s="120">
        <v>5</v>
      </c>
      <c r="AM13" s="120">
        <v>5</v>
      </c>
      <c r="AN13" s="120">
        <v>3</v>
      </c>
      <c r="AO13" s="120">
        <v>3</v>
      </c>
      <c r="AP13" s="120">
        <v>0</v>
      </c>
      <c r="AQ13" s="120">
        <v>0</v>
      </c>
      <c r="AR13" s="120">
        <v>2</v>
      </c>
      <c r="AS13" s="120">
        <v>2</v>
      </c>
      <c r="AT13" s="120">
        <v>10</v>
      </c>
      <c r="AU13" s="120">
        <v>10</v>
      </c>
      <c r="AV13" s="120">
        <v>13818</v>
      </c>
      <c r="AW13" s="120">
        <v>5755</v>
      </c>
      <c r="AX13" s="120">
        <v>1505</v>
      </c>
      <c r="AY13" s="120">
        <v>21078</v>
      </c>
      <c r="AZ13" s="120">
        <v>38</v>
      </c>
      <c r="BA13" s="120">
        <v>50</v>
      </c>
      <c r="BB13" s="120">
        <v>26</v>
      </c>
      <c r="BC13" s="52">
        <v>2</v>
      </c>
      <c r="BD13" s="113">
        <v>2</v>
      </c>
      <c r="BE13" s="30" t="s">
        <v>159</v>
      </c>
      <c r="BF13" s="120">
        <v>152</v>
      </c>
      <c r="BG13" s="120">
        <v>266</v>
      </c>
      <c r="BH13" s="120">
        <v>3</v>
      </c>
      <c r="BI13" s="120">
        <v>3</v>
      </c>
      <c r="BJ13" s="120">
        <v>0</v>
      </c>
      <c r="BK13" s="120">
        <v>4</v>
      </c>
      <c r="BL13" s="120">
        <v>10</v>
      </c>
      <c r="BM13" s="120">
        <v>13019</v>
      </c>
      <c r="BN13" s="120">
        <v>4047</v>
      </c>
      <c r="BO13" s="120">
        <v>1012</v>
      </c>
      <c r="BP13" s="120">
        <v>18078</v>
      </c>
      <c r="BQ13" s="120">
        <v>0</v>
      </c>
      <c r="BR13" s="120">
        <v>2</v>
      </c>
      <c r="BS13" s="120">
        <v>0</v>
      </c>
      <c r="BT13" s="120">
        <v>0</v>
      </c>
      <c r="BU13" s="120">
        <v>2</v>
      </c>
      <c r="BV13" s="52">
        <v>2</v>
      </c>
    </row>
    <row r="14" spans="1:74" ht="20.100000000000001" customHeight="1" x14ac:dyDescent="0.15">
      <c r="A14" s="263">
        <v>3</v>
      </c>
      <c r="B14" s="30" t="s">
        <v>160</v>
      </c>
      <c r="C14" s="120">
        <v>198205</v>
      </c>
      <c r="D14" s="120">
        <v>0</v>
      </c>
      <c r="E14" s="120">
        <v>68304</v>
      </c>
      <c r="F14" s="120">
        <v>35437</v>
      </c>
      <c r="G14" s="120">
        <v>301946</v>
      </c>
      <c r="H14" s="120">
        <v>81</v>
      </c>
      <c r="I14" s="120">
        <v>7255</v>
      </c>
      <c r="J14" s="120">
        <v>7</v>
      </c>
      <c r="K14" s="120">
        <v>5</v>
      </c>
      <c r="L14" s="120">
        <v>2</v>
      </c>
      <c r="M14" s="120">
        <v>3520</v>
      </c>
      <c r="N14" s="120">
        <v>4500</v>
      </c>
      <c r="O14" s="120">
        <v>1914</v>
      </c>
      <c r="P14" s="120">
        <v>3125</v>
      </c>
      <c r="Q14" s="52">
        <v>3</v>
      </c>
      <c r="S14" s="263">
        <v>3</v>
      </c>
      <c r="T14" s="30" t="s">
        <v>160</v>
      </c>
      <c r="U14" s="120">
        <v>1285</v>
      </c>
      <c r="V14" s="120">
        <v>2155</v>
      </c>
      <c r="W14" s="120">
        <v>6719</v>
      </c>
      <c r="X14" s="120">
        <v>9780</v>
      </c>
      <c r="Y14" s="120">
        <v>30</v>
      </c>
      <c r="Z14" s="120">
        <v>40</v>
      </c>
      <c r="AA14" s="120">
        <v>27</v>
      </c>
      <c r="AB14" s="120">
        <v>35</v>
      </c>
      <c r="AC14" s="120">
        <v>16</v>
      </c>
      <c r="AD14" s="120">
        <v>21</v>
      </c>
      <c r="AE14" s="120">
        <v>60</v>
      </c>
      <c r="AF14" s="120">
        <v>82</v>
      </c>
      <c r="AG14" s="120">
        <v>133</v>
      </c>
      <c r="AH14" s="120">
        <v>178</v>
      </c>
      <c r="AI14" s="52">
        <v>3</v>
      </c>
      <c r="AJ14" s="263">
        <v>3</v>
      </c>
      <c r="AK14" s="30" t="s">
        <v>160</v>
      </c>
      <c r="AL14" s="120">
        <v>2</v>
      </c>
      <c r="AM14" s="120">
        <v>2</v>
      </c>
      <c r="AN14" s="120">
        <v>2</v>
      </c>
      <c r="AO14" s="120">
        <v>2</v>
      </c>
      <c r="AP14" s="120">
        <v>1</v>
      </c>
      <c r="AQ14" s="120">
        <v>1</v>
      </c>
      <c r="AR14" s="120">
        <v>5</v>
      </c>
      <c r="AS14" s="120">
        <v>5</v>
      </c>
      <c r="AT14" s="120">
        <v>10</v>
      </c>
      <c r="AU14" s="120">
        <v>10</v>
      </c>
      <c r="AV14" s="120">
        <v>20475</v>
      </c>
      <c r="AW14" s="120">
        <v>10156</v>
      </c>
      <c r="AX14" s="120">
        <v>2802</v>
      </c>
      <c r="AY14" s="120">
        <v>33433</v>
      </c>
      <c r="AZ14" s="120">
        <v>39</v>
      </c>
      <c r="BA14" s="120">
        <v>57</v>
      </c>
      <c r="BB14" s="120">
        <v>55</v>
      </c>
      <c r="BC14" s="52">
        <v>3</v>
      </c>
      <c r="BD14" s="263">
        <v>3</v>
      </c>
      <c r="BE14" s="30" t="s">
        <v>160</v>
      </c>
      <c r="BF14" s="120">
        <v>267</v>
      </c>
      <c r="BG14" s="120">
        <v>418</v>
      </c>
      <c r="BH14" s="120">
        <v>1</v>
      </c>
      <c r="BI14" s="120">
        <v>1</v>
      </c>
      <c r="BJ14" s="120">
        <v>2</v>
      </c>
      <c r="BK14" s="120">
        <v>8</v>
      </c>
      <c r="BL14" s="120">
        <v>12</v>
      </c>
      <c r="BM14" s="120">
        <v>12775</v>
      </c>
      <c r="BN14" s="120">
        <v>4733</v>
      </c>
      <c r="BO14" s="120">
        <v>1283</v>
      </c>
      <c r="BP14" s="120">
        <v>18791</v>
      </c>
      <c r="BQ14" s="120">
        <v>0</v>
      </c>
      <c r="BR14" s="120">
        <v>0</v>
      </c>
      <c r="BS14" s="120">
        <v>0</v>
      </c>
      <c r="BT14" s="120">
        <v>50</v>
      </c>
      <c r="BU14" s="120">
        <v>50</v>
      </c>
      <c r="BV14" s="52">
        <v>3</v>
      </c>
    </row>
    <row r="15" spans="1:74" ht="20.100000000000001" customHeight="1" x14ac:dyDescent="0.15">
      <c r="A15" s="113">
        <v>4</v>
      </c>
      <c r="B15" s="30" t="s">
        <v>161</v>
      </c>
      <c r="C15" s="120">
        <v>124367</v>
      </c>
      <c r="D15" s="120">
        <v>0</v>
      </c>
      <c r="E15" s="120">
        <v>45138</v>
      </c>
      <c r="F15" s="120">
        <v>25005</v>
      </c>
      <c r="G15" s="120">
        <v>194510</v>
      </c>
      <c r="H15" s="120">
        <v>31</v>
      </c>
      <c r="I15" s="120">
        <v>5813</v>
      </c>
      <c r="J15" s="120">
        <v>7</v>
      </c>
      <c r="K15" s="120">
        <v>5</v>
      </c>
      <c r="L15" s="120">
        <v>2</v>
      </c>
      <c r="M15" s="120">
        <v>3136</v>
      </c>
      <c r="N15" s="120">
        <v>3840</v>
      </c>
      <c r="O15" s="120">
        <v>1472</v>
      </c>
      <c r="P15" s="120">
        <v>2238</v>
      </c>
      <c r="Q15" s="52">
        <v>4</v>
      </c>
      <c r="R15" s="298"/>
      <c r="S15" s="113">
        <v>4</v>
      </c>
      <c r="T15" s="30" t="s">
        <v>161</v>
      </c>
      <c r="U15" s="120">
        <v>908</v>
      </c>
      <c r="V15" s="120">
        <v>1432</v>
      </c>
      <c r="W15" s="120">
        <v>5516</v>
      </c>
      <c r="X15" s="120">
        <v>7510</v>
      </c>
      <c r="Y15" s="120">
        <v>28</v>
      </c>
      <c r="Z15" s="120">
        <v>33</v>
      </c>
      <c r="AA15" s="120">
        <v>12</v>
      </c>
      <c r="AB15" s="120">
        <v>14</v>
      </c>
      <c r="AC15" s="120">
        <v>11</v>
      </c>
      <c r="AD15" s="120">
        <v>12</v>
      </c>
      <c r="AE15" s="120">
        <v>42</v>
      </c>
      <c r="AF15" s="120">
        <v>57</v>
      </c>
      <c r="AG15" s="120">
        <v>93</v>
      </c>
      <c r="AH15" s="120">
        <v>116</v>
      </c>
      <c r="AI15" s="52">
        <v>4</v>
      </c>
      <c r="AJ15" s="113">
        <v>4</v>
      </c>
      <c r="AK15" s="30" t="s">
        <v>161</v>
      </c>
      <c r="AL15" s="120">
        <v>2</v>
      </c>
      <c r="AM15" s="120">
        <v>2</v>
      </c>
      <c r="AN15" s="120">
        <v>2</v>
      </c>
      <c r="AO15" s="120">
        <v>2</v>
      </c>
      <c r="AP15" s="120">
        <v>0</v>
      </c>
      <c r="AQ15" s="120">
        <v>0</v>
      </c>
      <c r="AR15" s="120">
        <v>8</v>
      </c>
      <c r="AS15" s="120">
        <v>8</v>
      </c>
      <c r="AT15" s="120">
        <v>12</v>
      </c>
      <c r="AU15" s="120">
        <v>12</v>
      </c>
      <c r="AV15" s="120">
        <v>16128</v>
      </c>
      <c r="AW15" s="120">
        <v>6714</v>
      </c>
      <c r="AX15" s="120">
        <v>1718</v>
      </c>
      <c r="AY15" s="120">
        <v>24560</v>
      </c>
      <c r="AZ15" s="120">
        <v>30</v>
      </c>
      <c r="BA15" s="120">
        <v>21</v>
      </c>
      <c r="BB15" s="120">
        <v>29</v>
      </c>
      <c r="BC15" s="52">
        <v>4</v>
      </c>
      <c r="BD15" s="113">
        <v>4</v>
      </c>
      <c r="BE15" s="30" t="s">
        <v>161</v>
      </c>
      <c r="BF15" s="120">
        <v>171</v>
      </c>
      <c r="BG15" s="120">
        <v>251</v>
      </c>
      <c r="BH15" s="120">
        <v>1</v>
      </c>
      <c r="BI15" s="120">
        <v>1</v>
      </c>
      <c r="BJ15" s="120">
        <v>0</v>
      </c>
      <c r="BK15" s="120">
        <v>15</v>
      </c>
      <c r="BL15" s="120">
        <v>17</v>
      </c>
      <c r="BM15" s="120">
        <v>10462</v>
      </c>
      <c r="BN15" s="120">
        <v>3280</v>
      </c>
      <c r="BO15" s="120">
        <v>813</v>
      </c>
      <c r="BP15" s="120">
        <v>14555</v>
      </c>
      <c r="BQ15" s="120">
        <v>0</v>
      </c>
      <c r="BR15" s="120">
        <v>4</v>
      </c>
      <c r="BS15" s="120">
        <v>0</v>
      </c>
      <c r="BT15" s="120">
        <v>54</v>
      </c>
      <c r="BU15" s="120">
        <v>58</v>
      </c>
      <c r="BV15" s="52">
        <v>4</v>
      </c>
    </row>
    <row r="16" spans="1:74" ht="20.100000000000001" customHeight="1" x14ac:dyDescent="0.15">
      <c r="A16" s="278">
        <v>5</v>
      </c>
      <c r="B16" s="30" t="s">
        <v>164</v>
      </c>
      <c r="C16" s="139">
        <v>67895</v>
      </c>
      <c r="D16" s="139">
        <v>0</v>
      </c>
      <c r="E16" s="139">
        <v>27058</v>
      </c>
      <c r="F16" s="139">
        <v>13068</v>
      </c>
      <c r="G16" s="139">
        <v>108021</v>
      </c>
      <c r="H16" s="139">
        <v>26</v>
      </c>
      <c r="I16" s="139">
        <v>4975</v>
      </c>
      <c r="J16" s="139">
        <v>7</v>
      </c>
      <c r="K16" s="139">
        <v>5</v>
      </c>
      <c r="L16" s="139">
        <v>2</v>
      </c>
      <c r="M16" s="139">
        <v>1523</v>
      </c>
      <c r="N16" s="139">
        <v>1834</v>
      </c>
      <c r="O16" s="139">
        <v>637</v>
      </c>
      <c r="P16" s="139">
        <v>977</v>
      </c>
      <c r="Q16" s="53">
        <v>5</v>
      </c>
      <c r="R16" s="300"/>
      <c r="S16" s="278">
        <v>5</v>
      </c>
      <c r="T16" s="30" t="s">
        <v>164</v>
      </c>
      <c r="U16" s="139">
        <v>437</v>
      </c>
      <c r="V16" s="139">
        <v>690</v>
      </c>
      <c r="W16" s="139">
        <v>2597</v>
      </c>
      <c r="X16" s="139">
        <v>3501</v>
      </c>
      <c r="Y16" s="139">
        <v>12</v>
      </c>
      <c r="Z16" s="139">
        <v>15</v>
      </c>
      <c r="AA16" s="139">
        <v>4</v>
      </c>
      <c r="AB16" s="139">
        <v>4</v>
      </c>
      <c r="AC16" s="139">
        <v>4</v>
      </c>
      <c r="AD16" s="139">
        <v>7</v>
      </c>
      <c r="AE16" s="139">
        <v>14</v>
      </c>
      <c r="AF16" s="139">
        <v>20</v>
      </c>
      <c r="AG16" s="139">
        <v>34</v>
      </c>
      <c r="AH16" s="139">
        <v>46</v>
      </c>
      <c r="AI16" s="53">
        <v>5</v>
      </c>
      <c r="AJ16" s="278">
        <v>5</v>
      </c>
      <c r="AK16" s="30" t="s">
        <v>164</v>
      </c>
      <c r="AL16" s="139">
        <v>0</v>
      </c>
      <c r="AM16" s="139">
        <v>0</v>
      </c>
      <c r="AN16" s="139">
        <v>1</v>
      </c>
      <c r="AO16" s="139">
        <v>1</v>
      </c>
      <c r="AP16" s="139">
        <v>1</v>
      </c>
      <c r="AQ16" s="139">
        <v>1</v>
      </c>
      <c r="AR16" s="139">
        <v>0</v>
      </c>
      <c r="AS16" s="139">
        <v>0</v>
      </c>
      <c r="AT16" s="139">
        <v>2</v>
      </c>
      <c r="AU16" s="139">
        <v>2</v>
      </c>
      <c r="AV16" s="139">
        <v>10271</v>
      </c>
      <c r="AW16" s="139">
        <v>3908</v>
      </c>
      <c r="AX16" s="139">
        <v>1104</v>
      </c>
      <c r="AY16" s="139">
        <v>15283</v>
      </c>
      <c r="AZ16" s="139">
        <v>18</v>
      </c>
      <c r="BA16" s="139">
        <v>8</v>
      </c>
      <c r="BB16" s="139">
        <v>22</v>
      </c>
      <c r="BC16" s="53">
        <v>5</v>
      </c>
      <c r="BD16" s="278">
        <v>5</v>
      </c>
      <c r="BE16" s="30" t="s">
        <v>164</v>
      </c>
      <c r="BF16" s="139">
        <v>80</v>
      </c>
      <c r="BG16" s="139">
        <v>128</v>
      </c>
      <c r="BH16" s="139">
        <v>0</v>
      </c>
      <c r="BI16" s="139">
        <v>1</v>
      </c>
      <c r="BJ16" s="139">
        <v>2</v>
      </c>
      <c r="BK16" s="139">
        <v>0</v>
      </c>
      <c r="BL16" s="139">
        <v>3</v>
      </c>
      <c r="BM16" s="139">
        <v>6046</v>
      </c>
      <c r="BN16" s="139">
        <v>1679</v>
      </c>
      <c r="BO16" s="139">
        <v>477</v>
      </c>
      <c r="BP16" s="139">
        <v>8202</v>
      </c>
      <c r="BQ16" s="139">
        <v>0</v>
      </c>
      <c r="BR16" s="139">
        <v>10</v>
      </c>
      <c r="BS16" s="139">
        <v>4</v>
      </c>
      <c r="BT16" s="139">
        <v>0</v>
      </c>
      <c r="BU16" s="139">
        <v>14</v>
      </c>
      <c r="BV16" s="53">
        <v>5</v>
      </c>
    </row>
    <row r="17" spans="1:74" ht="20.100000000000001" customHeight="1" x14ac:dyDescent="0.15">
      <c r="A17" s="113">
        <v>6</v>
      </c>
      <c r="B17" s="178" t="s">
        <v>166</v>
      </c>
      <c r="C17" s="119">
        <v>121082</v>
      </c>
      <c r="D17" s="120">
        <v>0</v>
      </c>
      <c r="E17" s="120">
        <v>50326</v>
      </c>
      <c r="F17" s="120">
        <v>20413</v>
      </c>
      <c r="G17" s="120">
        <v>191821</v>
      </c>
      <c r="H17" s="120">
        <v>47</v>
      </c>
      <c r="I17" s="120">
        <v>10661</v>
      </c>
      <c r="J17" s="120">
        <v>7</v>
      </c>
      <c r="K17" s="120">
        <v>5</v>
      </c>
      <c r="L17" s="120">
        <v>2</v>
      </c>
      <c r="M17" s="120">
        <v>2145</v>
      </c>
      <c r="N17" s="120">
        <v>2733</v>
      </c>
      <c r="O17" s="120">
        <v>1017</v>
      </c>
      <c r="P17" s="120">
        <v>1656</v>
      </c>
      <c r="Q17" s="52">
        <v>6</v>
      </c>
      <c r="R17" s="298"/>
      <c r="S17" s="113">
        <v>6</v>
      </c>
      <c r="T17" s="31" t="s">
        <v>166</v>
      </c>
      <c r="U17" s="120">
        <v>695</v>
      </c>
      <c r="V17" s="120">
        <v>1186</v>
      </c>
      <c r="W17" s="120">
        <v>3857</v>
      </c>
      <c r="X17" s="120">
        <v>5575</v>
      </c>
      <c r="Y17" s="120">
        <v>14</v>
      </c>
      <c r="Z17" s="120">
        <v>16</v>
      </c>
      <c r="AA17" s="120">
        <v>13</v>
      </c>
      <c r="AB17" s="120">
        <v>15</v>
      </c>
      <c r="AC17" s="120">
        <v>9</v>
      </c>
      <c r="AD17" s="120">
        <v>13</v>
      </c>
      <c r="AE17" s="120">
        <v>17</v>
      </c>
      <c r="AF17" s="120">
        <v>23</v>
      </c>
      <c r="AG17" s="120">
        <v>53</v>
      </c>
      <c r="AH17" s="120">
        <v>67</v>
      </c>
      <c r="AI17" s="52">
        <v>6</v>
      </c>
      <c r="AJ17" s="113">
        <v>6</v>
      </c>
      <c r="AK17" s="31" t="s">
        <v>166</v>
      </c>
      <c r="AL17" s="120">
        <v>1</v>
      </c>
      <c r="AM17" s="120">
        <v>1</v>
      </c>
      <c r="AN17" s="120">
        <v>2</v>
      </c>
      <c r="AO17" s="120">
        <v>2</v>
      </c>
      <c r="AP17" s="120">
        <v>0</v>
      </c>
      <c r="AQ17" s="120">
        <v>0</v>
      </c>
      <c r="AR17" s="120">
        <v>2</v>
      </c>
      <c r="AS17" s="120">
        <v>2</v>
      </c>
      <c r="AT17" s="120">
        <v>5</v>
      </c>
      <c r="AU17" s="120">
        <v>5</v>
      </c>
      <c r="AV17" s="120">
        <v>17983</v>
      </c>
      <c r="AW17" s="120">
        <v>7783</v>
      </c>
      <c r="AX17" s="120">
        <v>2230</v>
      </c>
      <c r="AY17" s="120">
        <v>27996</v>
      </c>
      <c r="AZ17" s="120">
        <v>23</v>
      </c>
      <c r="BA17" s="120">
        <v>35</v>
      </c>
      <c r="BB17" s="120">
        <v>49</v>
      </c>
      <c r="BC17" s="52">
        <v>6</v>
      </c>
      <c r="BD17" s="113">
        <v>6</v>
      </c>
      <c r="BE17" s="31" t="s">
        <v>166</v>
      </c>
      <c r="BF17" s="120">
        <v>108</v>
      </c>
      <c r="BG17" s="120">
        <v>215</v>
      </c>
      <c r="BH17" s="120">
        <v>1</v>
      </c>
      <c r="BI17" s="120">
        <v>3</v>
      </c>
      <c r="BJ17" s="120">
        <v>0</v>
      </c>
      <c r="BK17" s="120">
        <v>5</v>
      </c>
      <c r="BL17" s="120">
        <v>9</v>
      </c>
      <c r="BM17" s="120">
        <v>8652</v>
      </c>
      <c r="BN17" s="120">
        <v>2821</v>
      </c>
      <c r="BO17" s="120">
        <v>786</v>
      </c>
      <c r="BP17" s="120">
        <v>12259</v>
      </c>
      <c r="BQ17" s="120">
        <v>0</v>
      </c>
      <c r="BR17" s="120">
        <v>11</v>
      </c>
      <c r="BS17" s="120">
        <v>0</v>
      </c>
      <c r="BT17" s="120">
        <v>16</v>
      </c>
      <c r="BU17" s="120">
        <v>27</v>
      </c>
      <c r="BV17" s="52">
        <v>6</v>
      </c>
    </row>
    <row r="18" spans="1:74" s="64" customFormat="1" ht="20.100000000000001" customHeight="1" x14ac:dyDescent="0.15">
      <c r="A18" s="263">
        <v>7</v>
      </c>
      <c r="B18" s="30" t="s">
        <v>167</v>
      </c>
      <c r="C18" s="119">
        <v>74591</v>
      </c>
      <c r="D18" s="120">
        <v>0</v>
      </c>
      <c r="E18" s="120">
        <v>29482</v>
      </c>
      <c r="F18" s="120">
        <v>13020</v>
      </c>
      <c r="G18" s="120">
        <v>117093</v>
      </c>
      <c r="H18" s="120">
        <v>39</v>
      </c>
      <c r="I18" s="120">
        <v>6998</v>
      </c>
      <c r="J18" s="120">
        <v>7</v>
      </c>
      <c r="K18" s="120">
        <v>5</v>
      </c>
      <c r="L18" s="120">
        <v>2</v>
      </c>
      <c r="M18" s="120">
        <v>1284</v>
      </c>
      <c r="N18" s="120">
        <v>1597</v>
      </c>
      <c r="O18" s="120">
        <v>617</v>
      </c>
      <c r="P18" s="120">
        <v>970</v>
      </c>
      <c r="Q18" s="52">
        <v>7</v>
      </c>
      <c r="S18" s="263">
        <v>7</v>
      </c>
      <c r="T18" s="30" t="s">
        <v>167</v>
      </c>
      <c r="U18" s="120">
        <v>369</v>
      </c>
      <c r="V18" s="120">
        <v>595</v>
      </c>
      <c r="W18" s="120">
        <v>2270</v>
      </c>
      <c r="X18" s="120">
        <v>3162</v>
      </c>
      <c r="Y18" s="120">
        <v>9</v>
      </c>
      <c r="Z18" s="120">
        <v>11</v>
      </c>
      <c r="AA18" s="120">
        <v>7</v>
      </c>
      <c r="AB18" s="120">
        <v>11</v>
      </c>
      <c r="AC18" s="120">
        <v>5</v>
      </c>
      <c r="AD18" s="120">
        <v>7</v>
      </c>
      <c r="AE18" s="120">
        <v>17</v>
      </c>
      <c r="AF18" s="120">
        <v>23</v>
      </c>
      <c r="AG18" s="120">
        <v>38</v>
      </c>
      <c r="AH18" s="120">
        <v>52</v>
      </c>
      <c r="AI18" s="52">
        <v>7</v>
      </c>
      <c r="AJ18" s="263">
        <v>7</v>
      </c>
      <c r="AK18" s="30" t="s">
        <v>167</v>
      </c>
      <c r="AL18" s="120">
        <v>0</v>
      </c>
      <c r="AM18" s="120">
        <v>0</v>
      </c>
      <c r="AN18" s="120">
        <v>0</v>
      </c>
      <c r="AO18" s="120">
        <v>0</v>
      </c>
      <c r="AP18" s="120">
        <v>0</v>
      </c>
      <c r="AQ18" s="120">
        <v>0</v>
      </c>
      <c r="AR18" s="120">
        <v>4</v>
      </c>
      <c r="AS18" s="120">
        <v>4</v>
      </c>
      <c r="AT18" s="120">
        <v>4</v>
      </c>
      <c r="AU18" s="120">
        <v>4</v>
      </c>
      <c r="AV18" s="120">
        <v>10061</v>
      </c>
      <c r="AW18" s="120">
        <v>4365</v>
      </c>
      <c r="AX18" s="120">
        <v>1071</v>
      </c>
      <c r="AY18" s="120">
        <v>15497</v>
      </c>
      <c r="AZ18" s="120">
        <v>15</v>
      </c>
      <c r="BA18" s="120">
        <v>25</v>
      </c>
      <c r="BB18" s="120">
        <v>25</v>
      </c>
      <c r="BC18" s="52">
        <v>7</v>
      </c>
      <c r="BD18" s="263">
        <v>7</v>
      </c>
      <c r="BE18" s="30" t="s">
        <v>167</v>
      </c>
      <c r="BF18" s="120">
        <v>104</v>
      </c>
      <c r="BG18" s="120">
        <v>169</v>
      </c>
      <c r="BH18" s="120">
        <v>0</v>
      </c>
      <c r="BI18" s="120">
        <v>0</v>
      </c>
      <c r="BJ18" s="120">
        <v>0</v>
      </c>
      <c r="BK18" s="120">
        <v>6</v>
      </c>
      <c r="BL18" s="120">
        <v>6</v>
      </c>
      <c r="BM18" s="120">
        <v>5221</v>
      </c>
      <c r="BN18" s="120">
        <v>1684</v>
      </c>
      <c r="BO18" s="120">
        <v>400</v>
      </c>
      <c r="BP18" s="120">
        <v>7305</v>
      </c>
      <c r="BQ18" s="120">
        <v>0</v>
      </c>
      <c r="BR18" s="120">
        <v>0</v>
      </c>
      <c r="BS18" s="120">
        <v>0</v>
      </c>
      <c r="BT18" s="120">
        <v>4</v>
      </c>
      <c r="BU18" s="120">
        <v>4</v>
      </c>
      <c r="BV18" s="52">
        <v>7</v>
      </c>
    </row>
    <row r="19" spans="1:74" ht="20.100000000000001" customHeight="1" x14ac:dyDescent="0.15">
      <c r="A19" s="113">
        <v>8</v>
      </c>
      <c r="B19" s="30" t="s">
        <v>171</v>
      </c>
      <c r="C19" s="283">
        <v>169121</v>
      </c>
      <c r="D19" s="283">
        <v>0</v>
      </c>
      <c r="E19" s="283">
        <v>100164</v>
      </c>
      <c r="F19" s="283">
        <v>0</v>
      </c>
      <c r="G19" s="283">
        <v>269285</v>
      </c>
      <c r="H19" s="283">
        <v>74</v>
      </c>
      <c r="I19" s="283">
        <v>15496</v>
      </c>
      <c r="J19" s="283">
        <v>7</v>
      </c>
      <c r="K19" s="283">
        <v>5</v>
      </c>
      <c r="L19" s="283">
        <v>2</v>
      </c>
      <c r="M19" s="283">
        <v>3217</v>
      </c>
      <c r="N19" s="283">
        <v>4043</v>
      </c>
      <c r="O19" s="283">
        <v>1583</v>
      </c>
      <c r="P19" s="283">
        <v>2500</v>
      </c>
      <c r="Q19" s="52">
        <v>8</v>
      </c>
      <c r="R19" s="298"/>
      <c r="S19" s="113">
        <v>8</v>
      </c>
      <c r="T19" s="30" t="s">
        <v>171</v>
      </c>
      <c r="U19" s="120">
        <v>1094</v>
      </c>
      <c r="V19" s="120">
        <v>1820</v>
      </c>
      <c r="W19" s="120">
        <v>5894</v>
      </c>
      <c r="X19" s="120">
        <v>8363</v>
      </c>
      <c r="Y19" s="120">
        <v>29</v>
      </c>
      <c r="Z19" s="120">
        <v>36</v>
      </c>
      <c r="AA19" s="120">
        <v>14</v>
      </c>
      <c r="AB19" s="120">
        <v>22</v>
      </c>
      <c r="AC19" s="120">
        <v>12</v>
      </c>
      <c r="AD19" s="120">
        <v>14</v>
      </c>
      <c r="AE19" s="120">
        <v>48</v>
      </c>
      <c r="AF19" s="120">
        <v>62</v>
      </c>
      <c r="AG19" s="120">
        <v>103</v>
      </c>
      <c r="AH19" s="120">
        <v>134</v>
      </c>
      <c r="AI19" s="52">
        <v>8</v>
      </c>
      <c r="AJ19" s="113">
        <v>8</v>
      </c>
      <c r="AK19" s="30" t="s">
        <v>171</v>
      </c>
      <c r="AL19" s="120">
        <v>1</v>
      </c>
      <c r="AM19" s="120">
        <v>1</v>
      </c>
      <c r="AN19" s="120">
        <v>1</v>
      </c>
      <c r="AO19" s="120">
        <v>1</v>
      </c>
      <c r="AP19" s="120">
        <v>2</v>
      </c>
      <c r="AQ19" s="120">
        <v>2</v>
      </c>
      <c r="AR19" s="120">
        <v>11</v>
      </c>
      <c r="AS19" s="120">
        <v>11</v>
      </c>
      <c r="AT19" s="120">
        <v>15</v>
      </c>
      <c r="AU19" s="120">
        <v>15</v>
      </c>
      <c r="AV19" s="120">
        <v>33395</v>
      </c>
      <c r="AW19" s="120">
        <v>14750</v>
      </c>
      <c r="AX19" s="120">
        <v>4295</v>
      </c>
      <c r="AY19" s="120">
        <v>52440</v>
      </c>
      <c r="AZ19" s="120">
        <v>64</v>
      </c>
      <c r="BA19" s="120">
        <v>65</v>
      </c>
      <c r="BB19" s="120">
        <v>66</v>
      </c>
      <c r="BC19" s="52">
        <v>8</v>
      </c>
      <c r="BD19" s="113">
        <v>8</v>
      </c>
      <c r="BE19" s="30" t="s">
        <v>171</v>
      </c>
      <c r="BF19" s="120">
        <v>366</v>
      </c>
      <c r="BG19" s="120">
        <v>561</v>
      </c>
      <c r="BH19" s="120">
        <v>1</v>
      </c>
      <c r="BI19" s="120">
        <v>2</v>
      </c>
      <c r="BJ19" s="120">
        <v>6</v>
      </c>
      <c r="BK19" s="120">
        <v>36</v>
      </c>
      <c r="BL19" s="120">
        <v>45</v>
      </c>
      <c r="BM19" s="120">
        <v>0</v>
      </c>
      <c r="BN19" s="120">
        <v>0</v>
      </c>
      <c r="BO19" s="120">
        <v>0</v>
      </c>
      <c r="BP19" s="120">
        <v>0</v>
      </c>
      <c r="BQ19" s="120">
        <v>0</v>
      </c>
      <c r="BR19" s="120">
        <v>0</v>
      </c>
      <c r="BS19" s="120">
        <v>2</v>
      </c>
      <c r="BT19" s="120">
        <v>70</v>
      </c>
      <c r="BU19" s="120">
        <v>72</v>
      </c>
      <c r="BV19" s="52">
        <v>8</v>
      </c>
    </row>
    <row r="20" spans="1:74" ht="20.100000000000001" customHeight="1" x14ac:dyDescent="0.15">
      <c r="A20" s="263">
        <v>9</v>
      </c>
      <c r="B20" s="30" t="s">
        <v>173</v>
      </c>
      <c r="C20" s="283">
        <v>64664</v>
      </c>
      <c r="D20" s="283">
        <v>0</v>
      </c>
      <c r="E20" s="283">
        <v>23919</v>
      </c>
      <c r="F20" s="283">
        <v>13076</v>
      </c>
      <c r="G20" s="283">
        <v>101659</v>
      </c>
      <c r="H20" s="283">
        <v>18</v>
      </c>
      <c r="I20" s="283">
        <v>2812</v>
      </c>
      <c r="J20" s="283">
        <v>7</v>
      </c>
      <c r="K20" s="283">
        <v>5</v>
      </c>
      <c r="L20" s="283">
        <v>2</v>
      </c>
      <c r="M20" s="283">
        <v>1495</v>
      </c>
      <c r="N20" s="283">
        <v>1924</v>
      </c>
      <c r="O20" s="283">
        <v>716</v>
      </c>
      <c r="P20" s="283">
        <v>1156</v>
      </c>
      <c r="Q20" s="52">
        <v>9</v>
      </c>
      <c r="S20" s="263">
        <v>9</v>
      </c>
      <c r="T20" s="30" t="s">
        <v>173</v>
      </c>
      <c r="U20" s="120">
        <v>414</v>
      </c>
      <c r="V20" s="120">
        <v>715</v>
      </c>
      <c r="W20" s="120">
        <v>2625</v>
      </c>
      <c r="X20" s="120">
        <v>3795</v>
      </c>
      <c r="Y20" s="120">
        <v>16</v>
      </c>
      <c r="Z20" s="120">
        <v>21</v>
      </c>
      <c r="AA20" s="120">
        <v>16</v>
      </c>
      <c r="AB20" s="120">
        <v>21</v>
      </c>
      <c r="AC20" s="120">
        <v>15</v>
      </c>
      <c r="AD20" s="120">
        <v>22</v>
      </c>
      <c r="AE20" s="120">
        <v>20</v>
      </c>
      <c r="AF20" s="120">
        <v>29</v>
      </c>
      <c r="AG20" s="120">
        <v>67</v>
      </c>
      <c r="AH20" s="120">
        <v>93</v>
      </c>
      <c r="AI20" s="52">
        <v>9</v>
      </c>
      <c r="AJ20" s="263">
        <v>9</v>
      </c>
      <c r="AK20" s="30" t="s">
        <v>173</v>
      </c>
      <c r="AL20" s="120">
        <v>1</v>
      </c>
      <c r="AM20" s="120">
        <v>1</v>
      </c>
      <c r="AN20" s="120">
        <v>1</v>
      </c>
      <c r="AO20" s="120">
        <v>1</v>
      </c>
      <c r="AP20" s="120">
        <v>0</v>
      </c>
      <c r="AQ20" s="120">
        <v>0</v>
      </c>
      <c r="AR20" s="120">
        <v>4</v>
      </c>
      <c r="AS20" s="120">
        <v>4</v>
      </c>
      <c r="AT20" s="120">
        <v>6</v>
      </c>
      <c r="AU20" s="120">
        <v>6</v>
      </c>
      <c r="AV20" s="120">
        <v>9158</v>
      </c>
      <c r="AW20" s="120">
        <v>3930</v>
      </c>
      <c r="AX20" s="120">
        <v>972</v>
      </c>
      <c r="AY20" s="120">
        <v>14060</v>
      </c>
      <c r="AZ20" s="120">
        <v>21</v>
      </c>
      <c r="BA20" s="120">
        <v>36</v>
      </c>
      <c r="BB20" s="120">
        <v>60</v>
      </c>
      <c r="BC20" s="52">
        <v>9</v>
      </c>
      <c r="BD20" s="263">
        <v>9</v>
      </c>
      <c r="BE20" s="30" t="s">
        <v>173</v>
      </c>
      <c r="BF20" s="120">
        <v>99</v>
      </c>
      <c r="BG20" s="120">
        <v>216</v>
      </c>
      <c r="BH20" s="120">
        <v>0</v>
      </c>
      <c r="BI20" s="120">
        <v>1</v>
      </c>
      <c r="BJ20" s="120">
        <v>0</v>
      </c>
      <c r="BK20" s="120">
        <v>9</v>
      </c>
      <c r="BL20" s="120">
        <v>10</v>
      </c>
      <c r="BM20" s="120">
        <v>5744</v>
      </c>
      <c r="BN20" s="120">
        <v>1850</v>
      </c>
      <c r="BO20" s="120">
        <v>434</v>
      </c>
      <c r="BP20" s="120">
        <v>8028</v>
      </c>
      <c r="BQ20" s="120">
        <v>0</v>
      </c>
      <c r="BR20" s="120">
        <v>0</v>
      </c>
      <c r="BS20" s="120">
        <v>0</v>
      </c>
      <c r="BT20" s="120">
        <v>97</v>
      </c>
      <c r="BU20" s="120">
        <v>97</v>
      </c>
      <c r="BV20" s="52">
        <v>9</v>
      </c>
    </row>
    <row r="21" spans="1:74" ht="20.100000000000001" customHeight="1" x14ac:dyDescent="0.15">
      <c r="A21" s="113">
        <v>10</v>
      </c>
      <c r="B21" s="30" t="s">
        <v>174</v>
      </c>
      <c r="C21" s="283">
        <v>166907</v>
      </c>
      <c r="D21" s="283">
        <v>0</v>
      </c>
      <c r="E21" s="283">
        <v>52297</v>
      </c>
      <c r="F21" s="283">
        <v>46418</v>
      </c>
      <c r="G21" s="283">
        <v>265622</v>
      </c>
      <c r="H21" s="283">
        <v>60</v>
      </c>
      <c r="I21" s="283">
        <v>8336</v>
      </c>
      <c r="J21" s="283">
        <v>7</v>
      </c>
      <c r="K21" s="283">
        <v>5</v>
      </c>
      <c r="L21" s="283">
        <v>2</v>
      </c>
      <c r="M21" s="283">
        <v>3103</v>
      </c>
      <c r="N21" s="283">
        <v>3999</v>
      </c>
      <c r="O21" s="283">
        <v>1643</v>
      </c>
      <c r="P21" s="283">
        <v>2676</v>
      </c>
      <c r="Q21" s="52">
        <v>10</v>
      </c>
      <c r="S21" s="113">
        <v>10</v>
      </c>
      <c r="T21" s="30" t="s">
        <v>174</v>
      </c>
      <c r="U21" s="120">
        <v>1145</v>
      </c>
      <c r="V21" s="120">
        <v>2008</v>
      </c>
      <c r="W21" s="120">
        <v>5891</v>
      </c>
      <c r="X21" s="120">
        <v>8683</v>
      </c>
      <c r="Y21" s="120">
        <v>31</v>
      </c>
      <c r="Z21" s="120">
        <v>39</v>
      </c>
      <c r="AA21" s="120">
        <v>28</v>
      </c>
      <c r="AB21" s="120">
        <v>40</v>
      </c>
      <c r="AC21" s="120">
        <v>28</v>
      </c>
      <c r="AD21" s="120">
        <v>33</v>
      </c>
      <c r="AE21" s="120">
        <v>54</v>
      </c>
      <c r="AF21" s="120">
        <v>73</v>
      </c>
      <c r="AG21" s="120">
        <v>141</v>
      </c>
      <c r="AH21" s="120">
        <v>185</v>
      </c>
      <c r="AI21" s="52">
        <v>10</v>
      </c>
      <c r="AJ21" s="113">
        <v>10</v>
      </c>
      <c r="AK21" s="30" t="s">
        <v>174</v>
      </c>
      <c r="AL21" s="120">
        <v>5</v>
      </c>
      <c r="AM21" s="120">
        <v>5</v>
      </c>
      <c r="AN21" s="120">
        <v>3</v>
      </c>
      <c r="AO21" s="120">
        <v>3</v>
      </c>
      <c r="AP21" s="120">
        <v>2</v>
      </c>
      <c r="AQ21" s="120">
        <v>2</v>
      </c>
      <c r="AR21" s="120">
        <v>11</v>
      </c>
      <c r="AS21" s="120">
        <v>11</v>
      </c>
      <c r="AT21" s="120">
        <v>21</v>
      </c>
      <c r="AU21" s="120">
        <v>21</v>
      </c>
      <c r="AV21" s="120">
        <v>15956</v>
      </c>
      <c r="AW21" s="120">
        <v>7627</v>
      </c>
      <c r="AX21" s="120">
        <v>2289</v>
      </c>
      <c r="AY21" s="120">
        <v>25872</v>
      </c>
      <c r="AZ21" s="120">
        <v>33</v>
      </c>
      <c r="BA21" s="120">
        <v>57</v>
      </c>
      <c r="BB21" s="120">
        <v>75</v>
      </c>
      <c r="BC21" s="52">
        <v>10</v>
      </c>
      <c r="BD21" s="113">
        <v>10</v>
      </c>
      <c r="BE21" s="30" t="s">
        <v>174</v>
      </c>
      <c r="BF21" s="120">
        <v>208</v>
      </c>
      <c r="BG21" s="120">
        <v>373</v>
      </c>
      <c r="BH21" s="120">
        <v>3</v>
      </c>
      <c r="BI21" s="120">
        <v>3</v>
      </c>
      <c r="BJ21" s="120">
        <v>2</v>
      </c>
      <c r="BK21" s="120">
        <v>19</v>
      </c>
      <c r="BL21" s="120">
        <v>27</v>
      </c>
      <c r="BM21" s="120">
        <v>16592</v>
      </c>
      <c r="BN21" s="120">
        <v>6019</v>
      </c>
      <c r="BO21" s="120">
        <v>1712</v>
      </c>
      <c r="BP21" s="120">
        <v>24323</v>
      </c>
      <c r="BQ21" s="120">
        <v>0</v>
      </c>
      <c r="BR21" s="120">
        <v>0</v>
      </c>
      <c r="BS21" s="120">
        <v>0</v>
      </c>
      <c r="BT21" s="120">
        <v>42</v>
      </c>
      <c r="BU21" s="120">
        <v>42</v>
      </c>
      <c r="BV21" s="52">
        <v>10</v>
      </c>
    </row>
    <row r="22" spans="1:74" ht="20.100000000000001" customHeight="1" x14ac:dyDescent="0.15">
      <c r="A22" s="280">
        <v>11</v>
      </c>
      <c r="B22" s="31" t="s">
        <v>175</v>
      </c>
      <c r="C22" s="126">
        <v>59926</v>
      </c>
      <c r="D22" s="126">
        <v>0</v>
      </c>
      <c r="E22" s="126">
        <v>17340</v>
      </c>
      <c r="F22" s="126">
        <v>11670</v>
      </c>
      <c r="G22" s="126">
        <v>88936</v>
      </c>
      <c r="H22" s="126">
        <v>21</v>
      </c>
      <c r="I22" s="126">
        <v>2577</v>
      </c>
      <c r="J22" s="126">
        <v>7</v>
      </c>
      <c r="K22" s="126">
        <v>5</v>
      </c>
      <c r="L22" s="126">
        <v>2</v>
      </c>
      <c r="M22" s="126">
        <v>1514</v>
      </c>
      <c r="N22" s="126">
        <v>1785</v>
      </c>
      <c r="O22" s="126">
        <v>655</v>
      </c>
      <c r="P22" s="126">
        <v>990</v>
      </c>
      <c r="Q22" s="179">
        <v>11</v>
      </c>
      <c r="R22" s="301"/>
      <c r="S22" s="280">
        <v>11</v>
      </c>
      <c r="T22" s="31" t="s">
        <v>175</v>
      </c>
      <c r="U22" s="126">
        <v>427</v>
      </c>
      <c r="V22" s="126">
        <v>654</v>
      </c>
      <c r="W22" s="126">
        <v>2596</v>
      </c>
      <c r="X22" s="126">
        <v>3429</v>
      </c>
      <c r="Y22" s="126">
        <v>5</v>
      </c>
      <c r="Z22" s="126">
        <v>6</v>
      </c>
      <c r="AA22" s="126">
        <v>5</v>
      </c>
      <c r="AB22" s="126">
        <v>7</v>
      </c>
      <c r="AC22" s="126">
        <v>5</v>
      </c>
      <c r="AD22" s="126">
        <v>6</v>
      </c>
      <c r="AE22" s="126">
        <v>15</v>
      </c>
      <c r="AF22" s="126">
        <v>18</v>
      </c>
      <c r="AG22" s="126">
        <v>30</v>
      </c>
      <c r="AH22" s="126">
        <v>37</v>
      </c>
      <c r="AI22" s="179">
        <v>11</v>
      </c>
      <c r="AJ22" s="280">
        <v>11</v>
      </c>
      <c r="AK22" s="31" t="s">
        <v>175</v>
      </c>
      <c r="AL22" s="126">
        <v>0</v>
      </c>
      <c r="AM22" s="126">
        <v>0</v>
      </c>
      <c r="AN22" s="126">
        <v>2</v>
      </c>
      <c r="AO22" s="126">
        <v>2</v>
      </c>
      <c r="AP22" s="126">
        <v>1</v>
      </c>
      <c r="AQ22" s="126">
        <v>1</v>
      </c>
      <c r="AR22" s="126">
        <v>3</v>
      </c>
      <c r="AS22" s="126">
        <v>3</v>
      </c>
      <c r="AT22" s="126">
        <v>6</v>
      </c>
      <c r="AU22" s="126">
        <v>6</v>
      </c>
      <c r="AV22" s="126">
        <v>6248</v>
      </c>
      <c r="AW22" s="126">
        <v>2475</v>
      </c>
      <c r="AX22" s="126">
        <v>654</v>
      </c>
      <c r="AY22" s="126">
        <v>9377</v>
      </c>
      <c r="AZ22" s="126">
        <v>5</v>
      </c>
      <c r="BA22" s="126">
        <v>9</v>
      </c>
      <c r="BB22" s="126">
        <v>12</v>
      </c>
      <c r="BC22" s="179">
        <v>11</v>
      </c>
      <c r="BD22" s="280">
        <v>11</v>
      </c>
      <c r="BE22" s="31" t="s">
        <v>175</v>
      </c>
      <c r="BF22" s="126">
        <v>45</v>
      </c>
      <c r="BG22" s="126">
        <v>71</v>
      </c>
      <c r="BH22" s="126">
        <v>0</v>
      </c>
      <c r="BI22" s="126">
        <v>1</v>
      </c>
      <c r="BJ22" s="126">
        <v>1</v>
      </c>
      <c r="BK22" s="126">
        <v>5</v>
      </c>
      <c r="BL22" s="126">
        <v>7</v>
      </c>
      <c r="BM22" s="126">
        <v>5038</v>
      </c>
      <c r="BN22" s="126">
        <v>1441</v>
      </c>
      <c r="BO22" s="126">
        <v>390</v>
      </c>
      <c r="BP22" s="126">
        <v>6869</v>
      </c>
      <c r="BQ22" s="126">
        <v>0</v>
      </c>
      <c r="BR22" s="126">
        <v>0</v>
      </c>
      <c r="BS22" s="126">
        <v>0</v>
      </c>
      <c r="BT22" s="126">
        <v>20</v>
      </c>
      <c r="BU22" s="126">
        <v>20</v>
      </c>
      <c r="BV22" s="179">
        <v>11</v>
      </c>
    </row>
    <row r="23" spans="1:74" ht="20.100000000000001" customHeight="1" x14ac:dyDescent="0.15">
      <c r="A23" s="113">
        <v>12</v>
      </c>
      <c r="B23" s="30" t="s">
        <v>302</v>
      </c>
      <c r="C23" s="120">
        <v>68551</v>
      </c>
      <c r="D23" s="120">
        <v>0</v>
      </c>
      <c r="E23" s="120">
        <v>42175</v>
      </c>
      <c r="F23" s="120">
        <v>0</v>
      </c>
      <c r="G23" s="120">
        <v>110726</v>
      </c>
      <c r="H23" s="120">
        <v>23</v>
      </c>
      <c r="I23" s="120">
        <v>3331</v>
      </c>
      <c r="J23" s="120">
        <v>7</v>
      </c>
      <c r="K23" s="120">
        <v>5</v>
      </c>
      <c r="L23" s="120">
        <v>2</v>
      </c>
      <c r="M23" s="120">
        <v>967</v>
      </c>
      <c r="N23" s="120">
        <v>1226</v>
      </c>
      <c r="O23" s="120">
        <v>497</v>
      </c>
      <c r="P23" s="120">
        <v>770</v>
      </c>
      <c r="Q23" s="52">
        <v>12</v>
      </c>
      <c r="S23" s="113">
        <v>12</v>
      </c>
      <c r="T23" s="30" t="s">
        <v>302</v>
      </c>
      <c r="U23" s="120">
        <v>365</v>
      </c>
      <c r="V23" s="120">
        <v>646</v>
      </c>
      <c r="W23" s="120">
        <v>1829</v>
      </c>
      <c r="X23" s="120">
        <v>2642</v>
      </c>
      <c r="Y23" s="120">
        <v>7</v>
      </c>
      <c r="Z23" s="120">
        <v>10</v>
      </c>
      <c r="AA23" s="120">
        <v>5</v>
      </c>
      <c r="AB23" s="120">
        <v>7</v>
      </c>
      <c r="AC23" s="120">
        <v>6</v>
      </c>
      <c r="AD23" s="120">
        <v>6</v>
      </c>
      <c r="AE23" s="120">
        <v>15</v>
      </c>
      <c r="AF23" s="120">
        <v>20</v>
      </c>
      <c r="AG23" s="120">
        <v>33</v>
      </c>
      <c r="AH23" s="120">
        <v>43</v>
      </c>
      <c r="AI23" s="52">
        <v>12</v>
      </c>
      <c r="AJ23" s="113">
        <v>12</v>
      </c>
      <c r="AK23" s="30" t="s">
        <v>302</v>
      </c>
      <c r="AL23" s="120">
        <v>2</v>
      </c>
      <c r="AM23" s="120">
        <v>2</v>
      </c>
      <c r="AN23" s="120">
        <v>0</v>
      </c>
      <c r="AO23" s="120">
        <v>0</v>
      </c>
      <c r="AP23" s="120">
        <v>0</v>
      </c>
      <c r="AQ23" s="120">
        <v>0</v>
      </c>
      <c r="AR23" s="120">
        <v>1</v>
      </c>
      <c r="AS23" s="120">
        <v>1</v>
      </c>
      <c r="AT23" s="120">
        <v>3</v>
      </c>
      <c r="AU23" s="120">
        <v>3</v>
      </c>
      <c r="AV23" s="120">
        <v>11241</v>
      </c>
      <c r="AW23" s="120">
        <v>5044</v>
      </c>
      <c r="AX23" s="120">
        <v>1693</v>
      </c>
      <c r="AY23" s="120">
        <v>17978</v>
      </c>
      <c r="AZ23" s="120">
        <v>20</v>
      </c>
      <c r="BA23" s="120">
        <v>23</v>
      </c>
      <c r="BB23" s="120">
        <v>31</v>
      </c>
      <c r="BC23" s="52">
        <v>12</v>
      </c>
      <c r="BD23" s="113">
        <v>12</v>
      </c>
      <c r="BE23" s="30" t="s">
        <v>302</v>
      </c>
      <c r="BF23" s="120">
        <v>131</v>
      </c>
      <c r="BG23" s="120">
        <v>205</v>
      </c>
      <c r="BH23" s="120">
        <v>2</v>
      </c>
      <c r="BI23" s="120">
        <v>0</v>
      </c>
      <c r="BJ23" s="120">
        <v>0</v>
      </c>
      <c r="BK23" s="120">
        <v>4</v>
      </c>
      <c r="BL23" s="120">
        <v>6</v>
      </c>
      <c r="BM23" s="120">
        <v>0</v>
      </c>
      <c r="BN23" s="120">
        <v>0</v>
      </c>
      <c r="BO23" s="120">
        <v>0</v>
      </c>
      <c r="BP23" s="120">
        <v>0</v>
      </c>
      <c r="BQ23" s="120">
        <v>0</v>
      </c>
      <c r="BR23" s="120">
        <v>0</v>
      </c>
      <c r="BS23" s="120">
        <v>0</v>
      </c>
      <c r="BT23" s="120">
        <v>0</v>
      </c>
      <c r="BU23" s="120">
        <v>0</v>
      </c>
      <c r="BV23" s="52">
        <v>12</v>
      </c>
    </row>
    <row r="24" spans="1:74" ht="20.100000000000001" customHeight="1" x14ac:dyDescent="0.15">
      <c r="A24" s="113">
        <v>13</v>
      </c>
      <c r="B24" s="30" t="s">
        <v>303</v>
      </c>
      <c r="C24" s="120">
        <v>63363</v>
      </c>
      <c r="D24" s="120">
        <v>0</v>
      </c>
      <c r="E24" s="120">
        <v>25617</v>
      </c>
      <c r="F24" s="120">
        <v>14690</v>
      </c>
      <c r="G24" s="120">
        <v>103670</v>
      </c>
      <c r="H24" s="120">
        <v>27</v>
      </c>
      <c r="I24" s="120">
        <v>4458</v>
      </c>
      <c r="J24" s="120">
        <v>7</v>
      </c>
      <c r="K24" s="120">
        <v>5</v>
      </c>
      <c r="L24" s="120">
        <v>2</v>
      </c>
      <c r="M24" s="120">
        <v>1243</v>
      </c>
      <c r="N24" s="120">
        <v>1540</v>
      </c>
      <c r="O24" s="120">
        <v>483</v>
      </c>
      <c r="P24" s="120">
        <v>772</v>
      </c>
      <c r="Q24" s="52">
        <v>13</v>
      </c>
      <c r="S24" s="113">
        <v>13</v>
      </c>
      <c r="T24" s="30" t="s">
        <v>303</v>
      </c>
      <c r="U24" s="120">
        <v>374</v>
      </c>
      <c r="V24" s="120">
        <v>622</v>
      </c>
      <c r="W24" s="120">
        <v>2100</v>
      </c>
      <c r="X24" s="120">
        <v>2934</v>
      </c>
      <c r="Y24" s="120">
        <v>10</v>
      </c>
      <c r="Z24" s="120">
        <v>17</v>
      </c>
      <c r="AA24" s="120">
        <v>7</v>
      </c>
      <c r="AB24" s="120">
        <v>11</v>
      </c>
      <c r="AC24" s="120">
        <v>3</v>
      </c>
      <c r="AD24" s="120">
        <v>6</v>
      </c>
      <c r="AE24" s="120">
        <v>12</v>
      </c>
      <c r="AF24" s="120">
        <v>18</v>
      </c>
      <c r="AG24" s="120">
        <v>32</v>
      </c>
      <c r="AH24" s="120">
        <v>52</v>
      </c>
      <c r="AI24" s="52">
        <v>13</v>
      </c>
      <c r="AJ24" s="113">
        <v>13</v>
      </c>
      <c r="AK24" s="30" t="s">
        <v>303</v>
      </c>
      <c r="AL24" s="120">
        <v>2</v>
      </c>
      <c r="AM24" s="120">
        <v>2</v>
      </c>
      <c r="AN24" s="120">
        <v>1</v>
      </c>
      <c r="AO24" s="120">
        <v>1</v>
      </c>
      <c r="AP24" s="120">
        <v>0</v>
      </c>
      <c r="AQ24" s="120">
        <v>0</v>
      </c>
      <c r="AR24" s="120">
        <v>4</v>
      </c>
      <c r="AS24" s="120">
        <v>4</v>
      </c>
      <c r="AT24" s="120">
        <v>7</v>
      </c>
      <c r="AU24" s="120">
        <v>7</v>
      </c>
      <c r="AV24" s="120">
        <v>9702</v>
      </c>
      <c r="AW24" s="120">
        <v>3474</v>
      </c>
      <c r="AX24" s="120">
        <v>1120</v>
      </c>
      <c r="AY24" s="120">
        <v>14296</v>
      </c>
      <c r="AZ24" s="120">
        <v>23</v>
      </c>
      <c r="BA24" s="120">
        <v>25</v>
      </c>
      <c r="BB24" s="120">
        <v>22</v>
      </c>
      <c r="BC24" s="52">
        <v>13</v>
      </c>
      <c r="BD24" s="113">
        <v>13</v>
      </c>
      <c r="BE24" s="30" t="s">
        <v>303</v>
      </c>
      <c r="BF24" s="120">
        <v>81</v>
      </c>
      <c r="BG24" s="120">
        <v>151</v>
      </c>
      <c r="BH24" s="120">
        <v>1</v>
      </c>
      <c r="BI24" s="120">
        <v>1</v>
      </c>
      <c r="BJ24" s="120">
        <v>0</v>
      </c>
      <c r="BK24" s="120">
        <v>11</v>
      </c>
      <c r="BL24" s="120">
        <v>13</v>
      </c>
      <c r="BM24" s="120">
        <v>6467</v>
      </c>
      <c r="BN24" s="120">
        <v>1752</v>
      </c>
      <c r="BO24" s="120">
        <v>553</v>
      </c>
      <c r="BP24" s="120">
        <v>8772</v>
      </c>
      <c r="BQ24" s="120">
        <v>0</v>
      </c>
      <c r="BR24" s="120">
        <v>0</v>
      </c>
      <c r="BS24" s="120">
        <v>0</v>
      </c>
      <c r="BT24" s="120">
        <v>0</v>
      </c>
      <c r="BU24" s="120">
        <v>0</v>
      </c>
      <c r="BV24" s="52">
        <v>13</v>
      </c>
    </row>
    <row r="25" spans="1:74" ht="20.100000000000001" customHeight="1" x14ac:dyDescent="0.15">
      <c r="A25" s="113">
        <v>14</v>
      </c>
      <c r="B25" s="30" t="s">
        <v>176</v>
      </c>
      <c r="C25" s="119">
        <v>10379</v>
      </c>
      <c r="D25" s="120">
        <v>0</v>
      </c>
      <c r="E25" s="120">
        <v>3471</v>
      </c>
      <c r="F25" s="120">
        <v>2633</v>
      </c>
      <c r="G25" s="120">
        <v>16483</v>
      </c>
      <c r="H25" s="120">
        <v>6</v>
      </c>
      <c r="I25" s="120">
        <v>1268</v>
      </c>
      <c r="J25" s="120">
        <v>7</v>
      </c>
      <c r="K25" s="120">
        <v>5</v>
      </c>
      <c r="L25" s="120">
        <v>2</v>
      </c>
      <c r="M25" s="120">
        <v>235</v>
      </c>
      <c r="N25" s="120">
        <v>271</v>
      </c>
      <c r="O25" s="120">
        <v>116</v>
      </c>
      <c r="P25" s="120">
        <v>165</v>
      </c>
      <c r="Q25" s="52">
        <v>14</v>
      </c>
      <c r="S25" s="113">
        <v>14</v>
      </c>
      <c r="T25" s="30" t="s">
        <v>176</v>
      </c>
      <c r="U25" s="120">
        <v>73</v>
      </c>
      <c r="V25" s="120">
        <v>113</v>
      </c>
      <c r="W25" s="120">
        <v>424</v>
      </c>
      <c r="X25" s="120">
        <v>549</v>
      </c>
      <c r="Y25" s="120">
        <v>2</v>
      </c>
      <c r="Z25" s="120">
        <v>2</v>
      </c>
      <c r="AA25" s="120">
        <v>0</v>
      </c>
      <c r="AB25" s="120">
        <v>0</v>
      </c>
      <c r="AC25" s="120">
        <v>0</v>
      </c>
      <c r="AD25" s="120">
        <v>0</v>
      </c>
      <c r="AE25" s="120">
        <v>1</v>
      </c>
      <c r="AF25" s="120">
        <v>2</v>
      </c>
      <c r="AG25" s="120">
        <v>3</v>
      </c>
      <c r="AH25" s="120">
        <v>4</v>
      </c>
      <c r="AI25" s="52">
        <v>14</v>
      </c>
      <c r="AJ25" s="113">
        <v>14</v>
      </c>
      <c r="AK25" s="30" t="s">
        <v>176</v>
      </c>
      <c r="AL25" s="120">
        <v>0</v>
      </c>
      <c r="AM25" s="120">
        <v>0</v>
      </c>
      <c r="AN25" s="120">
        <v>0</v>
      </c>
      <c r="AO25" s="120">
        <v>0</v>
      </c>
      <c r="AP25" s="120">
        <v>0</v>
      </c>
      <c r="AQ25" s="120">
        <v>0</v>
      </c>
      <c r="AR25" s="120">
        <v>0</v>
      </c>
      <c r="AS25" s="120">
        <v>0</v>
      </c>
      <c r="AT25" s="120">
        <v>0</v>
      </c>
      <c r="AU25" s="120">
        <v>0</v>
      </c>
      <c r="AV25" s="120">
        <v>1328</v>
      </c>
      <c r="AW25" s="120">
        <v>578</v>
      </c>
      <c r="AX25" s="120">
        <v>158</v>
      </c>
      <c r="AY25" s="120">
        <v>2064</v>
      </c>
      <c r="AZ25" s="120">
        <v>2</v>
      </c>
      <c r="BA25" s="120">
        <v>0</v>
      </c>
      <c r="BB25" s="120">
        <v>0</v>
      </c>
      <c r="BC25" s="52">
        <v>14</v>
      </c>
      <c r="BD25" s="113">
        <v>14</v>
      </c>
      <c r="BE25" s="30" t="s">
        <v>176</v>
      </c>
      <c r="BF25" s="120">
        <v>7</v>
      </c>
      <c r="BG25" s="120">
        <v>9</v>
      </c>
      <c r="BH25" s="120">
        <v>0</v>
      </c>
      <c r="BI25" s="120">
        <v>0</v>
      </c>
      <c r="BJ25" s="120">
        <v>0</v>
      </c>
      <c r="BK25" s="120">
        <v>0</v>
      </c>
      <c r="BL25" s="120">
        <v>0</v>
      </c>
      <c r="BM25" s="120">
        <v>1248</v>
      </c>
      <c r="BN25" s="120">
        <v>403</v>
      </c>
      <c r="BO25" s="120">
        <v>108</v>
      </c>
      <c r="BP25" s="120">
        <v>1759</v>
      </c>
      <c r="BQ25" s="120">
        <v>0</v>
      </c>
      <c r="BR25" s="120">
        <v>0</v>
      </c>
      <c r="BS25" s="120">
        <v>0</v>
      </c>
      <c r="BT25" s="120">
        <v>0</v>
      </c>
      <c r="BU25" s="120">
        <v>0</v>
      </c>
      <c r="BV25" s="52">
        <v>14</v>
      </c>
    </row>
    <row r="26" spans="1:74" ht="20.100000000000001" customHeight="1" x14ac:dyDescent="0.15">
      <c r="A26" s="279">
        <v>15</v>
      </c>
      <c r="B26" s="33" t="s">
        <v>178</v>
      </c>
      <c r="C26" s="141">
        <v>5188</v>
      </c>
      <c r="D26" s="139">
        <v>0</v>
      </c>
      <c r="E26" s="139">
        <v>2103</v>
      </c>
      <c r="F26" s="139">
        <v>988</v>
      </c>
      <c r="G26" s="139">
        <v>8279</v>
      </c>
      <c r="H26" s="139">
        <v>0</v>
      </c>
      <c r="I26" s="139">
        <v>0</v>
      </c>
      <c r="J26" s="139">
        <v>7</v>
      </c>
      <c r="K26" s="139">
        <v>5</v>
      </c>
      <c r="L26" s="139">
        <v>2</v>
      </c>
      <c r="M26" s="139">
        <v>119</v>
      </c>
      <c r="N26" s="139">
        <v>139</v>
      </c>
      <c r="O26" s="139">
        <v>49</v>
      </c>
      <c r="P26" s="139">
        <v>63</v>
      </c>
      <c r="Q26" s="53">
        <v>15</v>
      </c>
      <c r="R26" s="300"/>
      <c r="S26" s="279">
        <v>15</v>
      </c>
      <c r="T26" s="33" t="s">
        <v>178</v>
      </c>
      <c r="U26" s="139">
        <v>39</v>
      </c>
      <c r="V26" s="139">
        <v>70</v>
      </c>
      <c r="W26" s="139">
        <v>207</v>
      </c>
      <c r="X26" s="139">
        <v>272</v>
      </c>
      <c r="Y26" s="139">
        <v>0</v>
      </c>
      <c r="Z26" s="139">
        <v>0</v>
      </c>
      <c r="AA26" s="139">
        <v>0</v>
      </c>
      <c r="AB26" s="139">
        <v>0</v>
      </c>
      <c r="AC26" s="139">
        <v>0</v>
      </c>
      <c r="AD26" s="139">
        <v>0</v>
      </c>
      <c r="AE26" s="139">
        <v>1</v>
      </c>
      <c r="AF26" s="139">
        <v>2</v>
      </c>
      <c r="AG26" s="139">
        <v>1</v>
      </c>
      <c r="AH26" s="139">
        <v>2</v>
      </c>
      <c r="AI26" s="53">
        <v>15</v>
      </c>
      <c r="AJ26" s="279">
        <v>15</v>
      </c>
      <c r="AK26" s="33" t="s">
        <v>178</v>
      </c>
      <c r="AL26" s="139">
        <v>0</v>
      </c>
      <c r="AM26" s="139">
        <v>0</v>
      </c>
      <c r="AN26" s="139">
        <v>0</v>
      </c>
      <c r="AO26" s="139">
        <v>0</v>
      </c>
      <c r="AP26" s="139">
        <v>0</v>
      </c>
      <c r="AQ26" s="139">
        <v>0</v>
      </c>
      <c r="AR26" s="139">
        <v>0</v>
      </c>
      <c r="AS26" s="139">
        <v>0</v>
      </c>
      <c r="AT26" s="139">
        <v>0</v>
      </c>
      <c r="AU26" s="139">
        <v>0</v>
      </c>
      <c r="AV26" s="139">
        <v>720</v>
      </c>
      <c r="AW26" s="139">
        <v>233</v>
      </c>
      <c r="AX26" s="139">
        <v>104</v>
      </c>
      <c r="AY26" s="139">
        <v>1057</v>
      </c>
      <c r="AZ26" s="139">
        <v>0</v>
      </c>
      <c r="BA26" s="139">
        <v>0</v>
      </c>
      <c r="BB26" s="139">
        <v>0</v>
      </c>
      <c r="BC26" s="53">
        <v>15</v>
      </c>
      <c r="BD26" s="279">
        <v>15</v>
      </c>
      <c r="BE26" s="33" t="s">
        <v>178</v>
      </c>
      <c r="BF26" s="139">
        <v>7</v>
      </c>
      <c r="BG26" s="139">
        <v>7</v>
      </c>
      <c r="BH26" s="139">
        <v>0</v>
      </c>
      <c r="BI26" s="139">
        <v>0</v>
      </c>
      <c r="BJ26" s="139">
        <v>0</v>
      </c>
      <c r="BK26" s="139">
        <v>0</v>
      </c>
      <c r="BL26" s="139">
        <v>0</v>
      </c>
      <c r="BM26" s="139">
        <v>416</v>
      </c>
      <c r="BN26" s="139">
        <v>117</v>
      </c>
      <c r="BO26" s="139">
        <v>38</v>
      </c>
      <c r="BP26" s="139">
        <v>571</v>
      </c>
      <c r="BQ26" s="139">
        <v>0</v>
      </c>
      <c r="BR26" s="139">
        <v>0</v>
      </c>
      <c r="BS26" s="139">
        <v>0</v>
      </c>
      <c r="BT26" s="139">
        <v>0</v>
      </c>
      <c r="BU26" s="139">
        <v>0</v>
      </c>
      <c r="BV26" s="53">
        <v>15</v>
      </c>
    </row>
    <row r="27" spans="1:74" ht="20.100000000000001" customHeight="1" x14ac:dyDescent="0.15">
      <c r="A27" s="113">
        <v>16</v>
      </c>
      <c r="B27" s="30" t="s">
        <v>179</v>
      </c>
      <c r="C27" s="119">
        <v>8848</v>
      </c>
      <c r="D27" s="120">
        <v>0</v>
      </c>
      <c r="E27" s="120">
        <v>3938</v>
      </c>
      <c r="F27" s="120">
        <v>2238</v>
      </c>
      <c r="G27" s="120">
        <v>15024</v>
      </c>
      <c r="H27" s="120">
        <v>3</v>
      </c>
      <c r="I27" s="120">
        <v>197</v>
      </c>
      <c r="J27" s="120">
        <v>7</v>
      </c>
      <c r="K27" s="120">
        <v>5</v>
      </c>
      <c r="L27" s="120">
        <v>2</v>
      </c>
      <c r="M27" s="120">
        <v>162</v>
      </c>
      <c r="N27" s="120">
        <v>193</v>
      </c>
      <c r="O27" s="120">
        <v>74</v>
      </c>
      <c r="P27" s="120">
        <v>113</v>
      </c>
      <c r="Q27" s="52">
        <v>16</v>
      </c>
      <c r="S27" s="113">
        <v>16</v>
      </c>
      <c r="T27" s="30" t="s">
        <v>179</v>
      </c>
      <c r="U27" s="120">
        <v>46</v>
      </c>
      <c r="V27" s="120">
        <v>76</v>
      </c>
      <c r="W27" s="120">
        <v>282</v>
      </c>
      <c r="X27" s="120">
        <v>382</v>
      </c>
      <c r="Y27" s="120">
        <v>0</v>
      </c>
      <c r="Z27" s="120">
        <v>0</v>
      </c>
      <c r="AA27" s="120">
        <v>3</v>
      </c>
      <c r="AB27" s="120">
        <v>3</v>
      </c>
      <c r="AC27" s="120">
        <v>1</v>
      </c>
      <c r="AD27" s="120">
        <v>1</v>
      </c>
      <c r="AE27" s="120">
        <v>2</v>
      </c>
      <c r="AF27" s="120">
        <v>3</v>
      </c>
      <c r="AG27" s="120">
        <v>6</v>
      </c>
      <c r="AH27" s="120">
        <v>7</v>
      </c>
      <c r="AI27" s="52">
        <v>16</v>
      </c>
      <c r="AJ27" s="113">
        <v>16</v>
      </c>
      <c r="AK27" s="30" t="s">
        <v>179</v>
      </c>
      <c r="AL27" s="120">
        <v>0</v>
      </c>
      <c r="AM27" s="120">
        <v>0</v>
      </c>
      <c r="AN27" s="120">
        <v>0</v>
      </c>
      <c r="AO27" s="120">
        <v>0</v>
      </c>
      <c r="AP27" s="120">
        <v>1</v>
      </c>
      <c r="AQ27" s="120">
        <v>1</v>
      </c>
      <c r="AR27" s="120">
        <v>2</v>
      </c>
      <c r="AS27" s="120">
        <v>2</v>
      </c>
      <c r="AT27" s="120">
        <v>3</v>
      </c>
      <c r="AU27" s="120">
        <v>3</v>
      </c>
      <c r="AV27" s="120">
        <v>1351</v>
      </c>
      <c r="AW27" s="120">
        <v>565</v>
      </c>
      <c r="AX27" s="120">
        <v>152</v>
      </c>
      <c r="AY27" s="120">
        <v>2068</v>
      </c>
      <c r="AZ27" s="120">
        <v>0</v>
      </c>
      <c r="BA27" s="120">
        <v>8</v>
      </c>
      <c r="BB27" s="120">
        <v>4</v>
      </c>
      <c r="BC27" s="52">
        <v>16</v>
      </c>
      <c r="BD27" s="113">
        <v>16</v>
      </c>
      <c r="BE27" s="30" t="s">
        <v>179</v>
      </c>
      <c r="BF27" s="120">
        <v>15</v>
      </c>
      <c r="BG27" s="120">
        <v>27</v>
      </c>
      <c r="BH27" s="120">
        <v>0</v>
      </c>
      <c r="BI27" s="120">
        <v>0</v>
      </c>
      <c r="BJ27" s="120">
        <v>1</v>
      </c>
      <c r="BK27" s="120">
        <v>6</v>
      </c>
      <c r="BL27" s="120">
        <v>7</v>
      </c>
      <c r="BM27" s="120">
        <v>986</v>
      </c>
      <c r="BN27" s="120">
        <v>273</v>
      </c>
      <c r="BO27" s="120">
        <v>74</v>
      </c>
      <c r="BP27" s="120">
        <v>1333</v>
      </c>
      <c r="BQ27" s="120">
        <v>0</v>
      </c>
      <c r="BR27" s="120">
        <v>0</v>
      </c>
      <c r="BS27" s="120">
        <v>0</v>
      </c>
      <c r="BT27" s="120">
        <v>31</v>
      </c>
      <c r="BU27" s="120">
        <v>31</v>
      </c>
      <c r="BV27" s="52">
        <v>16</v>
      </c>
    </row>
    <row r="28" spans="1:74" ht="20.100000000000001" customHeight="1" x14ac:dyDescent="0.15">
      <c r="A28" s="113">
        <v>17</v>
      </c>
      <c r="B28" s="30" t="s">
        <v>304</v>
      </c>
      <c r="C28" s="119">
        <v>44220</v>
      </c>
      <c r="D28" s="120">
        <v>0</v>
      </c>
      <c r="E28" s="120">
        <v>19273</v>
      </c>
      <c r="F28" s="120">
        <v>8841</v>
      </c>
      <c r="G28" s="120">
        <v>72334</v>
      </c>
      <c r="H28" s="120">
        <v>19</v>
      </c>
      <c r="I28" s="120">
        <v>1449</v>
      </c>
      <c r="J28" s="120">
        <v>7</v>
      </c>
      <c r="K28" s="120">
        <v>5</v>
      </c>
      <c r="L28" s="120">
        <v>2</v>
      </c>
      <c r="M28" s="120">
        <v>735</v>
      </c>
      <c r="N28" s="120">
        <v>883</v>
      </c>
      <c r="O28" s="120">
        <v>345</v>
      </c>
      <c r="P28" s="120">
        <v>550</v>
      </c>
      <c r="Q28" s="52">
        <v>17</v>
      </c>
      <c r="S28" s="113">
        <v>17</v>
      </c>
      <c r="T28" s="30" t="s">
        <v>304</v>
      </c>
      <c r="U28" s="120">
        <v>236</v>
      </c>
      <c r="V28" s="120">
        <v>392</v>
      </c>
      <c r="W28" s="120">
        <v>1316</v>
      </c>
      <c r="X28" s="120">
        <v>1825</v>
      </c>
      <c r="Y28" s="120">
        <v>1</v>
      </c>
      <c r="Z28" s="120">
        <v>3</v>
      </c>
      <c r="AA28" s="120">
        <v>7</v>
      </c>
      <c r="AB28" s="120">
        <v>8</v>
      </c>
      <c r="AC28" s="120">
        <v>5</v>
      </c>
      <c r="AD28" s="120">
        <v>7</v>
      </c>
      <c r="AE28" s="120">
        <v>10</v>
      </c>
      <c r="AF28" s="120">
        <v>13</v>
      </c>
      <c r="AG28" s="120">
        <v>23</v>
      </c>
      <c r="AH28" s="120">
        <v>31</v>
      </c>
      <c r="AI28" s="52">
        <v>17</v>
      </c>
      <c r="AJ28" s="113">
        <v>17</v>
      </c>
      <c r="AK28" s="30" t="s">
        <v>304</v>
      </c>
      <c r="AL28" s="120">
        <v>0</v>
      </c>
      <c r="AM28" s="120">
        <v>0</v>
      </c>
      <c r="AN28" s="120">
        <v>1</v>
      </c>
      <c r="AO28" s="120">
        <v>1</v>
      </c>
      <c r="AP28" s="120">
        <v>1</v>
      </c>
      <c r="AQ28" s="120">
        <v>1</v>
      </c>
      <c r="AR28" s="120">
        <v>0</v>
      </c>
      <c r="AS28" s="120">
        <v>0</v>
      </c>
      <c r="AT28" s="120">
        <v>2</v>
      </c>
      <c r="AU28" s="120">
        <v>2</v>
      </c>
      <c r="AV28" s="120">
        <v>5748</v>
      </c>
      <c r="AW28" s="120">
        <v>2558</v>
      </c>
      <c r="AX28" s="120">
        <v>729</v>
      </c>
      <c r="AY28" s="120">
        <v>9035</v>
      </c>
      <c r="AZ28" s="120">
        <v>4</v>
      </c>
      <c r="BA28" s="120">
        <v>19</v>
      </c>
      <c r="BB28" s="120">
        <v>26</v>
      </c>
      <c r="BC28" s="52">
        <v>17</v>
      </c>
      <c r="BD28" s="113">
        <v>17</v>
      </c>
      <c r="BE28" s="30" t="s">
        <v>304</v>
      </c>
      <c r="BF28" s="120">
        <v>60</v>
      </c>
      <c r="BG28" s="120">
        <v>109</v>
      </c>
      <c r="BH28" s="120">
        <v>0</v>
      </c>
      <c r="BI28" s="120">
        <v>2</v>
      </c>
      <c r="BJ28" s="120">
        <v>2</v>
      </c>
      <c r="BK28" s="120">
        <v>0</v>
      </c>
      <c r="BL28" s="120">
        <v>4</v>
      </c>
      <c r="BM28" s="120">
        <v>3351</v>
      </c>
      <c r="BN28" s="120">
        <v>1076</v>
      </c>
      <c r="BO28" s="120">
        <v>302</v>
      </c>
      <c r="BP28" s="120">
        <v>4729</v>
      </c>
      <c r="BQ28" s="120">
        <v>0</v>
      </c>
      <c r="BR28" s="120">
        <v>0</v>
      </c>
      <c r="BS28" s="120">
        <v>0</v>
      </c>
      <c r="BT28" s="120">
        <v>0</v>
      </c>
      <c r="BU28" s="120">
        <v>0</v>
      </c>
      <c r="BV28" s="52">
        <v>17</v>
      </c>
    </row>
    <row r="29" spans="1:74" ht="20.100000000000001" customHeight="1" x14ac:dyDescent="0.15">
      <c r="A29" s="113">
        <v>18</v>
      </c>
      <c r="B29" s="30" t="s">
        <v>305</v>
      </c>
      <c r="C29" s="119">
        <v>20366</v>
      </c>
      <c r="D29" s="120">
        <v>0</v>
      </c>
      <c r="E29" s="120">
        <v>8960</v>
      </c>
      <c r="F29" s="120">
        <v>5104</v>
      </c>
      <c r="G29" s="120">
        <v>34430</v>
      </c>
      <c r="H29" s="120">
        <v>7</v>
      </c>
      <c r="I29" s="120">
        <v>734</v>
      </c>
      <c r="J29" s="120">
        <v>7</v>
      </c>
      <c r="K29" s="120">
        <v>5</v>
      </c>
      <c r="L29" s="120">
        <v>2</v>
      </c>
      <c r="M29" s="120">
        <v>352</v>
      </c>
      <c r="N29" s="120">
        <v>435</v>
      </c>
      <c r="O29" s="120">
        <v>143</v>
      </c>
      <c r="P29" s="120">
        <v>216</v>
      </c>
      <c r="Q29" s="52">
        <v>18</v>
      </c>
      <c r="S29" s="113">
        <v>18</v>
      </c>
      <c r="T29" s="30" t="s">
        <v>305</v>
      </c>
      <c r="U29" s="120">
        <v>106</v>
      </c>
      <c r="V29" s="120">
        <v>181</v>
      </c>
      <c r="W29" s="120">
        <v>601</v>
      </c>
      <c r="X29" s="120">
        <v>832</v>
      </c>
      <c r="Y29" s="120">
        <v>0</v>
      </c>
      <c r="Z29" s="120">
        <v>0</v>
      </c>
      <c r="AA29" s="120">
        <v>2</v>
      </c>
      <c r="AB29" s="120">
        <v>2</v>
      </c>
      <c r="AC29" s="120">
        <v>1</v>
      </c>
      <c r="AD29" s="120">
        <v>2</v>
      </c>
      <c r="AE29" s="120">
        <v>3</v>
      </c>
      <c r="AF29" s="120">
        <v>4</v>
      </c>
      <c r="AG29" s="120">
        <v>6</v>
      </c>
      <c r="AH29" s="120">
        <v>8</v>
      </c>
      <c r="AI29" s="52">
        <v>18</v>
      </c>
      <c r="AJ29" s="113">
        <v>18</v>
      </c>
      <c r="AK29" s="30" t="s">
        <v>305</v>
      </c>
      <c r="AL29" s="120">
        <v>0</v>
      </c>
      <c r="AM29" s="120">
        <v>0</v>
      </c>
      <c r="AN29" s="120">
        <v>0</v>
      </c>
      <c r="AO29" s="120">
        <v>0</v>
      </c>
      <c r="AP29" s="120">
        <v>0</v>
      </c>
      <c r="AQ29" s="120">
        <v>0</v>
      </c>
      <c r="AR29" s="120">
        <v>0</v>
      </c>
      <c r="AS29" s="120">
        <v>0</v>
      </c>
      <c r="AT29" s="120">
        <v>0</v>
      </c>
      <c r="AU29" s="120">
        <v>0</v>
      </c>
      <c r="AV29" s="120">
        <v>3045</v>
      </c>
      <c r="AW29" s="120">
        <v>1080</v>
      </c>
      <c r="AX29" s="120">
        <v>362</v>
      </c>
      <c r="AY29" s="120">
        <v>4487</v>
      </c>
      <c r="AZ29" s="120">
        <v>0</v>
      </c>
      <c r="BA29" s="120">
        <v>5</v>
      </c>
      <c r="BB29" s="120">
        <v>8</v>
      </c>
      <c r="BC29" s="52">
        <v>18</v>
      </c>
      <c r="BD29" s="113">
        <v>18</v>
      </c>
      <c r="BE29" s="30" t="s">
        <v>305</v>
      </c>
      <c r="BF29" s="120">
        <v>20</v>
      </c>
      <c r="BG29" s="120">
        <v>33</v>
      </c>
      <c r="BH29" s="120">
        <v>0</v>
      </c>
      <c r="BI29" s="120">
        <v>0</v>
      </c>
      <c r="BJ29" s="120">
        <v>0</v>
      </c>
      <c r="BK29" s="120">
        <v>0</v>
      </c>
      <c r="BL29" s="120">
        <v>0</v>
      </c>
      <c r="BM29" s="120">
        <v>2100</v>
      </c>
      <c r="BN29" s="120">
        <v>555</v>
      </c>
      <c r="BO29" s="120">
        <v>180</v>
      </c>
      <c r="BP29" s="120">
        <v>2835</v>
      </c>
      <c r="BQ29" s="120">
        <v>0</v>
      </c>
      <c r="BR29" s="120">
        <v>0</v>
      </c>
      <c r="BS29" s="120">
        <v>0</v>
      </c>
      <c r="BT29" s="120">
        <v>0</v>
      </c>
      <c r="BU29" s="120">
        <v>0</v>
      </c>
      <c r="BV29" s="52">
        <v>18</v>
      </c>
    </row>
    <row r="30" spans="1:74" ht="20.100000000000001" customHeight="1" x14ac:dyDescent="0.15">
      <c r="A30" s="113">
        <v>19</v>
      </c>
      <c r="B30" s="30" t="s">
        <v>135</v>
      </c>
      <c r="C30" s="283">
        <v>26333</v>
      </c>
      <c r="D30" s="283">
        <v>0</v>
      </c>
      <c r="E30" s="283">
        <v>9747</v>
      </c>
      <c r="F30" s="283">
        <v>4833</v>
      </c>
      <c r="G30" s="283">
        <v>40913</v>
      </c>
      <c r="H30" s="283">
        <v>14</v>
      </c>
      <c r="I30" s="283">
        <v>2065</v>
      </c>
      <c r="J30" s="283">
        <v>7</v>
      </c>
      <c r="K30" s="283">
        <v>5</v>
      </c>
      <c r="L30" s="283">
        <v>2</v>
      </c>
      <c r="M30" s="283">
        <v>452</v>
      </c>
      <c r="N30" s="283">
        <v>570</v>
      </c>
      <c r="O30" s="283">
        <v>213</v>
      </c>
      <c r="P30" s="283">
        <v>341</v>
      </c>
      <c r="Q30" s="52">
        <v>19</v>
      </c>
      <c r="S30" s="113">
        <v>19</v>
      </c>
      <c r="T30" s="30" t="s">
        <v>135</v>
      </c>
      <c r="U30" s="120">
        <v>106</v>
      </c>
      <c r="V30" s="120">
        <v>190</v>
      </c>
      <c r="W30" s="120">
        <v>771</v>
      </c>
      <c r="X30" s="120">
        <v>1101</v>
      </c>
      <c r="Y30" s="120">
        <v>1</v>
      </c>
      <c r="Z30" s="120">
        <v>1</v>
      </c>
      <c r="AA30" s="120">
        <v>2</v>
      </c>
      <c r="AB30" s="120">
        <v>2</v>
      </c>
      <c r="AC30" s="120">
        <v>2</v>
      </c>
      <c r="AD30" s="120">
        <v>2</v>
      </c>
      <c r="AE30" s="120">
        <v>3</v>
      </c>
      <c r="AF30" s="120">
        <v>3</v>
      </c>
      <c r="AG30" s="120">
        <v>8</v>
      </c>
      <c r="AH30" s="120">
        <v>8</v>
      </c>
      <c r="AI30" s="52">
        <v>19</v>
      </c>
      <c r="AJ30" s="113">
        <v>19</v>
      </c>
      <c r="AK30" s="30" t="s">
        <v>135</v>
      </c>
      <c r="AL30" s="120">
        <v>0</v>
      </c>
      <c r="AM30" s="120">
        <v>0</v>
      </c>
      <c r="AN30" s="120">
        <v>2</v>
      </c>
      <c r="AO30" s="120">
        <v>2</v>
      </c>
      <c r="AP30" s="120">
        <v>0</v>
      </c>
      <c r="AQ30" s="120">
        <v>0</v>
      </c>
      <c r="AR30" s="120">
        <v>2</v>
      </c>
      <c r="AS30" s="120">
        <v>2</v>
      </c>
      <c r="AT30" s="120">
        <v>4</v>
      </c>
      <c r="AU30" s="120">
        <v>4</v>
      </c>
      <c r="AV30" s="120">
        <v>3990</v>
      </c>
      <c r="AW30" s="120">
        <v>1705</v>
      </c>
      <c r="AX30" s="120">
        <v>380</v>
      </c>
      <c r="AY30" s="120">
        <v>6075</v>
      </c>
      <c r="AZ30" s="120">
        <v>2</v>
      </c>
      <c r="BA30" s="120">
        <v>5</v>
      </c>
      <c r="BB30" s="120">
        <v>8</v>
      </c>
      <c r="BC30" s="52">
        <v>19</v>
      </c>
      <c r="BD30" s="113">
        <v>19</v>
      </c>
      <c r="BE30" s="30" t="s">
        <v>135</v>
      </c>
      <c r="BF30" s="120">
        <v>15</v>
      </c>
      <c r="BG30" s="120">
        <v>30</v>
      </c>
      <c r="BH30" s="120">
        <v>0</v>
      </c>
      <c r="BI30" s="120">
        <v>2</v>
      </c>
      <c r="BJ30" s="120">
        <v>0</v>
      </c>
      <c r="BK30" s="120">
        <v>7</v>
      </c>
      <c r="BL30" s="120">
        <v>9</v>
      </c>
      <c r="BM30" s="120">
        <v>2329</v>
      </c>
      <c r="BN30" s="120">
        <v>740</v>
      </c>
      <c r="BO30" s="120">
        <v>148</v>
      </c>
      <c r="BP30" s="120">
        <v>3217</v>
      </c>
      <c r="BQ30" s="120">
        <v>0</v>
      </c>
      <c r="BR30" s="120">
        <v>0</v>
      </c>
      <c r="BS30" s="120">
        <v>0</v>
      </c>
      <c r="BT30" s="120">
        <v>21</v>
      </c>
      <c r="BU30" s="120">
        <v>21</v>
      </c>
      <c r="BV30" s="52">
        <v>19</v>
      </c>
    </row>
    <row r="31" spans="1:74" ht="20.100000000000001" customHeight="1" x14ac:dyDescent="0.15">
      <c r="A31" s="279">
        <v>20</v>
      </c>
      <c r="B31" s="33" t="s">
        <v>181</v>
      </c>
      <c r="C31" s="283">
        <v>9642</v>
      </c>
      <c r="D31" s="283">
        <v>0</v>
      </c>
      <c r="E31" s="283">
        <v>3869</v>
      </c>
      <c r="F31" s="283">
        <v>3082</v>
      </c>
      <c r="G31" s="283">
        <v>16593</v>
      </c>
      <c r="H31" s="283">
        <v>0</v>
      </c>
      <c r="I31" s="283">
        <v>0</v>
      </c>
      <c r="J31" s="283">
        <v>7</v>
      </c>
      <c r="K31" s="283">
        <v>5</v>
      </c>
      <c r="L31" s="283">
        <v>2</v>
      </c>
      <c r="M31" s="283">
        <v>283</v>
      </c>
      <c r="N31" s="283">
        <v>350</v>
      </c>
      <c r="O31" s="283">
        <v>144</v>
      </c>
      <c r="P31" s="283">
        <v>233</v>
      </c>
      <c r="Q31" s="53">
        <v>20</v>
      </c>
      <c r="S31" s="279">
        <v>20</v>
      </c>
      <c r="T31" s="33" t="s">
        <v>181</v>
      </c>
      <c r="U31" s="120">
        <v>97</v>
      </c>
      <c r="V31" s="120">
        <v>154</v>
      </c>
      <c r="W31" s="120">
        <v>524</v>
      </c>
      <c r="X31" s="120">
        <v>737</v>
      </c>
      <c r="Y31" s="120">
        <v>1</v>
      </c>
      <c r="Z31" s="120">
        <v>1</v>
      </c>
      <c r="AA31" s="120">
        <v>1</v>
      </c>
      <c r="AB31" s="120">
        <v>1</v>
      </c>
      <c r="AC31" s="120">
        <v>1</v>
      </c>
      <c r="AD31" s="120">
        <v>2</v>
      </c>
      <c r="AE31" s="120">
        <v>0</v>
      </c>
      <c r="AF31" s="120">
        <v>0</v>
      </c>
      <c r="AG31" s="120">
        <v>3</v>
      </c>
      <c r="AH31" s="120">
        <v>4</v>
      </c>
      <c r="AI31" s="53">
        <v>20</v>
      </c>
      <c r="AJ31" s="279">
        <v>20</v>
      </c>
      <c r="AK31" s="33" t="s">
        <v>181</v>
      </c>
      <c r="AL31" s="120">
        <v>0</v>
      </c>
      <c r="AM31" s="120">
        <v>0</v>
      </c>
      <c r="AN31" s="120">
        <v>0</v>
      </c>
      <c r="AO31" s="120">
        <v>0</v>
      </c>
      <c r="AP31" s="120">
        <v>0</v>
      </c>
      <c r="AQ31" s="120">
        <v>0</v>
      </c>
      <c r="AR31" s="120">
        <v>0</v>
      </c>
      <c r="AS31" s="120">
        <v>0</v>
      </c>
      <c r="AT31" s="120">
        <v>0</v>
      </c>
      <c r="AU31" s="120">
        <v>0</v>
      </c>
      <c r="AV31" s="120">
        <v>1323</v>
      </c>
      <c r="AW31" s="120">
        <v>629</v>
      </c>
      <c r="AX31" s="120">
        <v>166</v>
      </c>
      <c r="AY31" s="120">
        <v>2118</v>
      </c>
      <c r="AZ31" s="120">
        <v>1</v>
      </c>
      <c r="BA31" s="120">
        <v>1</v>
      </c>
      <c r="BB31" s="120">
        <v>4</v>
      </c>
      <c r="BC31" s="53">
        <v>20</v>
      </c>
      <c r="BD31" s="279">
        <v>20</v>
      </c>
      <c r="BE31" s="33" t="s">
        <v>181</v>
      </c>
      <c r="BF31" s="120">
        <v>0</v>
      </c>
      <c r="BG31" s="120">
        <v>6</v>
      </c>
      <c r="BH31" s="120">
        <v>0</v>
      </c>
      <c r="BI31" s="120">
        <v>0</v>
      </c>
      <c r="BJ31" s="120">
        <v>0</v>
      </c>
      <c r="BK31" s="120">
        <v>0</v>
      </c>
      <c r="BL31" s="120">
        <v>0</v>
      </c>
      <c r="BM31" s="120">
        <v>1222</v>
      </c>
      <c r="BN31" s="120">
        <v>426</v>
      </c>
      <c r="BO31" s="120">
        <v>116</v>
      </c>
      <c r="BP31" s="120">
        <v>1764</v>
      </c>
      <c r="BQ31" s="120">
        <v>0</v>
      </c>
      <c r="BR31" s="120">
        <v>0</v>
      </c>
      <c r="BS31" s="120">
        <v>0</v>
      </c>
      <c r="BT31" s="120">
        <v>0</v>
      </c>
      <c r="BU31" s="120">
        <v>0</v>
      </c>
      <c r="BV31" s="53">
        <v>20</v>
      </c>
    </row>
    <row r="32" spans="1:74" ht="20.100000000000001" customHeight="1" x14ac:dyDescent="0.15">
      <c r="A32" s="113">
        <v>21</v>
      </c>
      <c r="B32" s="30" t="s">
        <v>182</v>
      </c>
      <c r="C32" s="284">
        <v>9283</v>
      </c>
      <c r="D32" s="126">
        <v>0</v>
      </c>
      <c r="E32" s="126">
        <v>5910</v>
      </c>
      <c r="F32" s="126">
        <v>2455</v>
      </c>
      <c r="G32" s="126">
        <v>17648</v>
      </c>
      <c r="H32" s="126">
        <v>4</v>
      </c>
      <c r="I32" s="126">
        <v>573</v>
      </c>
      <c r="J32" s="126">
        <v>7</v>
      </c>
      <c r="K32" s="126">
        <v>5</v>
      </c>
      <c r="L32" s="126">
        <v>2</v>
      </c>
      <c r="M32" s="126">
        <v>171</v>
      </c>
      <c r="N32" s="126">
        <v>220</v>
      </c>
      <c r="O32" s="126">
        <v>121</v>
      </c>
      <c r="P32" s="126">
        <v>192</v>
      </c>
      <c r="Q32" s="52">
        <v>21</v>
      </c>
      <c r="R32" s="301"/>
      <c r="S32" s="113">
        <v>21</v>
      </c>
      <c r="T32" s="30" t="s">
        <v>182</v>
      </c>
      <c r="U32" s="126">
        <v>67</v>
      </c>
      <c r="V32" s="126">
        <v>118</v>
      </c>
      <c r="W32" s="126">
        <v>359</v>
      </c>
      <c r="X32" s="126">
        <v>530</v>
      </c>
      <c r="Y32" s="126">
        <v>0</v>
      </c>
      <c r="Z32" s="126">
        <v>0</v>
      </c>
      <c r="AA32" s="126">
        <v>2</v>
      </c>
      <c r="AB32" s="126">
        <v>2</v>
      </c>
      <c r="AC32" s="126">
        <v>1</v>
      </c>
      <c r="AD32" s="126">
        <v>1</v>
      </c>
      <c r="AE32" s="126">
        <v>1</v>
      </c>
      <c r="AF32" s="126">
        <v>2</v>
      </c>
      <c r="AG32" s="126">
        <v>4</v>
      </c>
      <c r="AH32" s="126">
        <v>5</v>
      </c>
      <c r="AI32" s="52">
        <v>21</v>
      </c>
      <c r="AJ32" s="113">
        <v>21</v>
      </c>
      <c r="AK32" s="30" t="s">
        <v>182</v>
      </c>
      <c r="AL32" s="126">
        <v>0</v>
      </c>
      <c r="AM32" s="126">
        <v>0</v>
      </c>
      <c r="AN32" s="126">
        <v>0</v>
      </c>
      <c r="AO32" s="126">
        <v>0</v>
      </c>
      <c r="AP32" s="126">
        <v>0</v>
      </c>
      <c r="AQ32" s="126">
        <v>0</v>
      </c>
      <c r="AR32" s="126">
        <v>0</v>
      </c>
      <c r="AS32" s="126">
        <v>0</v>
      </c>
      <c r="AT32" s="126">
        <v>0</v>
      </c>
      <c r="AU32" s="126">
        <v>0</v>
      </c>
      <c r="AV32" s="126">
        <v>1848</v>
      </c>
      <c r="AW32" s="126">
        <v>1152</v>
      </c>
      <c r="AX32" s="126">
        <v>283</v>
      </c>
      <c r="AY32" s="126">
        <v>3283</v>
      </c>
      <c r="AZ32" s="126">
        <v>0</v>
      </c>
      <c r="BA32" s="126">
        <v>6</v>
      </c>
      <c r="BB32" s="126">
        <v>5</v>
      </c>
      <c r="BC32" s="52">
        <v>21</v>
      </c>
      <c r="BD32" s="113">
        <v>21</v>
      </c>
      <c r="BE32" s="30" t="s">
        <v>182</v>
      </c>
      <c r="BF32" s="126">
        <v>12</v>
      </c>
      <c r="BG32" s="126">
        <v>23</v>
      </c>
      <c r="BH32" s="126">
        <v>0</v>
      </c>
      <c r="BI32" s="126">
        <v>0</v>
      </c>
      <c r="BJ32" s="126">
        <v>0</v>
      </c>
      <c r="BK32" s="126">
        <v>0</v>
      </c>
      <c r="BL32" s="126">
        <v>0</v>
      </c>
      <c r="BM32" s="126">
        <v>891</v>
      </c>
      <c r="BN32" s="126">
        <v>441</v>
      </c>
      <c r="BO32" s="126">
        <v>97</v>
      </c>
      <c r="BP32" s="126">
        <v>1429</v>
      </c>
      <c r="BQ32" s="126">
        <v>0</v>
      </c>
      <c r="BR32" s="126">
        <v>0</v>
      </c>
      <c r="BS32" s="126">
        <v>0</v>
      </c>
      <c r="BT32" s="126">
        <v>0</v>
      </c>
      <c r="BU32" s="126">
        <v>0</v>
      </c>
      <c r="BV32" s="52">
        <v>21</v>
      </c>
    </row>
    <row r="33" spans="1:74" ht="20.100000000000001" customHeight="1" x14ac:dyDescent="0.15">
      <c r="A33" s="113">
        <v>22</v>
      </c>
      <c r="B33" s="30" t="s">
        <v>183</v>
      </c>
      <c r="C33" s="283">
        <v>65095</v>
      </c>
      <c r="D33" s="283">
        <v>0</v>
      </c>
      <c r="E33" s="283">
        <v>18496</v>
      </c>
      <c r="F33" s="283">
        <v>6713</v>
      </c>
      <c r="G33" s="283">
        <v>90304</v>
      </c>
      <c r="H33" s="283">
        <v>204</v>
      </c>
      <c r="I33" s="283">
        <v>29427</v>
      </c>
      <c r="J33" s="283">
        <v>7</v>
      </c>
      <c r="K33" s="283">
        <v>5</v>
      </c>
      <c r="L33" s="283">
        <v>2</v>
      </c>
      <c r="M33" s="283">
        <v>56</v>
      </c>
      <c r="N33" s="283">
        <v>101</v>
      </c>
      <c r="O33" s="283">
        <v>23</v>
      </c>
      <c r="P33" s="283">
        <v>44</v>
      </c>
      <c r="Q33" s="52">
        <v>22</v>
      </c>
      <c r="S33" s="113">
        <v>22</v>
      </c>
      <c r="T33" s="30" t="s">
        <v>183</v>
      </c>
      <c r="U33" s="120">
        <v>12</v>
      </c>
      <c r="V33" s="120">
        <v>21</v>
      </c>
      <c r="W33" s="120">
        <v>91</v>
      </c>
      <c r="X33" s="120">
        <v>166</v>
      </c>
      <c r="Y33" s="120">
        <v>7</v>
      </c>
      <c r="Z33" s="120">
        <v>10</v>
      </c>
      <c r="AA33" s="120">
        <v>2</v>
      </c>
      <c r="AB33" s="120">
        <v>3</v>
      </c>
      <c r="AC33" s="120">
        <v>0</v>
      </c>
      <c r="AD33" s="120">
        <v>0</v>
      </c>
      <c r="AE33" s="120">
        <v>33</v>
      </c>
      <c r="AF33" s="120">
        <v>37</v>
      </c>
      <c r="AG33" s="120">
        <v>42</v>
      </c>
      <c r="AH33" s="120">
        <v>50</v>
      </c>
      <c r="AI33" s="52">
        <v>22</v>
      </c>
      <c r="AJ33" s="113">
        <v>22</v>
      </c>
      <c r="AK33" s="30" t="s">
        <v>183</v>
      </c>
      <c r="AL33" s="120">
        <v>2</v>
      </c>
      <c r="AM33" s="120">
        <v>2</v>
      </c>
      <c r="AN33" s="120">
        <v>1</v>
      </c>
      <c r="AO33" s="120">
        <v>1</v>
      </c>
      <c r="AP33" s="120">
        <v>0</v>
      </c>
      <c r="AQ33" s="120">
        <v>0</v>
      </c>
      <c r="AR33" s="120">
        <v>3</v>
      </c>
      <c r="AS33" s="120">
        <v>3</v>
      </c>
      <c r="AT33" s="120">
        <v>6</v>
      </c>
      <c r="AU33" s="120">
        <v>6</v>
      </c>
      <c r="AV33" s="120">
        <v>990</v>
      </c>
      <c r="AW33" s="120">
        <v>308</v>
      </c>
      <c r="AX33" s="120">
        <v>59</v>
      </c>
      <c r="AY33" s="120">
        <v>1357</v>
      </c>
      <c r="AZ33" s="120">
        <v>21</v>
      </c>
      <c r="BA33" s="120">
        <v>11</v>
      </c>
      <c r="BB33" s="120">
        <v>0</v>
      </c>
      <c r="BC33" s="52">
        <v>22</v>
      </c>
      <c r="BD33" s="113">
        <v>22</v>
      </c>
      <c r="BE33" s="30" t="s">
        <v>183</v>
      </c>
      <c r="BF33" s="120">
        <v>259</v>
      </c>
      <c r="BG33" s="120">
        <v>291</v>
      </c>
      <c r="BH33" s="120">
        <v>2</v>
      </c>
      <c r="BI33" s="120">
        <v>2</v>
      </c>
      <c r="BJ33" s="120">
        <v>0</v>
      </c>
      <c r="BK33" s="120">
        <v>12</v>
      </c>
      <c r="BL33" s="120">
        <v>16</v>
      </c>
      <c r="BM33" s="120">
        <v>517</v>
      </c>
      <c r="BN33" s="120">
        <v>147</v>
      </c>
      <c r="BO33" s="120">
        <v>32</v>
      </c>
      <c r="BP33" s="120">
        <v>696</v>
      </c>
      <c r="BQ33" s="120">
        <v>19</v>
      </c>
      <c r="BR33" s="120">
        <v>4</v>
      </c>
      <c r="BS33" s="120">
        <v>0</v>
      </c>
      <c r="BT33" s="120">
        <v>16</v>
      </c>
      <c r="BU33" s="120">
        <v>39</v>
      </c>
      <c r="BV33" s="52">
        <v>22</v>
      </c>
    </row>
    <row r="34" spans="1:74" ht="20.100000000000001" customHeight="1" x14ac:dyDescent="0.15">
      <c r="A34" s="113">
        <v>23</v>
      </c>
      <c r="B34" s="30" t="s">
        <v>185</v>
      </c>
      <c r="C34" s="283">
        <v>48336</v>
      </c>
      <c r="D34" s="283">
        <v>0</v>
      </c>
      <c r="E34" s="283">
        <v>19694</v>
      </c>
      <c r="F34" s="283">
        <v>10295</v>
      </c>
      <c r="G34" s="283">
        <v>78325</v>
      </c>
      <c r="H34" s="283">
        <v>17</v>
      </c>
      <c r="I34" s="283">
        <v>1315</v>
      </c>
      <c r="J34" s="283">
        <v>7</v>
      </c>
      <c r="K34" s="283">
        <v>5</v>
      </c>
      <c r="L34" s="283">
        <v>2</v>
      </c>
      <c r="M34" s="283">
        <v>744</v>
      </c>
      <c r="N34" s="283">
        <v>988</v>
      </c>
      <c r="O34" s="283">
        <v>409</v>
      </c>
      <c r="P34" s="283">
        <v>687</v>
      </c>
      <c r="Q34" s="52">
        <v>23</v>
      </c>
      <c r="S34" s="113">
        <v>23</v>
      </c>
      <c r="T34" s="30" t="s">
        <v>185</v>
      </c>
      <c r="U34" s="120">
        <v>278</v>
      </c>
      <c r="V34" s="120">
        <v>488</v>
      </c>
      <c r="W34" s="120">
        <v>1431</v>
      </c>
      <c r="X34" s="120">
        <v>2163</v>
      </c>
      <c r="Y34" s="120">
        <v>8</v>
      </c>
      <c r="Z34" s="120">
        <v>8</v>
      </c>
      <c r="AA34" s="120">
        <v>8</v>
      </c>
      <c r="AB34" s="120">
        <v>9</v>
      </c>
      <c r="AC34" s="120">
        <v>12</v>
      </c>
      <c r="AD34" s="120">
        <v>14</v>
      </c>
      <c r="AE34" s="120">
        <v>15</v>
      </c>
      <c r="AF34" s="120">
        <v>20</v>
      </c>
      <c r="AG34" s="120">
        <v>43</v>
      </c>
      <c r="AH34" s="120">
        <v>51</v>
      </c>
      <c r="AI34" s="52">
        <v>23</v>
      </c>
      <c r="AJ34" s="113">
        <v>23</v>
      </c>
      <c r="AK34" s="30" t="s">
        <v>185</v>
      </c>
      <c r="AL34" s="120">
        <v>0</v>
      </c>
      <c r="AM34" s="120">
        <v>0</v>
      </c>
      <c r="AN34" s="120">
        <v>0</v>
      </c>
      <c r="AO34" s="120">
        <v>0</v>
      </c>
      <c r="AP34" s="120">
        <v>1</v>
      </c>
      <c r="AQ34" s="120">
        <v>1</v>
      </c>
      <c r="AR34" s="120">
        <v>1</v>
      </c>
      <c r="AS34" s="120">
        <v>1</v>
      </c>
      <c r="AT34" s="120">
        <v>2</v>
      </c>
      <c r="AU34" s="120">
        <v>2</v>
      </c>
      <c r="AV34" s="120">
        <v>5533</v>
      </c>
      <c r="AW34" s="120">
        <v>2748</v>
      </c>
      <c r="AX34" s="120">
        <v>781</v>
      </c>
      <c r="AY34" s="120">
        <v>9062</v>
      </c>
      <c r="AZ34" s="120">
        <v>10</v>
      </c>
      <c r="BA34" s="120">
        <v>18</v>
      </c>
      <c r="BB34" s="120">
        <v>45</v>
      </c>
      <c r="BC34" s="52">
        <v>23</v>
      </c>
      <c r="BD34" s="113">
        <v>23</v>
      </c>
      <c r="BE34" s="30" t="s">
        <v>185</v>
      </c>
      <c r="BF34" s="120">
        <v>79</v>
      </c>
      <c r="BG34" s="120">
        <v>152</v>
      </c>
      <c r="BH34" s="120">
        <v>0</v>
      </c>
      <c r="BI34" s="120">
        <v>0</v>
      </c>
      <c r="BJ34" s="120">
        <v>2</v>
      </c>
      <c r="BK34" s="120">
        <v>2</v>
      </c>
      <c r="BL34" s="120">
        <v>4</v>
      </c>
      <c r="BM34" s="120">
        <v>3410</v>
      </c>
      <c r="BN34" s="120">
        <v>1327</v>
      </c>
      <c r="BO34" s="120">
        <v>361</v>
      </c>
      <c r="BP34" s="120">
        <v>5098</v>
      </c>
      <c r="BQ34" s="120">
        <v>0</v>
      </c>
      <c r="BR34" s="120">
        <v>0</v>
      </c>
      <c r="BS34" s="120">
        <v>0</v>
      </c>
      <c r="BT34" s="120">
        <v>0</v>
      </c>
      <c r="BU34" s="120">
        <v>0</v>
      </c>
      <c r="BV34" s="52">
        <v>23</v>
      </c>
    </row>
    <row r="35" spans="1:74" ht="20.100000000000001" customHeight="1" x14ac:dyDescent="0.15">
      <c r="A35" s="113">
        <v>24</v>
      </c>
      <c r="B35" s="30" t="s">
        <v>186</v>
      </c>
      <c r="C35" s="283">
        <v>33502</v>
      </c>
      <c r="D35" s="283">
        <v>0</v>
      </c>
      <c r="E35" s="283">
        <v>12592</v>
      </c>
      <c r="F35" s="283">
        <v>9792</v>
      </c>
      <c r="G35" s="283">
        <v>55886</v>
      </c>
      <c r="H35" s="283">
        <v>11</v>
      </c>
      <c r="I35" s="283">
        <v>1194</v>
      </c>
      <c r="J35" s="283">
        <v>7</v>
      </c>
      <c r="K35" s="283">
        <v>5</v>
      </c>
      <c r="L35" s="283">
        <v>2</v>
      </c>
      <c r="M35" s="283">
        <v>693</v>
      </c>
      <c r="N35" s="283">
        <v>904</v>
      </c>
      <c r="O35" s="283">
        <v>335</v>
      </c>
      <c r="P35" s="283">
        <v>553</v>
      </c>
      <c r="Q35" s="52">
        <v>24</v>
      </c>
      <c r="S35" s="113">
        <v>24</v>
      </c>
      <c r="T35" s="30" t="s">
        <v>186</v>
      </c>
      <c r="U35" s="120">
        <v>200</v>
      </c>
      <c r="V35" s="120">
        <v>342</v>
      </c>
      <c r="W35" s="120">
        <v>1228</v>
      </c>
      <c r="X35" s="120">
        <v>1799</v>
      </c>
      <c r="Y35" s="120">
        <v>4</v>
      </c>
      <c r="Z35" s="120">
        <v>5</v>
      </c>
      <c r="AA35" s="120">
        <v>0</v>
      </c>
      <c r="AB35" s="120">
        <v>0</v>
      </c>
      <c r="AC35" s="120">
        <v>1</v>
      </c>
      <c r="AD35" s="120">
        <v>1</v>
      </c>
      <c r="AE35" s="120">
        <v>10</v>
      </c>
      <c r="AF35" s="120">
        <v>14</v>
      </c>
      <c r="AG35" s="120">
        <v>15</v>
      </c>
      <c r="AH35" s="120">
        <v>20</v>
      </c>
      <c r="AI35" s="52">
        <v>24</v>
      </c>
      <c r="AJ35" s="113">
        <v>24</v>
      </c>
      <c r="AK35" s="30" t="s">
        <v>186</v>
      </c>
      <c r="AL35" s="120">
        <v>0</v>
      </c>
      <c r="AM35" s="120">
        <v>0</v>
      </c>
      <c r="AN35" s="120">
        <v>0</v>
      </c>
      <c r="AO35" s="120">
        <v>0</v>
      </c>
      <c r="AP35" s="120">
        <v>1</v>
      </c>
      <c r="AQ35" s="120">
        <v>1</v>
      </c>
      <c r="AR35" s="120">
        <v>3</v>
      </c>
      <c r="AS35" s="120">
        <v>3</v>
      </c>
      <c r="AT35" s="120">
        <v>4</v>
      </c>
      <c r="AU35" s="120">
        <v>4</v>
      </c>
      <c r="AV35" s="120">
        <v>4429</v>
      </c>
      <c r="AW35" s="120">
        <v>1936</v>
      </c>
      <c r="AX35" s="120">
        <v>479</v>
      </c>
      <c r="AY35" s="120">
        <v>6844</v>
      </c>
      <c r="AZ35" s="120">
        <v>5</v>
      </c>
      <c r="BA35" s="120">
        <v>0</v>
      </c>
      <c r="BB35" s="120">
        <v>3</v>
      </c>
      <c r="BC35" s="52">
        <v>24</v>
      </c>
      <c r="BD35" s="113">
        <v>24</v>
      </c>
      <c r="BE35" s="30" t="s">
        <v>186</v>
      </c>
      <c r="BF35" s="120">
        <v>49</v>
      </c>
      <c r="BG35" s="120">
        <v>57</v>
      </c>
      <c r="BH35" s="120">
        <v>0</v>
      </c>
      <c r="BI35" s="120">
        <v>0</v>
      </c>
      <c r="BJ35" s="120">
        <v>1</v>
      </c>
      <c r="BK35" s="120">
        <v>8</v>
      </c>
      <c r="BL35" s="120">
        <v>9</v>
      </c>
      <c r="BM35" s="120">
        <v>4090</v>
      </c>
      <c r="BN35" s="120">
        <v>1383</v>
      </c>
      <c r="BO35" s="120">
        <v>337</v>
      </c>
      <c r="BP35" s="120">
        <v>5810</v>
      </c>
      <c r="BQ35" s="120">
        <v>0</v>
      </c>
      <c r="BR35" s="120">
        <v>0</v>
      </c>
      <c r="BS35" s="120">
        <v>0</v>
      </c>
      <c r="BT35" s="120">
        <v>42</v>
      </c>
      <c r="BU35" s="120">
        <v>42</v>
      </c>
      <c r="BV35" s="52">
        <v>24</v>
      </c>
    </row>
    <row r="36" spans="1:74" ht="20.100000000000001" customHeight="1" x14ac:dyDescent="0.15">
      <c r="A36" s="21">
        <v>25</v>
      </c>
      <c r="B36" s="30" t="s">
        <v>12</v>
      </c>
      <c r="C36" s="139">
        <v>6166</v>
      </c>
      <c r="D36" s="139">
        <v>0</v>
      </c>
      <c r="E36" s="139">
        <v>2240</v>
      </c>
      <c r="F36" s="139">
        <v>1175</v>
      </c>
      <c r="G36" s="139">
        <v>9581</v>
      </c>
      <c r="H36" s="139">
        <v>5</v>
      </c>
      <c r="I36" s="139">
        <v>368</v>
      </c>
      <c r="J36" s="139">
        <v>7</v>
      </c>
      <c r="K36" s="139">
        <v>5</v>
      </c>
      <c r="L36" s="139">
        <v>2</v>
      </c>
      <c r="M36" s="139">
        <v>86</v>
      </c>
      <c r="N36" s="139">
        <v>106</v>
      </c>
      <c r="O36" s="139">
        <v>57</v>
      </c>
      <c r="P36" s="139">
        <v>82</v>
      </c>
      <c r="Q36" s="180">
        <v>25</v>
      </c>
      <c r="R36" s="302"/>
      <c r="S36" s="21">
        <v>25</v>
      </c>
      <c r="T36" s="30" t="s">
        <v>12</v>
      </c>
      <c r="U36" s="139">
        <v>42</v>
      </c>
      <c r="V36" s="139">
        <v>70</v>
      </c>
      <c r="W36" s="139">
        <v>185</v>
      </c>
      <c r="X36" s="139">
        <v>258</v>
      </c>
      <c r="Y36" s="139">
        <v>0</v>
      </c>
      <c r="Z36" s="139">
        <v>0</v>
      </c>
      <c r="AA36" s="139">
        <v>0</v>
      </c>
      <c r="AB36" s="139">
        <v>0</v>
      </c>
      <c r="AC36" s="139">
        <v>0</v>
      </c>
      <c r="AD36" s="139">
        <v>0</v>
      </c>
      <c r="AE36" s="139">
        <v>3</v>
      </c>
      <c r="AF36" s="139">
        <v>3</v>
      </c>
      <c r="AG36" s="139">
        <v>3</v>
      </c>
      <c r="AH36" s="139">
        <v>3</v>
      </c>
      <c r="AI36" s="180">
        <v>25</v>
      </c>
      <c r="AJ36" s="21">
        <v>25</v>
      </c>
      <c r="AK36" s="30" t="s">
        <v>12</v>
      </c>
      <c r="AL36" s="139">
        <v>0</v>
      </c>
      <c r="AM36" s="139">
        <v>0</v>
      </c>
      <c r="AN36" s="139">
        <v>0</v>
      </c>
      <c r="AO36" s="139">
        <v>0</v>
      </c>
      <c r="AP36" s="139">
        <v>0</v>
      </c>
      <c r="AQ36" s="139">
        <v>0</v>
      </c>
      <c r="AR36" s="139">
        <v>0</v>
      </c>
      <c r="AS36" s="139">
        <v>0</v>
      </c>
      <c r="AT36" s="139">
        <v>0</v>
      </c>
      <c r="AU36" s="139">
        <v>0</v>
      </c>
      <c r="AV36" s="139">
        <v>579</v>
      </c>
      <c r="AW36" s="139">
        <v>320</v>
      </c>
      <c r="AX36" s="139">
        <v>109</v>
      </c>
      <c r="AY36" s="139">
        <v>1008</v>
      </c>
      <c r="AZ36" s="139">
        <v>0</v>
      </c>
      <c r="BA36" s="139">
        <v>0</v>
      </c>
      <c r="BB36" s="139">
        <v>0</v>
      </c>
      <c r="BC36" s="180">
        <v>25</v>
      </c>
      <c r="BD36" s="21">
        <v>25</v>
      </c>
      <c r="BE36" s="30" t="s">
        <v>12</v>
      </c>
      <c r="BF36" s="139">
        <v>12</v>
      </c>
      <c r="BG36" s="139">
        <v>12</v>
      </c>
      <c r="BH36" s="139">
        <v>0</v>
      </c>
      <c r="BI36" s="139">
        <v>0</v>
      </c>
      <c r="BJ36" s="139">
        <v>0</v>
      </c>
      <c r="BK36" s="139">
        <v>0</v>
      </c>
      <c r="BL36" s="139">
        <v>0</v>
      </c>
      <c r="BM36" s="139">
        <v>366</v>
      </c>
      <c r="BN36" s="139">
        <v>166</v>
      </c>
      <c r="BO36" s="139">
        <v>50</v>
      </c>
      <c r="BP36" s="139">
        <v>582</v>
      </c>
      <c r="BQ36" s="139">
        <v>0</v>
      </c>
      <c r="BR36" s="139">
        <v>0</v>
      </c>
      <c r="BS36" s="139">
        <v>0</v>
      </c>
      <c r="BT36" s="139">
        <v>0</v>
      </c>
      <c r="BU36" s="139">
        <v>0</v>
      </c>
      <c r="BV36" s="180">
        <v>25</v>
      </c>
    </row>
    <row r="37" spans="1:74" ht="20.100000000000001" customHeight="1" thickBot="1" x14ac:dyDescent="0.2">
      <c r="A37" s="25" t="s">
        <v>210</v>
      </c>
      <c r="B37" s="34"/>
      <c r="C37" s="144">
        <f t="shared" ref="C37:I37" si="0">SUM(C12:C36)</f>
        <v>2171028</v>
      </c>
      <c r="D37" s="144">
        <f t="shared" si="0"/>
        <v>0</v>
      </c>
      <c r="E37" s="144">
        <f t="shared" si="0"/>
        <v>840080</v>
      </c>
      <c r="F37" s="144">
        <f t="shared" si="0"/>
        <v>437457</v>
      </c>
      <c r="G37" s="144">
        <f t="shared" si="0"/>
        <v>3448565</v>
      </c>
      <c r="H37" s="144">
        <f t="shared" si="0"/>
        <v>1045</v>
      </c>
      <c r="I37" s="144">
        <f t="shared" si="0"/>
        <v>179708</v>
      </c>
      <c r="J37" s="293" t="s">
        <v>289</v>
      </c>
      <c r="K37" s="293" t="s">
        <v>289</v>
      </c>
      <c r="L37" s="293" t="s">
        <v>289</v>
      </c>
      <c r="M37" s="144">
        <f>SUM(M12:M36)</f>
        <v>42293</v>
      </c>
      <c r="N37" s="144">
        <f>SUM(N12:N36)</f>
        <v>52592</v>
      </c>
      <c r="O37" s="144">
        <f>SUM(O12:O36)</f>
        <v>20231</v>
      </c>
      <c r="P37" s="262">
        <f>SUM(P12:P36)</f>
        <v>32076</v>
      </c>
      <c r="Q37" s="296"/>
      <c r="R37" s="120"/>
      <c r="S37" s="25" t="s">
        <v>210</v>
      </c>
      <c r="T37" s="34"/>
      <c r="U37" s="144">
        <f t="shared" ref="U37:AH37" si="1">SUM(U12:U36)</f>
        <v>13682</v>
      </c>
      <c r="V37" s="144">
        <f t="shared" si="1"/>
        <v>22676</v>
      </c>
      <c r="W37" s="144">
        <f t="shared" si="1"/>
        <v>76206</v>
      </c>
      <c r="X37" s="144">
        <f t="shared" si="1"/>
        <v>107344</v>
      </c>
      <c r="Y37" s="144">
        <f t="shared" si="1"/>
        <v>416</v>
      </c>
      <c r="Z37" s="144">
        <f t="shared" si="1"/>
        <v>528</v>
      </c>
      <c r="AA37" s="144">
        <f t="shared" si="1"/>
        <v>269</v>
      </c>
      <c r="AB37" s="144">
        <f t="shared" si="1"/>
        <v>368</v>
      </c>
      <c r="AC37" s="144">
        <f t="shared" si="1"/>
        <v>197</v>
      </c>
      <c r="AD37" s="144">
        <f t="shared" si="1"/>
        <v>252</v>
      </c>
      <c r="AE37" s="144">
        <f t="shared" si="1"/>
        <v>606</v>
      </c>
      <c r="AF37" s="144">
        <f t="shared" si="1"/>
        <v>797</v>
      </c>
      <c r="AG37" s="144">
        <f t="shared" si="1"/>
        <v>1488</v>
      </c>
      <c r="AH37" s="144">
        <f t="shared" si="1"/>
        <v>1945</v>
      </c>
      <c r="AI37" s="296"/>
      <c r="AJ37" s="25" t="s">
        <v>210</v>
      </c>
      <c r="AK37" s="34"/>
      <c r="AL37" s="144">
        <f t="shared" ref="AL37:BU37" si="2">SUM(AL12:AL36)</f>
        <v>37</v>
      </c>
      <c r="AM37" s="144">
        <f t="shared" si="2"/>
        <v>37</v>
      </c>
      <c r="AN37" s="144">
        <f t="shared" si="2"/>
        <v>29</v>
      </c>
      <c r="AO37" s="144">
        <f t="shared" si="2"/>
        <v>29</v>
      </c>
      <c r="AP37" s="144">
        <f t="shared" si="2"/>
        <v>15</v>
      </c>
      <c r="AQ37" s="144">
        <f t="shared" si="2"/>
        <v>15</v>
      </c>
      <c r="AR37" s="144">
        <f t="shared" si="2"/>
        <v>113</v>
      </c>
      <c r="AS37" s="144">
        <f t="shared" si="2"/>
        <v>113</v>
      </c>
      <c r="AT37" s="144">
        <f t="shared" si="2"/>
        <v>194</v>
      </c>
      <c r="AU37" s="144">
        <f t="shared" si="2"/>
        <v>194</v>
      </c>
      <c r="AV37" s="144">
        <f t="shared" si="2"/>
        <v>276869</v>
      </c>
      <c r="AW37" s="144">
        <f t="shared" si="2"/>
        <v>120454</v>
      </c>
      <c r="AX37" s="144">
        <f t="shared" si="2"/>
        <v>34256</v>
      </c>
      <c r="AY37" s="144">
        <f t="shared" si="2"/>
        <v>431579</v>
      </c>
      <c r="AZ37" s="144">
        <f t="shared" si="2"/>
        <v>588</v>
      </c>
      <c r="BA37" s="144">
        <f t="shared" si="2"/>
        <v>685</v>
      </c>
      <c r="BB37" s="144">
        <f>SUM(BB12:BB36)</f>
        <v>747</v>
      </c>
      <c r="BC37" s="296"/>
      <c r="BD37" s="25" t="s">
        <v>210</v>
      </c>
      <c r="BE37" s="34"/>
      <c r="BF37" s="144">
        <f t="shared" ref="BF37" si="3">SUM(BF12:BF36)</f>
        <v>3085</v>
      </c>
      <c r="BG37" s="144">
        <f t="shared" si="2"/>
        <v>5105</v>
      </c>
      <c r="BH37" s="144">
        <f t="shared" si="2"/>
        <v>23</v>
      </c>
      <c r="BI37" s="144">
        <f t="shared" si="2"/>
        <v>29</v>
      </c>
      <c r="BJ37" s="144">
        <f t="shared" si="2"/>
        <v>25</v>
      </c>
      <c r="BK37" s="144">
        <f t="shared" si="2"/>
        <v>245</v>
      </c>
      <c r="BL37" s="144">
        <f t="shared" si="2"/>
        <v>322</v>
      </c>
      <c r="BM37" s="144">
        <f t="shared" si="2"/>
        <v>174488</v>
      </c>
      <c r="BN37" s="144">
        <f t="shared" si="2"/>
        <v>55697</v>
      </c>
      <c r="BO37" s="144">
        <f t="shared" si="2"/>
        <v>15298</v>
      </c>
      <c r="BP37" s="144">
        <f t="shared" si="2"/>
        <v>245483</v>
      </c>
      <c r="BQ37" s="144">
        <f t="shared" si="2"/>
        <v>19</v>
      </c>
      <c r="BR37" s="144">
        <f t="shared" si="2"/>
        <v>33</v>
      </c>
      <c r="BS37" s="144">
        <f t="shared" si="2"/>
        <v>6</v>
      </c>
      <c r="BT37" s="144">
        <f t="shared" si="2"/>
        <v>649</v>
      </c>
      <c r="BU37" s="144">
        <f t="shared" si="2"/>
        <v>707</v>
      </c>
      <c r="BV37" s="296"/>
    </row>
    <row r="38" spans="1:74" ht="20.100000000000001" customHeight="1" x14ac:dyDescent="0.15">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19</v>
      </c>
      <c r="Z38" s="17">
        <v>20</v>
      </c>
      <c r="AA38" s="17">
        <v>21</v>
      </c>
      <c r="AB38" s="17">
        <v>22</v>
      </c>
      <c r="AC38" s="17">
        <v>23</v>
      </c>
      <c r="AD38" s="17">
        <v>24</v>
      </c>
      <c r="AE38" s="17">
        <v>25</v>
      </c>
      <c r="AF38" s="17">
        <v>26</v>
      </c>
      <c r="AG38" s="17">
        <v>27</v>
      </c>
      <c r="AH38" s="17">
        <v>28</v>
      </c>
      <c r="AL38" s="17">
        <v>29</v>
      </c>
      <c r="AM38" s="17">
        <v>30</v>
      </c>
      <c r="AN38" s="17">
        <v>31</v>
      </c>
      <c r="AO38" s="17">
        <v>32</v>
      </c>
      <c r="AP38" s="17">
        <v>33</v>
      </c>
      <c r="AQ38" s="17">
        <v>34</v>
      </c>
      <c r="AR38" s="17">
        <v>35</v>
      </c>
      <c r="AS38" s="17">
        <v>36</v>
      </c>
      <c r="AT38" s="17">
        <v>37</v>
      </c>
      <c r="AU38" s="17">
        <v>38</v>
      </c>
      <c r="AV38" s="17">
        <v>39</v>
      </c>
      <c r="AW38" s="17">
        <v>40</v>
      </c>
      <c r="AX38" s="17">
        <v>41</v>
      </c>
      <c r="AY38" s="17">
        <v>42</v>
      </c>
      <c r="AZ38" s="17">
        <v>43</v>
      </c>
      <c r="BA38" s="17">
        <v>44</v>
      </c>
      <c r="BB38" s="17">
        <v>45</v>
      </c>
      <c r="BF38" s="17">
        <v>46</v>
      </c>
      <c r="BG38" s="17">
        <v>47</v>
      </c>
      <c r="BH38" s="17">
        <v>48</v>
      </c>
      <c r="BI38" s="17">
        <v>49</v>
      </c>
      <c r="BJ38" s="17">
        <v>50</v>
      </c>
      <c r="BK38" s="17">
        <v>51</v>
      </c>
      <c r="BL38" s="17">
        <v>52</v>
      </c>
      <c r="BM38" s="17">
        <v>53</v>
      </c>
      <c r="BN38" s="17">
        <v>54</v>
      </c>
      <c r="BO38" s="17">
        <v>55</v>
      </c>
      <c r="BP38" s="17">
        <v>56</v>
      </c>
      <c r="BQ38" s="17">
        <v>57</v>
      </c>
      <c r="BR38" s="17">
        <v>58</v>
      </c>
      <c r="BS38" s="17">
        <v>59</v>
      </c>
      <c r="BT38" s="17">
        <v>60</v>
      </c>
      <c r="BU38" s="17">
        <v>61</v>
      </c>
    </row>
  </sheetData>
  <mergeCells count="50">
    <mergeCell ref="BV7:BV11"/>
    <mergeCell ref="AM8:AT8"/>
    <mergeCell ref="AZ8:BB8"/>
    <mergeCell ref="BF8:BG8"/>
    <mergeCell ref="AY9:AY10"/>
    <mergeCell ref="AZ9:AZ10"/>
    <mergeCell ref="BA9:BA10"/>
    <mergeCell ref="BB9:BB10"/>
    <mergeCell ref="BF9:BF10"/>
    <mergeCell ref="BG9:BG10"/>
    <mergeCell ref="BH9:BH10"/>
    <mergeCell ref="BI9:BI10"/>
    <mergeCell ref="BJ9:BJ10"/>
    <mergeCell ref="BK9:BK10"/>
    <mergeCell ref="BS9:BS10"/>
    <mergeCell ref="BT9:BT10"/>
    <mergeCell ref="AX9:AX10"/>
    <mergeCell ref="BU9:BU10"/>
    <mergeCell ref="BM9:BM10"/>
    <mergeCell ref="M8:P8"/>
    <mergeCell ref="AV9:AV10"/>
    <mergeCell ref="AW9:AW10"/>
    <mergeCell ref="BC7:BC11"/>
    <mergeCell ref="BG7:BT7"/>
    <mergeCell ref="BN9:BN10"/>
    <mergeCell ref="BO9:BO10"/>
    <mergeCell ref="BP9:BP10"/>
    <mergeCell ref="BQ9:BQ10"/>
    <mergeCell ref="BR9:BR10"/>
    <mergeCell ref="D8:D10"/>
    <mergeCell ref="E8:E10"/>
    <mergeCell ref="H8:H10"/>
    <mergeCell ref="I8:I10"/>
    <mergeCell ref="J8:L8"/>
    <mergeCell ref="F8:F10"/>
    <mergeCell ref="G8:G10"/>
    <mergeCell ref="BL9:BL10"/>
    <mergeCell ref="AM7:BA7"/>
    <mergeCell ref="C7:G7"/>
    <mergeCell ref="H7:I7"/>
    <mergeCell ref="J7:P7"/>
    <mergeCell ref="Q7:Q11"/>
    <mergeCell ref="AI7:AI11"/>
    <mergeCell ref="L9:L10"/>
    <mergeCell ref="U8:X8"/>
    <mergeCell ref="Z8:AG8"/>
    <mergeCell ref="J9:J10"/>
    <mergeCell ref="K9:K10"/>
    <mergeCell ref="W9:X9"/>
    <mergeCell ref="C8:C10"/>
  </mergeCells>
  <phoneticPr fontId="23"/>
  <pageMargins left="0.78740157480314965" right="0.74803149606299213" top="0.78740157480314965" bottom="0.70866141732283472" header="0.51181102362204722" footer="0.51181102362204722"/>
  <pageSetup paperSize="9" scale="89" firstPageNumber="69" orientation="portrait" useFirstPageNumber="1" r:id="rId1"/>
  <headerFooter scaleWithDoc="0" alignWithMargins="0">
    <oddFooter>&amp;C- &amp;P -</oddFooter>
  </headerFooter>
  <colBreaks count="3" manualBreakCount="3">
    <brk id="9" min="1" max="36" man="1"/>
    <brk id="18" max="1048575" man="1"/>
    <brk id="35"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BFC3A-CFE1-4B57-B09F-364EF0B60ADA}">
  <sheetPr>
    <tabColor rgb="FF00B0F0"/>
  </sheetPr>
  <dimension ref="A1:BD38"/>
  <sheetViews>
    <sheetView view="pageBreakPreview" zoomScale="85" zoomScaleNormal="55" zoomScaleSheetLayoutView="85" workbookViewId="0">
      <selection sqref="A1:XFD1048576"/>
    </sheetView>
  </sheetViews>
  <sheetFormatPr defaultColWidth="10.625" defaultRowHeight="20.100000000000001" customHeight="1" x14ac:dyDescent="0.15"/>
  <cols>
    <col min="1" max="1" width="7.5" style="17" customWidth="1"/>
    <col min="2" max="2" width="10.625" style="17"/>
    <col min="3" max="16" width="10.125" style="17" customWidth="1"/>
    <col min="17" max="17" width="5.625" style="18" customWidth="1"/>
    <col min="18" max="18" width="1.625" style="17" hidden="1" customWidth="1"/>
    <col min="19" max="19" width="5.625" style="17" customWidth="1"/>
    <col min="20" max="36" width="10.125" style="17" customWidth="1"/>
    <col min="37" max="37" width="5.625" style="18" customWidth="1"/>
    <col min="38" max="38" width="5.625" style="17" customWidth="1"/>
    <col min="39" max="43" width="10.125" style="17" customWidth="1"/>
    <col min="44" max="44" width="10.625" style="17"/>
    <col min="45" max="45" width="10.125" style="17" customWidth="1"/>
    <col min="46" max="46" width="10.625" style="17"/>
    <col min="47" max="48" width="10.125" style="17" customWidth="1"/>
    <col min="49" max="50" width="10.625" style="17"/>
    <col min="51" max="52" width="10.125" style="17" customWidth="1"/>
    <col min="53" max="53" width="10.625" style="17"/>
    <col min="54" max="54" width="10.125" style="17" customWidth="1"/>
    <col min="55" max="55" width="10.625" style="17"/>
    <col min="56" max="56" width="5.625" style="18" customWidth="1"/>
    <col min="57" max="16384" width="10.625" style="17"/>
  </cols>
  <sheetData>
    <row r="1" spans="1:56" ht="20.100000000000001" customHeight="1" x14ac:dyDescent="0.15">
      <c r="A1" s="17" t="s">
        <v>446</v>
      </c>
      <c r="C1" s="17">
        <v>1</v>
      </c>
      <c r="D1" s="17">
        <v>2</v>
      </c>
      <c r="E1" s="17">
        <v>3</v>
      </c>
      <c r="F1" s="17">
        <v>4</v>
      </c>
      <c r="G1" s="17">
        <v>5</v>
      </c>
      <c r="H1" s="17">
        <v>6</v>
      </c>
      <c r="I1" s="17">
        <v>7</v>
      </c>
      <c r="J1" s="17">
        <v>8</v>
      </c>
      <c r="K1" s="17">
        <v>9</v>
      </c>
      <c r="L1" s="17">
        <v>10</v>
      </c>
      <c r="M1" s="17">
        <v>11</v>
      </c>
      <c r="N1" s="17">
        <v>12</v>
      </c>
      <c r="O1" s="17">
        <v>13</v>
      </c>
      <c r="P1" s="17">
        <v>14</v>
      </c>
      <c r="U1" s="17">
        <v>15</v>
      </c>
      <c r="V1" s="17">
        <v>16</v>
      </c>
      <c r="W1" s="17">
        <v>17</v>
      </c>
      <c r="X1" s="17">
        <v>18</v>
      </c>
      <c r="Y1" s="17">
        <v>29</v>
      </c>
      <c r="Z1" s="17">
        <v>30</v>
      </c>
      <c r="AA1" s="17">
        <v>31</v>
      </c>
      <c r="AB1" s="17">
        <v>32</v>
      </c>
      <c r="AC1" s="17">
        <v>33</v>
      </c>
      <c r="AD1" s="17">
        <v>34</v>
      </c>
      <c r="AE1" s="17">
        <v>35</v>
      </c>
      <c r="AF1" s="17">
        <v>36</v>
      </c>
      <c r="AG1" s="17">
        <v>37</v>
      </c>
      <c r="AH1" s="17">
        <v>38</v>
      </c>
      <c r="AI1" s="17">
        <v>39</v>
      </c>
      <c r="AJ1" s="17">
        <v>40</v>
      </c>
      <c r="AN1" s="17">
        <v>41</v>
      </c>
      <c r="AO1" s="17">
        <v>42</v>
      </c>
      <c r="AP1" s="17">
        <v>48</v>
      </c>
      <c r="AQ1" s="17">
        <v>49</v>
      </c>
      <c r="AR1" s="17">
        <v>50</v>
      </c>
      <c r="AS1" s="17">
        <v>51</v>
      </c>
      <c r="AT1" s="17">
        <v>52</v>
      </c>
      <c r="AU1" s="17">
        <v>38</v>
      </c>
      <c r="AV1" s="17">
        <v>39</v>
      </c>
      <c r="AW1" s="17">
        <v>40</v>
      </c>
      <c r="AX1" s="17">
        <v>41</v>
      </c>
      <c r="AY1" s="17">
        <v>57</v>
      </c>
      <c r="AZ1" s="17">
        <v>58</v>
      </c>
      <c r="BA1" s="17">
        <v>59</v>
      </c>
      <c r="BB1" s="17">
        <v>60</v>
      </c>
      <c r="BC1" s="17">
        <v>61</v>
      </c>
    </row>
    <row r="2" spans="1:56" ht="20.100000000000001" customHeight="1" x14ac:dyDescent="0.15">
      <c r="A2" s="17" t="str">
        <f>目次!A6</f>
        <v>令和７年度　市町村税の課税状況等の調</v>
      </c>
    </row>
    <row r="3" spans="1:56" ht="20.100000000000001" customHeight="1" x14ac:dyDescent="0.15">
      <c r="A3" s="17" t="s">
        <v>119</v>
      </c>
    </row>
    <row r="5" spans="1:56" ht="20.100000000000001" customHeight="1" x14ac:dyDescent="0.15">
      <c r="A5" s="17" t="s">
        <v>427</v>
      </c>
      <c r="B5" s="17" t="str">
        <f>目次!C32</f>
        <v>課税の実績額等（介護納付金課税分）（令和６年度分）</v>
      </c>
      <c r="S5" s="17" t="str">
        <f>A5</f>
        <v>第２０表</v>
      </c>
      <c r="AL5" s="17" t="str">
        <f>A5</f>
        <v>第２０表</v>
      </c>
    </row>
    <row r="6" spans="1:56" ht="20.100000000000001" customHeight="1" thickBot="1" x14ac:dyDescent="0.2">
      <c r="H6" s="101"/>
      <c r="I6" s="101"/>
      <c r="S6" s="17" t="s">
        <v>110</v>
      </c>
      <c r="AL6" s="17" t="s">
        <v>110</v>
      </c>
    </row>
    <row r="7" spans="1:56" ht="27.75" customHeight="1" x14ac:dyDescent="0.15">
      <c r="A7" s="417"/>
      <c r="B7" s="26" t="s">
        <v>9</v>
      </c>
      <c r="C7" s="611" t="s">
        <v>383</v>
      </c>
      <c r="D7" s="612"/>
      <c r="E7" s="612"/>
      <c r="F7" s="612"/>
      <c r="G7" s="613"/>
      <c r="H7" s="614" t="s">
        <v>235</v>
      </c>
      <c r="I7" s="615"/>
      <c r="J7" s="538" t="s">
        <v>385</v>
      </c>
      <c r="K7" s="539"/>
      <c r="L7" s="539"/>
      <c r="M7" s="539"/>
      <c r="N7" s="539"/>
      <c r="O7" s="539"/>
      <c r="P7" s="540"/>
      <c r="Q7" s="463" t="s">
        <v>332</v>
      </c>
      <c r="R7" s="297"/>
      <c r="S7" s="417"/>
      <c r="T7" s="26" t="s">
        <v>9</v>
      </c>
      <c r="U7" s="51" t="s">
        <v>441</v>
      </c>
      <c r="V7" s="51"/>
      <c r="W7" s="51"/>
      <c r="X7" s="51"/>
      <c r="Y7" s="51"/>
      <c r="Z7" s="51"/>
      <c r="AA7" s="51"/>
      <c r="AB7" s="51"/>
      <c r="AC7" s="51"/>
      <c r="AD7" s="51"/>
      <c r="AE7" s="51"/>
      <c r="AF7" s="51"/>
      <c r="AG7" s="51"/>
      <c r="AH7" s="51"/>
      <c r="AI7" s="51"/>
      <c r="AJ7" s="51"/>
      <c r="AK7" s="463" t="s">
        <v>332</v>
      </c>
      <c r="AL7" s="424"/>
      <c r="AM7" s="26" t="s">
        <v>9</v>
      </c>
      <c r="AN7" s="51"/>
      <c r="AO7" s="51"/>
      <c r="AP7" s="439"/>
      <c r="AQ7" s="631" t="s">
        <v>456</v>
      </c>
      <c r="AR7" s="631"/>
      <c r="AS7" s="631"/>
      <c r="AT7" s="631"/>
      <c r="AU7" s="631"/>
      <c r="AV7" s="631"/>
      <c r="AW7" s="631"/>
      <c r="AX7" s="631"/>
      <c r="AY7" s="631"/>
      <c r="AZ7" s="631"/>
      <c r="BA7" s="631"/>
      <c r="BB7" s="631"/>
      <c r="BC7" s="57"/>
      <c r="BD7" s="463" t="s">
        <v>332</v>
      </c>
    </row>
    <row r="8" spans="1:56" ht="20.100000000000001" customHeight="1" x14ac:dyDescent="0.15">
      <c r="A8" s="415"/>
      <c r="B8" s="114"/>
      <c r="C8" s="618" t="s">
        <v>192</v>
      </c>
      <c r="D8" s="618" t="s">
        <v>195</v>
      </c>
      <c r="E8" s="618" t="s">
        <v>196</v>
      </c>
      <c r="F8" s="618" t="s">
        <v>10</v>
      </c>
      <c r="G8" s="618" t="s">
        <v>198</v>
      </c>
      <c r="H8" s="553" t="s">
        <v>236</v>
      </c>
      <c r="I8" s="553" t="s">
        <v>238</v>
      </c>
      <c r="J8" s="499" t="s">
        <v>436</v>
      </c>
      <c r="K8" s="500"/>
      <c r="L8" s="616"/>
      <c r="M8" s="499" t="s">
        <v>437</v>
      </c>
      <c r="N8" s="500"/>
      <c r="O8" s="500"/>
      <c r="P8" s="617"/>
      <c r="Q8" s="464"/>
      <c r="R8" s="297"/>
      <c r="S8" s="415"/>
      <c r="T8" s="114"/>
      <c r="U8" s="499" t="s">
        <v>440</v>
      </c>
      <c r="V8" s="500"/>
      <c r="W8" s="500"/>
      <c r="X8" s="616"/>
      <c r="Y8" s="420"/>
      <c r="Z8" s="620" t="s">
        <v>455</v>
      </c>
      <c r="AA8" s="620"/>
      <c r="AB8" s="620"/>
      <c r="AC8" s="620"/>
      <c r="AD8" s="620"/>
      <c r="AE8" s="620"/>
      <c r="AF8" s="620"/>
      <c r="AG8" s="620"/>
      <c r="AH8" s="421"/>
      <c r="AI8" s="632" t="s">
        <v>459</v>
      </c>
      <c r="AJ8" s="633"/>
      <c r="AK8" s="464"/>
      <c r="AL8" s="422"/>
      <c r="AM8" s="114"/>
      <c r="AN8" s="632" t="s">
        <v>460</v>
      </c>
      <c r="AO8" s="634"/>
      <c r="AP8" s="447" t="s">
        <v>451</v>
      </c>
      <c r="AQ8" s="285"/>
      <c r="AR8" s="285"/>
      <c r="AS8" s="285"/>
      <c r="AT8" s="285"/>
      <c r="AU8" s="282" t="s">
        <v>444</v>
      </c>
      <c r="AV8" s="285"/>
      <c r="AW8" s="285"/>
      <c r="AX8" s="285"/>
      <c r="AY8" s="282" t="s">
        <v>452</v>
      </c>
      <c r="AZ8" s="285"/>
      <c r="BA8" s="285"/>
      <c r="BB8" s="285"/>
      <c r="BC8" s="285"/>
      <c r="BD8" s="464"/>
    </row>
    <row r="9" spans="1:56" ht="20.100000000000001" customHeight="1" x14ac:dyDescent="0.15">
      <c r="A9" s="415"/>
      <c r="B9" s="114"/>
      <c r="C9" s="619"/>
      <c r="D9" s="619"/>
      <c r="E9" s="619"/>
      <c r="F9" s="619"/>
      <c r="G9" s="619"/>
      <c r="H9" s="485"/>
      <c r="I9" s="485"/>
      <c r="J9" s="618" t="s">
        <v>124</v>
      </c>
      <c r="K9" s="618" t="s">
        <v>129</v>
      </c>
      <c r="L9" s="618" t="s">
        <v>131</v>
      </c>
      <c r="M9" s="412" t="s">
        <v>124</v>
      </c>
      <c r="N9" s="286"/>
      <c r="O9" s="412" t="s">
        <v>129</v>
      </c>
      <c r="P9" s="294"/>
      <c r="Q9" s="464"/>
      <c r="R9" s="298"/>
      <c r="S9" s="113"/>
      <c r="T9" s="30"/>
      <c r="U9" s="412" t="s">
        <v>131</v>
      </c>
      <c r="V9" s="286"/>
      <c r="W9" s="625" t="s">
        <v>15</v>
      </c>
      <c r="X9" s="626"/>
      <c r="Y9" s="412" t="s">
        <v>124</v>
      </c>
      <c r="Z9" s="286"/>
      <c r="AA9" s="412" t="s">
        <v>129</v>
      </c>
      <c r="AB9" s="285"/>
      <c r="AC9" s="412" t="s">
        <v>457</v>
      </c>
      <c r="AD9" s="286"/>
      <c r="AE9" s="446" t="s">
        <v>458</v>
      </c>
      <c r="AF9" s="285"/>
      <c r="AG9" s="625" t="s">
        <v>15</v>
      </c>
      <c r="AH9" s="626"/>
      <c r="AI9" s="618" t="s">
        <v>124</v>
      </c>
      <c r="AJ9" s="618" t="s">
        <v>129</v>
      </c>
      <c r="AK9" s="464"/>
      <c r="AL9" s="113"/>
      <c r="AM9" s="30"/>
      <c r="AN9" s="618" t="s">
        <v>131</v>
      </c>
      <c r="AO9" s="618" t="s">
        <v>15</v>
      </c>
      <c r="AP9" s="618" t="s">
        <v>124</v>
      </c>
      <c r="AQ9" s="618" t="s">
        <v>129</v>
      </c>
      <c r="AR9" s="618" t="s">
        <v>131</v>
      </c>
      <c r="AS9" s="618" t="s">
        <v>147</v>
      </c>
      <c r="AT9" s="627" t="s">
        <v>15</v>
      </c>
      <c r="AU9" s="618" t="s">
        <v>124</v>
      </c>
      <c r="AV9" s="618" t="s">
        <v>129</v>
      </c>
      <c r="AW9" s="618" t="s">
        <v>131</v>
      </c>
      <c r="AX9" s="627" t="s">
        <v>15</v>
      </c>
      <c r="AY9" s="618" t="s">
        <v>124</v>
      </c>
      <c r="AZ9" s="618" t="s">
        <v>129</v>
      </c>
      <c r="BA9" s="618" t="s">
        <v>131</v>
      </c>
      <c r="BB9" s="618" t="s">
        <v>147</v>
      </c>
      <c r="BC9" s="627" t="s">
        <v>15</v>
      </c>
      <c r="BD9" s="464"/>
    </row>
    <row r="10" spans="1:56" ht="20.100000000000001" customHeight="1" x14ac:dyDescent="0.15">
      <c r="A10" s="415"/>
      <c r="B10" s="114"/>
      <c r="C10" s="619"/>
      <c r="D10" s="619"/>
      <c r="E10" s="619"/>
      <c r="F10" s="619"/>
      <c r="G10" s="619"/>
      <c r="H10" s="485"/>
      <c r="I10" s="485"/>
      <c r="J10" s="531"/>
      <c r="K10" s="531"/>
      <c r="L10" s="531"/>
      <c r="M10" s="418" t="s">
        <v>132</v>
      </c>
      <c r="N10" s="418" t="s">
        <v>120</v>
      </c>
      <c r="O10" s="418" t="s">
        <v>132</v>
      </c>
      <c r="P10" s="419" t="s">
        <v>120</v>
      </c>
      <c r="Q10" s="464"/>
      <c r="S10" s="415"/>
      <c r="T10" s="114"/>
      <c r="U10" s="418" t="s">
        <v>132</v>
      </c>
      <c r="V10" s="418" t="s">
        <v>120</v>
      </c>
      <c r="W10" s="418" t="s">
        <v>132</v>
      </c>
      <c r="X10" s="418" t="s">
        <v>120</v>
      </c>
      <c r="Y10" s="425" t="s">
        <v>132</v>
      </c>
      <c r="Z10" s="425" t="s">
        <v>120</v>
      </c>
      <c r="AA10" s="425" t="s">
        <v>132</v>
      </c>
      <c r="AB10" s="438" t="s">
        <v>120</v>
      </c>
      <c r="AC10" s="425" t="s">
        <v>132</v>
      </c>
      <c r="AD10" s="425" t="s">
        <v>120</v>
      </c>
      <c r="AE10" s="432" t="s">
        <v>132</v>
      </c>
      <c r="AF10" s="432" t="s">
        <v>120</v>
      </c>
      <c r="AG10" s="425" t="s">
        <v>132</v>
      </c>
      <c r="AH10" s="425" t="s">
        <v>120</v>
      </c>
      <c r="AI10" s="531"/>
      <c r="AJ10" s="531"/>
      <c r="AK10" s="464"/>
      <c r="AL10" s="422"/>
      <c r="AM10" s="114"/>
      <c r="AN10" s="531"/>
      <c r="AO10" s="531"/>
      <c r="AP10" s="531"/>
      <c r="AQ10" s="531"/>
      <c r="AR10" s="531"/>
      <c r="AS10" s="531"/>
      <c r="AT10" s="628"/>
      <c r="AU10" s="531"/>
      <c r="AV10" s="531"/>
      <c r="AW10" s="531"/>
      <c r="AX10" s="628"/>
      <c r="AY10" s="531"/>
      <c r="AZ10" s="531"/>
      <c r="BA10" s="531"/>
      <c r="BB10" s="531"/>
      <c r="BC10" s="628"/>
      <c r="BD10" s="464"/>
    </row>
    <row r="11" spans="1:56" ht="20.100000000000001" customHeight="1" x14ac:dyDescent="0.15">
      <c r="A11" s="113" t="s">
        <v>26</v>
      </c>
      <c r="B11" s="416"/>
      <c r="C11" s="41" t="s">
        <v>56</v>
      </c>
      <c r="D11" s="41" t="s">
        <v>56</v>
      </c>
      <c r="E11" s="41" t="s">
        <v>56</v>
      </c>
      <c r="F11" s="41" t="s">
        <v>56</v>
      </c>
      <c r="G11" s="41" t="s">
        <v>56</v>
      </c>
      <c r="H11" s="41" t="s">
        <v>29</v>
      </c>
      <c r="I11" s="41" t="s">
        <v>56</v>
      </c>
      <c r="J11" s="292" t="s">
        <v>133</v>
      </c>
      <c r="K11" s="292" t="s">
        <v>133</v>
      </c>
      <c r="L11" s="292" t="s">
        <v>133</v>
      </c>
      <c r="M11" s="41" t="s">
        <v>29</v>
      </c>
      <c r="N11" s="292" t="s">
        <v>25</v>
      </c>
      <c r="O11" s="41" t="s">
        <v>29</v>
      </c>
      <c r="P11" s="295" t="s">
        <v>25</v>
      </c>
      <c r="Q11" s="465"/>
      <c r="R11" s="299"/>
      <c r="S11" s="113" t="s">
        <v>26</v>
      </c>
      <c r="T11" s="416"/>
      <c r="U11" s="41" t="s">
        <v>29</v>
      </c>
      <c r="V11" s="292" t="s">
        <v>25</v>
      </c>
      <c r="W11" s="41" t="s">
        <v>29</v>
      </c>
      <c r="X11" s="292" t="s">
        <v>25</v>
      </c>
      <c r="Y11" s="41" t="s">
        <v>29</v>
      </c>
      <c r="Z11" s="292" t="s">
        <v>25</v>
      </c>
      <c r="AA11" s="41" t="s">
        <v>29</v>
      </c>
      <c r="AB11" s="437" t="s">
        <v>25</v>
      </c>
      <c r="AC11" s="41" t="s">
        <v>29</v>
      </c>
      <c r="AD11" s="292" t="s">
        <v>25</v>
      </c>
      <c r="AE11" s="41" t="s">
        <v>29</v>
      </c>
      <c r="AF11" s="292" t="s">
        <v>25</v>
      </c>
      <c r="AG11" s="41" t="s">
        <v>29</v>
      </c>
      <c r="AH11" s="292" t="s">
        <v>25</v>
      </c>
      <c r="AI11" s="41" t="s">
        <v>56</v>
      </c>
      <c r="AJ11" s="41" t="s">
        <v>56</v>
      </c>
      <c r="AK11" s="465"/>
      <c r="AL11" s="113" t="s">
        <v>26</v>
      </c>
      <c r="AM11" s="423"/>
      <c r="AN11" s="41" t="s">
        <v>56</v>
      </c>
      <c r="AO11" s="41" t="s">
        <v>56</v>
      </c>
      <c r="AP11" s="41" t="s">
        <v>56</v>
      </c>
      <c r="AQ11" s="41" t="s">
        <v>56</v>
      </c>
      <c r="AR11" s="41" t="s">
        <v>56</v>
      </c>
      <c r="AS11" s="41" t="s">
        <v>56</v>
      </c>
      <c r="AT11" s="35" t="s">
        <v>56</v>
      </c>
      <c r="AU11" s="41" t="s">
        <v>56</v>
      </c>
      <c r="AV11" s="41" t="s">
        <v>56</v>
      </c>
      <c r="AW11" s="41" t="s">
        <v>56</v>
      </c>
      <c r="AX11" s="35" t="s">
        <v>56</v>
      </c>
      <c r="AY11" s="41" t="s">
        <v>56</v>
      </c>
      <c r="AZ11" s="41" t="s">
        <v>56</v>
      </c>
      <c r="BA11" s="41" t="s">
        <v>56</v>
      </c>
      <c r="BB11" s="41" t="s">
        <v>56</v>
      </c>
      <c r="BC11" s="35" t="s">
        <v>56</v>
      </c>
      <c r="BD11" s="465"/>
    </row>
    <row r="12" spans="1:56" ht="20.100000000000001" customHeight="1" x14ac:dyDescent="0.15">
      <c r="A12" s="277">
        <v>1</v>
      </c>
      <c r="B12" s="281" t="s">
        <v>155</v>
      </c>
      <c r="C12" s="118">
        <v>207602</v>
      </c>
      <c r="D12" s="125">
        <v>0</v>
      </c>
      <c r="E12" s="125">
        <v>82304</v>
      </c>
      <c r="F12" s="125">
        <v>69570</v>
      </c>
      <c r="G12" s="125">
        <v>359476</v>
      </c>
      <c r="H12" s="125">
        <v>298</v>
      </c>
      <c r="I12" s="125">
        <v>53797</v>
      </c>
      <c r="J12" s="125">
        <v>7</v>
      </c>
      <c r="K12" s="125">
        <v>5</v>
      </c>
      <c r="L12" s="125">
        <v>2</v>
      </c>
      <c r="M12" s="125">
        <v>4907</v>
      </c>
      <c r="N12" s="125">
        <v>5229</v>
      </c>
      <c r="O12" s="125">
        <v>1834</v>
      </c>
      <c r="P12" s="125">
        <v>2136</v>
      </c>
      <c r="Q12" s="128">
        <v>1</v>
      </c>
      <c r="R12" s="298"/>
      <c r="S12" s="277">
        <v>1</v>
      </c>
      <c r="T12" s="281" t="s">
        <v>155</v>
      </c>
      <c r="U12" s="125">
        <v>1174</v>
      </c>
      <c r="V12" s="125">
        <v>1366</v>
      </c>
      <c r="W12" s="125">
        <v>7915</v>
      </c>
      <c r="X12" s="125">
        <v>8731</v>
      </c>
      <c r="Y12" s="125">
        <v>1</v>
      </c>
      <c r="Z12" s="125">
        <v>1</v>
      </c>
      <c r="AA12" s="125">
        <v>2</v>
      </c>
      <c r="AB12" s="125">
        <v>2</v>
      </c>
      <c r="AC12" s="125">
        <v>1</v>
      </c>
      <c r="AD12" s="125">
        <v>1</v>
      </c>
      <c r="AE12" s="125">
        <v>3</v>
      </c>
      <c r="AF12" s="125">
        <v>3</v>
      </c>
      <c r="AG12" s="125">
        <v>7</v>
      </c>
      <c r="AH12" s="125">
        <v>7</v>
      </c>
      <c r="AI12" s="125">
        <v>32786</v>
      </c>
      <c r="AJ12" s="125">
        <v>9569</v>
      </c>
      <c r="AK12" s="128">
        <v>1</v>
      </c>
      <c r="AL12" s="277">
        <v>1</v>
      </c>
      <c r="AM12" s="281" t="s">
        <v>155</v>
      </c>
      <c r="AN12" s="125">
        <v>2445</v>
      </c>
      <c r="AO12" s="125">
        <v>44800</v>
      </c>
      <c r="AP12" s="125">
        <v>1</v>
      </c>
      <c r="AQ12" s="125">
        <v>3</v>
      </c>
      <c r="AR12" s="125">
        <v>2</v>
      </c>
      <c r="AS12" s="125">
        <v>7</v>
      </c>
      <c r="AT12" s="125">
        <v>13</v>
      </c>
      <c r="AU12" s="125">
        <v>7</v>
      </c>
      <c r="AV12" s="125">
        <v>32786</v>
      </c>
      <c r="AW12" s="125">
        <v>9569</v>
      </c>
      <c r="AX12" s="125">
        <v>2445</v>
      </c>
      <c r="AY12" s="125">
        <v>0</v>
      </c>
      <c r="AZ12" s="125">
        <v>0</v>
      </c>
      <c r="BA12" s="125">
        <v>0</v>
      </c>
      <c r="BB12" s="125">
        <v>13</v>
      </c>
      <c r="BC12" s="125">
        <v>13</v>
      </c>
      <c r="BD12" s="128">
        <v>1</v>
      </c>
    </row>
    <row r="13" spans="1:56" ht="20.100000000000001" customHeight="1" x14ac:dyDescent="0.15">
      <c r="A13" s="113">
        <v>2</v>
      </c>
      <c r="B13" s="30" t="s">
        <v>159</v>
      </c>
      <c r="C13" s="119">
        <v>32306</v>
      </c>
      <c r="D13" s="120">
        <v>0</v>
      </c>
      <c r="E13" s="120">
        <v>10597</v>
      </c>
      <c r="F13" s="120">
        <v>8016</v>
      </c>
      <c r="G13" s="120">
        <v>50919</v>
      </c>
      <c r="H13" s="120">
        <v>29</v>
      </c>
      <c r="I13" s="120">
        <v>5048</v>
      </c>
      <c r="J13" s="120">
        <v>7</v>
      </c>
      <c r="K13" s="120">
        <v>5</v>
      </c>
      <c r="L13" s="120">
        <v>2</v>
      </c>
      <c r="M13" s="120">
        <v>918</v>
      </c>
      <c r="N13" s="120">
        <v>965</v>
      </c>
      <c r="O13" s="120">
        <v>356</v>
      </c>
      <c r="P13" s="120">
        <v>409</v>
      </c>
      <c r="Q13" s="52">
        <v>2</v>
      </c>
      <c r="R13" s="298"/>
      <c r="S13" s="113">
        <v>2</v>
      </c>
      <c r="T13" s="30" t="s">
        <v>159</v>
      </c>
      <c r="U13" s="120">
        <v>228</v>
      </c>
      <c r="V13" s="120">
        <v>269</v>
      </c>
      <c r="W13" s="120">
        <v>1502</v>
      </c>
      <c r="X13" s="120">
        <v>1643</v>
      </c>
      <c r="Y13" s="120">
        <v>1</v>
      </c>
      <c r="Z13" s="120">
        <v>1</v>
      </c>
      <c r="AA13" s="120">
        <v>0</v>
      </c>
      <c r="AB13" s="120">
        <v>0</v>
      </c>
      <c r="AC13" s="120">
        <v>0</v>
      </c>
      <c r="AD13" s="120">
        <v>0</v>
      </c>
      <c r="AE13" s="120">
        <v>0</v>
      </c>
      <c r="AF13" s="120">
        <v>0</v>
      </c>
      <c r="AG13" s="120">
        <v>1</v>
      </c>
      <c r="AH13" s="120">
        <v>1</v>
      </c>
      <c r="AI13" s="120">
        <v>3918</v>
      </c>
      <c r="AJ13" s="120">
        <v>1186</v>
      </c>
      <c r="AK13" s="52">
        <v>2</v>
      </c>
      <c r="AL13" s="113">
        <v>2</v>
      </c>
      <c r="AM13" s="30" t="s">
        <v>159</v>
      </c>
      <c r="AN13" s="120">
        <v>312</v>
      </c>
      <c r="AO13" s="120">
        <v>5416</v>
      </c>
      <c r="AP13" s="120">
        <v>1</v>
      </c>
      <c r="AQ13" s="120">
        <v>0</v>
      </c>
      <c r="AR13" s="120">
        <v>0</v>
      </c>
      <c r="AS13" s="120">
        <v>0</v>
      </c>
      <c r="AT13" s="120">
        <v>1</v>
      </c>
      <c r="AU13" s="120">
        <v>1</v>
      </c>
      <c r="AV13" s="120">
        <v>3918</v>
      </c>
      <c r="AW13" s="120">
        <v>1186</v>
      </c>
      <c r="AX13" s="120">
        <v>312</v>
      </c>
      <c r="AY13" s="120">
        <v>0</v>
      </c>
      <c r="AZ13" s="120">
        <v>0</v>
      </c>
      <c r="BA13" s="120">
        <v>0</v>
      </c>
      <c r="BB13" s="120">
        <v>0</v>
      </c>
      <c r="BC13" s="120">
        <v>0</v>
      </c>
      <c r="BD13" s="52">
        <v>2</v>
      </c>
    </row>
    <row r="14" spans="1:56" ht="20.100000000000001" customHeight="1" x14ac:dyDescent="0.15">
      <c r="A14" s="263">
        <v>3</v>
      </c>
      <c r="B14" s="30" t="s">
        <v>160</v>
      </c>
      <c r="C14" s="120">
        <v>66956</v>
      </c>
      <c r="D14" s="120">
        <v>0</v>
      </c>
      <c r="E14" s="120">
        <v>22602</v>
      </c>
      <c r="F14" s="120">
        <v>10864</v>
      </c>
      <c r="G14" s="120">
        <v>100422</v>
      </c>
      <c r="H14" s="120">
        <v>54</v>
      </c>
      <c r="I14" s="120">
        <v>3606</v>
      </c>
      <c r="J14" s="120">
        <v>7</v>
      </c>
      <c r="K14" s="120">
        <v>5</v>
      </c>
      <c r="L14" s="120">
        <v>2</v>
      </c>
      <c r="M14" s="120">
        <v>1160</v>
      </c>
      <c r="N14" s="120">
        <v>1238</v>
      </c>
      <c r="O14" s="120">
        <v>682</v>
      </c>
      <c r="P14" s="120">
        <v>794</v>
      </c>
      <c r="Q14" s="52">
        <v>3</v>
      </c>
      <c r="S14" s="263">
        <v>3</v>
      </c>
      <c r="T14" s="30" t="s">
        <v>160</v>
      </c>
      <c r="U14" s="120">
        <v>402</v>
      </c>
      <c r="V14" s="120">
        <v>483</v>
      </c>
      <c r="W14" s="120">
        <v>2244</v>
      </c>
      <c r="X14" s="120">
        <v>2515</v>
      </c>
      <c r="Y14" s="120">
        <v>0</v>
      </c>
      <c r="Z14" s="120">
        <v>0</v>
      </c>
      <c r="AA14" s="120">
        <v>0</v>
      </c>
      <c r="AB14" s="120">
        <v>0</v>
      </c>
      <c r="AC14" s="120">
        <v>0</v>
      </c>
      <c r="AD14" s="120">
        <v>0</v>
      </c>
      <c r="AE14" s="120">
        <v>2</v>
      </c>
      <c r="AF14" s="120">
        <v>2</v>
      </c>
      <c r="AG14" s="120">
        <v>2</v>
      </c>
      <c r="AH14" s="120">
        <v>2</v>
      </c>
      <c r="AI14" s="120">
        <v>6500</v>
      </c>
      <c r="AJ14" s="120">
        <v>2978</v>
      </c>
      <c r="AK14" s="52">
        <v>3</v>
      </c>
      <c r="AL14" s="263">
        <v>3</v>
      </c>
      <c r="AM14" s="30" t="s">
        <v>160</v>
      </c>
      <c r="AN14" s="120">
        <v>725</v>
      </c>
      <c r="AO14" s="120">
        <v>10203</v>
      </c>
      <c r="AP14" s="120">
        <v>0</v>
      </c>
      <c r="AQ14" s="120">
        <v>0</v>
      </c>
      <c r="AR14" s="120">
        <v>0</v>
      </c>
      <c r="AS14" s="120">
        <v>2</v>
      </c>
      <c r="AT14" s="120">
        <v>2</v>
      </c>
      <c r="AU14" s="120">
        <v>2</v>
      </c>
      <c r="AV14" s="120">
        <v>6500</v>
      </c>
      <c r="AW14" s="120">
        <v>2978</v>
      </c>
      <c r="AX14" s="120">
        <v>725</v>
      </c>
      <c r="AY14" s="120">
        <v>0</v>
      </c>
      <c r="AZ14" s="120">
        <v>0</v>
      </c>
      <c r="BA14" s="120">
        <v>0</v>
      </c>
      <c r="BB14" s="120">
        <v>4</v>
      </c>
      <c r="BC14" s="120">
        <v>4</v>
      </c>
      <c r="BD14" s="52">
        <v>3</v>
      </c>
    </row>
    <row r="15" spans="1:56" ht="20.100000000000001" customHeight="1" x14ac:dyDescent="0.15">
      <c r="A15" s="113">
        <v>4</v>
      </c>
      <c r="B15" s="30" t="s">
        <v>161</v>
      </c>
      <c r="C15" s="120">
        <v>45660</v>
      </c>
      <c r="D15" s="120">
        <v>0</v>
      </c>
      <c r="E15" s="120">
        <v>17601</v>
      </c>
      <c r="F15" s="120">
        <v>10921</v>
      </c>
      <c r="G15" s="120">
        <v>74182</v>
      </c>
      <c r="H15" s="120">
        <v>34</v>
      </c>
      <c r="I15" s="120">
        <v>5423</v>
      </c>
      <c r="J15" s="120">
        <v>7</v>
      </c>
      <c r="K15" s="120">
        <v>5</v>
      </c>
      <c r="L15" s="120">
        <v>2</v>
      </c>
      <c r="M15" s="120">
        <v>1098</v>
      </c>
      <c r="N15" s="120">
        <v>1176</v>
      </c>
      <c r="O15" s="120">
        <v>431</v>
      </c>
      <c r="P15" s="120">
        <v>484</v>
      </c>
      <c r="Q15" s="52">
        <v>4</v>
      </c>
      <c r="R15" s="298"/>
      <c r="S15" s="113">
        <v>4</v>
      </c>
      <c r="T15" s="30" t="s">
        <v>161</v>
      </c>
      <c r="U15" s="120">
        <v>279</v>
      </c>
      <c r="V15" s="120">
        <v>325</v>
      </c>
      <c r="W15" s="120">
        <v>1808</v>
      </c>
      <c r="X15" s="120">
        <v>1985</v>
      </c>
      <c r="Y15" s="120">
        <v>0</v>
      </c>
      <c r="Z15" s="120">
        <v>0</v>
      </c>
      <c r="AA15" s="120">
        <v>0</v>
      </c>
      <c r="AB15" s="120">
        <v>0</v>
      </c>
      <c r="AC15" s="120">
        <v>0</v>
      </c>
      <c r="AD15" s="120">
        <v>0</v>
      </c>
      <c r="AE15" s="120">
        <v>3</v>
      </c>
      <c r="AF15" s="120">
        <v>3</v>
      </c>
      <c r="AG15" s="120">
        <v>3</v>
      </c>
      <c r="AH15" s="120">
        <v>3</v>
      </c>
      <c r="AI15" s="120">
        <v>6503</v>
      </c>
      <c r="AJ15" s="120">
        <v>1912</v>
      </c>
      <c r="AK15" s="52">
        <v>4</v>
      </c>
      <c r="AL15" s="113">
        <v>4</v>
      </c>
      <c r="AM15" s="30" t="s">
        <v>161</v>
      </c>
      <c r="AN15" s="120">
        <v>514</v>
      </c>
      <c r="AO15" s="120">
        <v>8929</v>
      </c>
      <c r="AP15" s="120">
        <v>0</v>
      </c>
      <c r="AQ15" s="120">
        <v>0</v>
      </c>
      <c r="AR15" s="120">
        <v>0</v>
      </c>
      <c r="AS15" s="120">
        <v>7</v>
      </c>
      <c r="AT15" s="120">
        <v>7</v>
      </c>
      <c r="AU15" s="120">
        <v>3</v>
      </c>
      <c r="AV15" s="120">
        <v>6503</v>
      </c>
      <c r="AW15" s="120">
        <v>1912</v>
      </c>
      <c r="AX15" s="120">
        <v>514</v>
      </c>
      <c r="AY15" s="120">
        <v>0</v>
      </c>
      <c r="AZ15" s="120">
        <v>0</v>
      </c>
      <c r="BA15" s="120">
        <v>0</v>
      </c>
      <c r="BB15" s="120">
        <v>2</v>
      </c>
      <c r="BC15" s="120">
        <v>2</v>
      </c>
      <c r="BD15" s="52">
        <v>4</v>
      </c>
    </row>
    <row r="16" spans="1:56" ht="20.100000000000001" customHeight="1" x14ac:dyDescent="0.15">
      <c r="A16" s="278">
        <v>5</v>
      </c>
      <c r="B16" s="30" t="s">
        <v>164</v>
      </c>
      <c r="C16" s="139">
        <v>19503</v>
      </c>
      <c r="D16" s="139">
        <v>0</v>
      </c>
      <c r="E16" s="139">
        <v>8042</v>
      </c>
      <c r="F16" s="139">
        <v>3491</v>
      </c>
      <c r="G16" s="139">
        <v>31036</v>
      </c>
      <c r="H16" s="139">
        <v>14</v>
      </c>
      <c r="I16" s="139">
        <v>1216</v>
      </c>
      <c r="J16" s="139">
        <v>7</v>
      </c>
      <c r="K16" s="139">
        <v>5</v>
      </c>
      <c r="L16" s="139">
        <v>2</v>
      </c>
      <c r="M16" s="139">
        <v>463</v>
      </c>
      <c r="N16" s="139">
        <v>496</v>
      </c>
      <c r="O16" s="139">
        <v>214</v>
      </c>
      <c r="P16" s="139">
        <v>244</v>
      </c>
      <c r="Q16" s="53">
        <v>5</v>
      </c>
      <c r="R16" s="300"/>
      <c r="S16" s="278">
        <v>5</v>
      </c>
      <c r="T16" s="30" t="s">
        <v>164</v>
      </c>
      <c r="U16" s="139">
        <v>136</v>
      </c>
      <c r="V16" s="139">
        <v>158</v>
      </c>
      <c r="W16" s="139">
        <v>813</v>
      </c>
      <c r="X16" s="139">
        <v>898</v>
      </c>
      <c r="Y16" s="139">
        <v>0</v>
      </c>
      <c r="Z16" s="139">
        <v>0</v>
      </c>
      <c r="AA16" s="139">
        <v>0</v>
      </c>
      <c r="AB16" s="139">
        <v>0</v>
      </c>
      <c r="AC16" s="139">
        <v>0</v>
      </c>
      <c r="AD16" s="139">
        <v>0</v>
      </c>
      <c r="AE16" s="139">
        <v>0</v>
      </c>
      <c r="AF16" s="139">
        <v>0</v>
      </c>
      <c r="AG16" s="139">
        <v>0</v>
      </c>
      <c r="AH16" s="139">
        <v>0</v>
      </c>
      <c r="AI16" s="139">
        <v>2778</v>
      </c>
      <c r="AJ16" s="139">
        <v>976</v>
      </c>
      <c r="AK16" s="53">
        <v>5</v>
      </c>
      <c r="AL16" s="278">
        <v>5</v>
      </c>
      <c r="AM16" s="30" t="s">
        <v>164</v>
      </c>
      <c r="AN16" s="139">
        <v>253</v>
      </c>
      <c r="AO16" s="139">
        <v>4007</v>
      </c>
      <c r="AP16" s="139">
        <v>0</v>
      </c>
      <c r="AQ16" s="139">
        <v>0</v>
      </c>
      <c r="AR16" s="139">
        <v>0</v>
      </c>
      <c r="AS16" s="139">
        <v>0</v>
      </c>
      <c r="AT16" s="139">
        <v>0</v>
      </c>
      <c r="AU16" s="139">
        <v>0</v>
      </c>
      <c r="AV16" s="139">
        <v>2778</v>
      </c>
      <c r="AW16" s="139">
        <v>976</v>
      </c>
      <c r="AX16" s="139">
        <v>253</v>
      </c>
      <c r="AY16" s="139">
        <v>0</v>
      </c>
      <c r="AZ16" s="139">
        <v>0</v>
      </c>
      <c r="BA16" s="139">
        <v>0</v>
      </c>
      <c r="BB16" s="139">
        <v>0</v>
      </c>
      <c r="BC16" s="139">
        <v>0</v>
      </c>
      <c r="BD16" s="53">
        <v>5</v>
      </c>
    </row>
    <row r="17" spans="1:56" ht="20.100000000000001" customHeight="1" x14ac:dyDescent="0.15">
      <c r="A17" s="113">
        <v>6</v>
      </c>
      <c r="B17" s="178" t="s">
        <v>166</v>
      </c>
      <c r="C17" s="119">
        <v>35729</v>
      </c>
      <c r="D17" s="120">
        <v>0</v>
      </c>
      <c r="E17" s="120">
        <v>15631</v>
      </c>
      <c r="F17" s="120">
        <v>6752</v>
      </c>
      <c r="G17" s="120">
        <v>58112</v>
      </c>
      <c r="H17" s="120">
        <v>25</v>
      </c>
      <c r="I17" s="120">
        <v>3311</v>
      </c>
      <c r="J17" s="120">
        <v>7</v>
      </c>
      <c r="K17" s="120">
        <v>5</v>
      </c>
      <c r="L17" s="120">
        <v>2</v>
      </c>
      <c r="M17" s="120">
        <v>716</v>
      </c>
      <c r="N17" s="120">
        <v>777</v>
      </c>
      <c r="O17" s="120">
        <v>365</v>
      </c>
      <c r="P17" s="120">
        <v>425</v>
      </c>
      <c r="Q17" s="52">
        <v>6</v>
      </c>
      <c r="R17" s="298"/>
      <c r="S17" s="113">
        <v>6</v>
      </c>
      <c r="T17" s="31" t="s">
        <v>166</v>
      </c>
      <c r="U17" s="120">
        <v>233</v>
      </c>
      <c r="V17" s="120">
        <v>278</v>
      </c>
      <c r="W17" s="120">
        <v>1314</v>
      </c>
      <c r="X17" s="120">
        <v>1480</v>
      </c>
      <c r="Y17" s="120">
        <v>1</v>
      </c>
      <c r="Z17" s="120">
        <v>1</v>
      </c>
      <c r="AA17" s="120">
        <v>1</v>
      </c>
      <c r="AB17" s="120">
        <v>1</v>
      </c>
      <c r="AC17" s="120">
        <v>0</v>
      </c>
      <c r="AD17" s="120">
        <v>0</v>
      </c>
      <c r="AE17" s="120">
        <v>1</v>
      </c>
      <c r="AF17" s="120">
        <v>1</v>
      </c>
      <c r="AG17" s="120">
        <v>3</v>
      </c>
      <c r="AH17" s="120">
        <v>3</v>
      </c>
      <c r="AI17" s="120">
        <v>5167</v>
      </c>
      <c r="AJ17" s="120">
        <v>2019</v>
      </c>
      <c r="AK17" s="52">
        <v>6</v>
      </c>
      <c r="AL17" s="113">
        <v>6</v>
      </c>
      <c r="AM17" s="31" t="s">
        <v>166</v>
      </c>
      <c r="AN17" s="120">
        <v>528</v>
      </c>
      <c r="AO17" s="120">
        <v>7714</v>
      </c>
      <c r="AP17" s="120">
        <v>1</v>
      </c>
      <c r="AQ17" s="120">
        <v>2</v>
      </c>
      <c r="AR17" s="120">
        <v>0</v>
      </c>
      <c r="AS17" s="120">
        <v>3</v>
      </c>
      <c r="AT17" s="120">
        <v>6</v>
      </c>
      <c r="AU17" s="120">
        <v>3</v>
      </c>
      <c r="AV17" s="120">
        <v>5167</v>
      </c>
      <c r="AW17" s="120">
        <v>2019</v>
      </c>
      <c r="AX17" s="120">
        <v>528</v>
      </c>
      <c r="AY17" s="120">
        <v>0</v>
      </c>
      <c r="AZ17" s="120">
        <v>8</v>
      </c>
      <c r="BA17" s="120">
        <v>0</v>
      </c>
      <c r="BB17" s="120">
        <v>12</v>
      </c>
      <c r="BC17" s="120">
        <v>20</v>
      </c>
      <c r="BD17" s="52">
        <v>6</v>
      </c>
    </row>
    <row r="18" spans="1:56" s="64" customFormat="1" ht="20.100000000000001" customHeight="1" x14ac:dyDescent="0.15">
      <c r="A18" s="263">
        <v>7</v>
      </c>
      <c r="B18" s="30" t="s">
        <v>167</v>
      </c>
      <c r="C18" s="119">
        <v>24280</v>
      </c>
      <c r="D18" s="120">
        <v>0</v>
      </c>
      <c r="E18" s="120">
        <v>10354</v>
      </c>
      <c r="F18" s="120">
        <v>4443</v>
      </c>
      <c r="G18" s="120">
        <v>39077</v>
      </c>
      <c r="H18" s="120">
        <v>26</v>
      </c>
      <c r="I18" s="120">
        <v>3093</v>
      </c>
      <c r="J18" s="120">
        <v>7</v>
      </c>
      <c r="K18" s="120">
        <v>5</v>
      </c>
      <c r="L18" s="120">
        <v>2</v>
      </c>
      <c r="M18" s="120">
        <v>447</v>
      </c>
      <c r="N18" s="120">
        <v>479</v>
      </c>
      <c r="O18" s="120">
        <v>189</v>
      </c>
      <c r="P18" s="120">
        <v>221</v>
      </c>
      <c r="Q18" s="52">
        <v>7</v>
      </c>
      <c r="S18" s="263">
        <v>7</v>
      </c>
      <c r="T18" s="30" t="s">
        <v>167</v>
      </c>
      <c r="U18" s="120">
        <v>120</v>
      </c>
      <c r="V18" s="120">
        <v>148</v>
      </c>
      <c r="W18" s="120">
        <v>756</v>
      </c>
      <c r="X18" s="120">
        <v>848</v>
      </c>
      <c r="Y18" s="120">
        <v>0</v>
      </c>
      <c r="Z18" s="120">
        <v>0</v>
      </c>
      <c r="AA18" s="120">
        <v>0</v>
      </c>
      <c r="AB18" s="120">
        <v>0</v>
      </c>
      <c r="AC18" s="120">
        <v>0</v>
      </c>
      <c r="AD18" s="120">
        <v>0</v>
      </c>
      <c r="AE18" s="120">
        <v>1</v>
      </c>
      <c r="AF18" s="120">
        <v>1</v>
      </c>
      <c r="AG18" s="120">
        <v>1</v>
      </c>
      <c r="AH18" s="120">
        <v>1</v>
      </c>
      <c r="AI18" s="120">
        <v>3353</v>
      </c>
      <c r="AJ18" s="120">
        <v>1105</v>
      </c>
      <c r="AK18" s="52">
        <v>7</v>
      </c>
      <c r="AL18" s="263">
        <v>7</v>
      </c>
      <c r="AM18" s="30" t="s">
        <v>167</v>
      </c>
      <c r="AN18" s="120">
        <v>296</v>
      </c>
      <c r="AO18" s="120">
        <v>4754</v>
      </c>
      <c r="AP18" s="120">
        <v>0</v>
      </c>
      <c r="AQ18" s="120">
        <v>0</v>
      </c>
      <c r="AR18" s="120">
        <v>0</v>
      </c>
      <c r="AS18" s="120">
        <v>2</v>
      </c>
      <c r="AT18" s="120">
        <v>2</v>
      </c>
      <c r="AU18" s="120">
        <v>1</v>
      </c>
      <c r="AV18" s="120">
        <v>3353</v>
      </c>
      <c r="AW18" s="120">
        <v>1105</v>
      </c>
      <c r="AX18" s="120">
        <v>296</v>
      </c>
      <c r="AY18" s="120">
        <v>0</v>
      </c>
      <c r="AZ18" s="120">
        <v>0</v>
      </c>
      <c r="BA18" s="120">
        <v>0</v>
      </c>
      <c r="BB18" s="120">
        <v>2</v>
      </c>
      <c r="BC18" s="120">
        <v>2</v>
      </c>
      <c r="BD18" s="52">
        <v>7</v>
      </c>
    </row>
    <row r="19" spans="1:56" ht="20.100000000000001" customHeight="1" x14ac:dyDescent="0.15">
      <c r="A19" s="113">
        <v>8</v>
      </c>
      <c r="B19" s="30" t="s">
        <v>171</v>
      </c>
      <c r="C19" s="283">
        <v>59084</v>
      </c>
      <c r="D19" s="283">
        <v>0</v>
      </c>
      <c r="E19" s="283">
        <v>32157</v>
      </c>
      <c r="F19" s="283">
        <v>0</v>
      </c>
      <c r="G19" s="283">
        <v>91241</v>
      </c>
      <c r="H19" s="283">
        <v>67</v>
      </c>
      <c r="I19" s="283">
        <v>11887</v>
      </c>
      <c r="J19" s="283">
        <v>7</v>
      </c>
      <c r="K19" s="283">
        <v>5</v>
      </c>
      <c r="L19" s="283">
        <v>2</v>
      </c>
      <c r="M19" s="283">
        <v>1005</v>
      </c>
      <c r="N19" s="283">
        <v>1085</v>
      </c>
      <c r="O19" s="283">
        <v>457</v>
      </c>
      <c r="P19" s="283">
        <v>535</v>
      </c>
      <c r="Q19" s="52">
        <v>8</v>
      </c>
      <c r="R19" s="298"/>
      <c r="S19" s="113">
        <v>8</v>
      </c>
      <c r="T19" s="30" t="s">
        <v>171</v>
      </c>
      <c r="U19" s="120">
        <v>368</v>
      </c>
      <c r="V19" s="120">
        <v>420</v>
      </c>
      <c r="W19" s="120">
        <v>1830</v>
      </c>
      <c r="X19" s="120">
        <v>2040</v>
      </c>
      <c r="Y19" s="283">
        <v>0</v>
      </c>
      <c r="Z19" s="283">
        <v>0</v>
      </c>
      <c r="AA19" s="283">
        <v>0</v>
      </c>
      <c r="AB19" s="283">
        <v>0</v>
      </c>
      <c r="AC19" s="120">
        <v>0</v>
      </c>
      <c r="AD19" s="120">
        <v>0</v>
      </c>
      <c r="AE19" s="120">
        <v>4</v>
      </c>
      <c r="AF19" s="120">
        <v>4</v>
      </c>
      <c r="AG19" s="120">
        <v>4</v>
      </c>
      <c r="AH19" s="120">
        <v>4</v>
      </c>
      <c r="AI19" s="120">
        <v>10633</v>
      </c>
      <c r="AJ19" s="120">
        <v>3745</v>
      </c>
      <c r="AK19" s="52">
        <v>8</v>
      </c>
      <c r="AL19" s="113">
        <v>8</v>
      </c>
      <c r="AM19" s="30" t="s">
        <v>171</v>
      </c>
      <c r="AN19" s="120">
        <v>1176</v>
      </c>
      <c r="AO19" s="120">
        <v>15554</v>
      </c>
      <c r="AP19" s="120">
        <v>0</v>
      </c>
      <c r="AQ19" s="120">
        <v>0</v>
      </c>
      <c r="AR19" s="120">
        <v>0</v>
      </c>
      <c r="AS19" s="120">
        <v>15</v>
      </c>
      <c r="AT19" s="120">
        <v>15</v>
      </c>
      <c r="AU19" s="120">
        <v>4</v>
      </c>
      <c r="AV19" s="120">
        <v>10633</v>
      </c>
      <c r="AW19" s="120">
        <v>3745</v>
      </c>
      <c r="AX19" s="120">
        <v>1176</v>
      </c>
      <c r="AY19" s="120">
        <v>0</v>
      </c>
      <c r="AZ19" s="120">
        <v>0</v>
      </c>
      <c r="BA19" s="120">
        <v>0</v>
      </c>
      <c r="BB19" s="120">
        <v>6</v>
      </c>
      <c r="BC19" s="120">
        <v>6</v>
      </c>
      <c r="BD19" s="52">
        <v>8</v>
      </c>
    </row>
    <row r="20" spans="1:56" ht="20.100000000000001" customHeight="1" x14ac:dyDescent="0.15">
      <c r="A20" s="263">
        <v>9</v>
      </c>
      <c r="B20" s="30" t="s">
        <v>173</v>
      </c>
      <c r="C20" s="283">
        <v>27647</v>
      </c>
      <c r="D20" s="283">
        <v>0</v>
      </c>
      <c r="E20" s="283">
        <v>9219</v>
      </c>
      <c r="F20" s="283">
        <v>5712</v>
      </c>
      <c r="G20" s="283">
        <v>42578</v>
      </c>
      <c r="H20" s="283">
        <v>26</v>
      </c>
      <c r="I20" s="283">
        <v>1682</v>
      </c>
      <c r="J20" s="283">
        <v>7</v>
      </c>
      <c r="K20" s="283">
        <v>5</v>
      </c>
      <c r="L20" s="283">
        <v>2</v>
      </c>
      <c r="M20" s="283">
        <v>551</v>
      </c>
      <c r="N20" s="283">
        <v>615</v>
      </c>
      <c r="O20" s="283">
        <v>233</v>
      </c>
      <c r="P20" s="283">
        <v>271</v>
      </c>
      <c r="Q20" s="52">
        <v>9</v>
      </c>
      <c r="S20" s="263">
        <v>9</v>
      </c>
      <c r="T20" s="30" t="s">
        <v>173</v>
      </c>
      <c r="U20" s="120">
        <v>132</v>
      </c>
      <c r="V20" s="120">
        <v>147</v>
      </c>
      <c r="W20" s="120">
        <v>916</v>
      </c>
      <c r="X20" s="120">
        <v>1033</v>
      </c>
      <c r="Y20" s="283">
        <v>0</v>
      </c>
      <c r="Z20" s="283">
        <v>0</v>
      </c>
      <c r="AA20" s="283">
        <v>0</v>
      </c>
      <c r="AB20" s="283">
        <v>0</v>
      </c>
      <c r="AC20" s="120">
        <v>0</v>
      </c>
      <c r="AD20" s="120">
        <v>0</v>
      </c>
      <c r="AE20" s="120">
        <v>0</v>
      </c>
      <c r="AF20" s="120">
        <v>0</v>
      </c>
      <c r="AG20" s="120">
        <v>0</v>
      </c>
      <c r="AH20" s="120">
        <v>0</v>
      </c>
      <c r="AI20" s="120">
        <v>3659</v>
      </c>
      <c r="AJ20" s="120">
        <v>1152</v>
      </c>
      <c r="AK20" s="52">
        <v>9</v>
      </c>
      <c r="AL20" s="263">
        <v>9</v>
      </c>
      <c r="AM20" s="30" t="s">
        <v>173</v>
      </c>
      <c r="AN20" s="120">
        <v>250</v>
      </c>
      <c r="AO20" s="120">
        <v>5061</v>
      </c>
      <c r="AP20" s="120">
        <v>0</v>
      </c>
      <c r="AQ20" s="120">
        <v>0</v>
      </c>
      <c r="AR20" s="120">
        <v>0</v>
      </c>
      <c r="AS20" s="120">
        <v>0</v>
      </c>
      <c r="AT20" s="120">
        <v>0</v>
      </c>
      <c r="AU20" s="120">
        <v>0</v>
      </c>
      <c r="AV20" s="120">
        <v>3659</v>
      </c>
      <c r="AW20" s="120">
        <v>1152</v>
      </c>
      <c r="AX20" s="120">
        <v>250</v>
      </c>
      <c r="AY20" s="120">
        <v>0</v>
      </c>
      <c r="AZ20" s="120">
        <v>0</v>
      </c>
      <c r="BA20" s="120">
        <v>0</v>
      </c>
      <c r="BB20" s="120">
        <v>0</v>
      </c>
      <c r="BC20" s="120">
        <v>0</v>
      </c>
      <c r="BD20" s="52">
        <v>9</v>
      </c>
    </row>
    <row r="21" spans="1:56" ht="20.100000000000001" customHeight="1" x14ac:dyDescent="0.15">
      <c r="A21" s="113">
        <v>10</v>
      </c>
      <c r="B21" s="30" t="s">
        <v>174</v>
      </c>
      <c r="C21" s="283">
        <v>51998</v>
      </c>
      <c r="D21" s="283">
        <v>0</v>
      </c>
      <c r="E21" s="283">
        <v>17712</v>
      </c>
      <c r="F21" s="283">
        <v>16256</v>
      </c>
      <c r="G21" s="283">
        <v>85966</v>
      </c>
      <c r="H21" s="283">
        <v>37</v>
      </c>
      <c r="I21" s="283">
        <v>3915</v>
      </c>
      <c r="J21" s="283">
        <v>7</v>
      </c>
      <c r="K21" s="283">
        <v>5</v>
      </c>
      <c r="L21" s="283">
        <v>2</v>
      </c>
      <c r="M21" s="283">
        <v>1086</v>
      </c>
      <c r="N21" s="283">
        <v>1177</v>
      </c>
      <c r="O21" s="283">
        <v>535</v>
      </c>
      <c r="P21" s="283">
        <v>636</v>
      </c>
      <c r="Q21" s="52">
        <v>10</v>
      </c>
      <c r="S21" s="113">
        <v>10</v>
      </c>
      <c r="T21" s="30" t="s">
        <v>174</v>
      </c>
      <c r="U21" s="120">
        <v>380</v>
      </c>
      <c r="V21" s="120">
        <v>464</v>
      </c>
      <c r="W21" s="120">
        <v>2001</v>
      </c>
      <c r="X21" s="120">
        <v>2277</v>
      </c>
      <c r="Y21" s="283">
        <v>0</v>
      </c>
      <c r="Z21" s="283">
        <v>0</v>
      </c>
      <c r="AA21" s="283">
        <v>0</v>
      </c>
      <c r="AB21" s="283">
        <v>0</v>
      </c>
      <c r="AC21" s="120">
        <v>0</v>
      </c>
      <c r="AD21" s="120">
        <v>0</v>
      </c>
      <c r="AE21" s="120">
        <v>1</v>
      </c>
      <c r="AF21" s="120">
        <v>1</v>
      </c>
      <c r="AG21" s="120">
        <v>1</v>
      </c>
      <c r="AH21" s="120">
        <v>1</v>
      </c>
      <c r="AI21" s="120">
        <v>5355</v>
      </c>
      <c r="AJ21" s="120">
        <v>2067</v>
      </c>
      <c r="AK21" s="52">
        <v>10</v>
      </c>
      <c r="AL21" s="113">
        <v>10</v>
      </c>
      <c r="AM21" s="30" t="s">
        <v>174</v>
      </c>
      <c r="AN21" s="120">
        <v>603</v>
      </c>
      <c r="AO21" s="120">
        <v>8025</v>
      </c>
      <c r="AP21" s="120">
        <v>0</v>
      </c>
      <c r="AQ21" s="120">
        <v>0</v>
      </c>
      <c r="AR21" s="120">
        <v>0</v>
      </c>
      <c r="AS21" s="120">
        <v>2</v>
      </c>
      <c r="AT21" s="120">
        <v>2</v>
      </c>
      <c r="AU21" s="120">
        <v>1</v>
      </c>
      <c r="AV21" s="120">
        <v>5355</v>
      </c>
      <c r="AW21" s="120">
        <v>2067</v>
      </c>
      <c r="AX21" s="120">
        <v>603</v>
      </c>
      <c r="AY21" s="120">
        <v>0</v>
      </c>
      <c r="AZ21" s="120">
        <v>0</v>
      </c>
      <c r="BA21" s="120">
        <v>0</v>
      </c>
      <c r="BB21" s="120">
        <v>0</v>
      </c>
      <c r="BC21" s="120">
        <v>0</v>
      </c>
      <c r="BD21" s="52">
        <v>10</v>
      </c>
    </row>
    <row r="22" spans="1:56" ht="20.100000000000001" customHeight="1" x14ac:dyDescent="0.15">
      <c r="A22" s="280">
        <v>11</v>
      </c>
      <c r="B22" s="31" t="s">
        <v>175</v>
      </c>
      <c r="C22" s="126">
        <v>17024</v>
      </c>
      <c r="D22" s="126">
        <v>0</v>
      </c>
      <c r="E22" s="126">
        <v>6612</v>
      </c>
      <c r="F22" s="126">
        <v>5050</v>
      </c>
      <c r="G22" s="126">
        <v>28686</v>
      </c>
      <c r="H22" s="126">
        <v>10</v>
      </c>
      <c r="I22" s="126">
        <v>1272</v>
      </c>
      <c r="J22" s="126">
        <v>7</v>
      </c>
      <c r="K22" s="126">
        <v>5</v>
      </c>
      <c r="L22" s="126">
        <v>2</v>
      </c>
      <c r="M22" s="126">
        <v>469</v>
      </c>
      <c r="N22" s="126">
        <v>492</v>
      </c>
      <c r="O22" s="126">
        <v>206</v>
      </c>
      <c r="P22" s="126">
        <v>229</v>
      </c>
      <c r="Q22" s="179">
        <v>11</v>
      </c>
      <c r="R22" s="301"/>
      <c r="S22" s="280">
        <v>11</v>
      </c>
      <c r="T22" s="31" t="s">
        <v>175</v>
      </c>
      <c r="U22" s="126">
        <v>120</v>
      </c>
      <c r="V22" s="126">
        <v>137</v>
      </c>
      <c r="W22" s="126">
        <v>795</v>
      </c>
      <c r="X22" s="126">
        <v>858</v>
      </c>
      <c r="Y22" s="126">
        <v>0</v>
      </c>
      <c r="Z22" s="126">
        <v>0</v>
      </c>
      <c r="AA22" s="126">
        <v>0</v>
      </c>
      <c r="AB22" s="126">
        <v>0</v>
      </c>
      <c r="AC22" s="126">
        <v>0</v>
      </c>
      <c r="AD22" s="126">
        <v>0</v>
      </c>
      <c r="AE22" s="126">
        <v>0</v>
      </c>
      <c r="AF22" s="126">
        <v>0</v>
      </c>
      <c r="AG22" s="126">
        <v>0</v>
      </c>
      <c r="AH22" s="126">
        <v>0</v>
      </c>
      <c r="AI22" s="126">
        <v>2411</v>
      </c>
      <c r="AJ22" s="126">
        <v>802</v>
      </c>
      <c r="AK22" s="179">
        <v>11</v>
      </c>
      <c r="AL22" s="280">
        <v>11</v>
      </c>
      <c r="AM22" s="31" t="s">
        <v>175</v>
      </c>
      <c r="AN22" s="126">
        <v>192</v>
      </c>
      <c r="AO22" s="126">
        <v>3405</v>
      </c>
      <c r="AP22" s="126">
        <v>0</v>
      </c>
      <c r="AQ22" s="126">
        <v>0</v>
      </c>
      <c r="AR22" s="126">
        <v>0</v>
      </c>
      <c r="AS22" s="126">
        <v>0</v>
      </c>
      <c r="AT22" s="126">
        <v>0</v>
      </c>
      <c r="AU22" s="126">
        <v>0</v>
      </c>
      <c r="AV22" s="126">
        <v>2411</v>
      </c>
      <c r="AW22" s="126">
        <v>802</v>
      </c>
      <c r="AX22" s="126">
        <v>192</v>
      </c>
      <c r="AY22" s="126">
        <v>0</v>
      </c>
      <c r="AZ22" s="126">
        <v>0</v>
      </c>
      <c r="BA22" s="126">
        <v>0</v>
      </c>
      <c r="BB22" s="126">
        <v>0</v>
      </c>
      <c r="BC22" s="126">
        <v>0</v>
      </c>
      <c r="BD22" s="179">
        <v>11</v>
      </c>
    </row>
    <row r="23" spans="1:56" ht="20.100000000000001" customHeight="1" x14ac:dyDescent="0.15">
      <c r="A23" s="113">
        <v>12</v>
      </c>
      <c r="B23" s="30" t="s">
        <v>302</v>
      </c>
      <c r="C23" s="120">
        <v>16845</v>
      </c>
      <c r="D23" s="120">
        <v>0</v>
      </c>
      <c r="E23" s="120">
        <v>12160</v>
      </c>
      <c r="F23" s="120">
        <v>0</v>
      </c>
      <c r="G23" s="120">
        <v>29005</v>
      </c>
      <c r="H23" s="120">
        <v>8</v>
      </c>
      <c r="I23" s="120">
        <v>840</v>
      </c>
      <c r="J23" s="120">
        <v>7</v>
      </c>
      <c r="K23" s="120">
        <v>5</v>
      </c>
      <c r="L23" s="120">
        <v>2</v>
      </c>
      <c r="M23" s="120">
        <v>357</v>
      </c>
      <c r="N23" s="120">
        <v>387</v>
      </c>
      <c r="O23" s="120">
        <v>143</v>
      </c>
      <c r="P23" s="120">
        <v>172</v>
      </c>
      <c r="Q23" s="52">
        <v>12</v>
      </c>
      <c r="S23" s="113">
        <v>12</v>
      </c>
      <c r="T23" s="30" t="s">
        <v>302</v>
      </c>
      <c r="U23" s="120">
        <v>126</v>
      </c>
      <c r="V23" s="120">
        <v>149</v>
      </c>
      <c r="W23" s="120">
        <v>626</v>
      </c>
      <c r="X23" s="120">
        <v>708</v>
      </c>
      <c r="Y23" s="120">
        <v>0</v>
      </c>
      <c r="Z23" s="120">
        <v>0</v>
      </c>
      <c r="AA23" s="120">
        <v>0</v>
      </c>
      <c r="AB23" s="120">
        <v>0</v>
      </c>
      <c r="AC23" s="120">
        <v>0</v>
      </c>
      <c r="AD23" s="120">
        <v>0</v>
      </c>
      <c r="AE23" s="120">
        <v>0</v>
      </c>
      <c r="AF23" s="120">
        <v>0</v>
      </c>
      <c r="AG23" s="120">
        <v>0</v>
      </c>
      <c r="AH23" s="120">
        <v>0</v>
      </c>
      <c r="AI23" s="120">
        <v>3603</v>
      </c>
      <c r="AJ23" s="120">
        <v>1144</v>
      </c>
      <c r="AK23" s="52">
        <v>12</v>
      </c>
      <c r="AL23" s="113">
        <v>12</v>
      </c>
      <c r="AM23" s="30" t="s">
        <v>302</v>
      </c>
      <c r="AN23" s="120">
        <v>396</v>
      </c>
      <c r="AO23" s="120">
        <v>5143</v>
      </c>
      <c r="AP23" s="120">
        <v>0</v>
      </c>
      <c r="AQ23" s="120">
        <v>0</v>
      </c>
      <c r="AR23" s="120">
        <v>0</v>
      </c>
      <c r="AS23" s="120">
        <v>0</v>
      </c>
      <c r="AT23" s="120">
        <v>0</v>
      </c>
      <c r="AU23" s="120">
        <v>0</v>
      </c>
      <c r="AV23" s="120">
        <v>3603</v>
      </c>
      <c r="AW23" s="120">
        <v>1144</v>
      </c>
      <c r="AX23" s="120">
        <v>396</v>
      </c>
      <c r="AY23" s="120">
        <v>0</v>
      </c>
      <c r="AZ23" s="120">
        <v>0</v>
      </c>
      <c r="BA23" s="120">
        <v>0</v>
      </c>
      <c r="BB23" s="120">
        <v>0</v>
      </c>
      <c r="BC23" s="120">
        <v>0</v>
      </c>
      <c r="BD23" s="52">
        <v>12</v>
      </c>
    </row>
    <row r="24" spans="1:56" ht="20.100000000000001" customHeight="1" x14ac:dyDescent="0.15">
      <c r="A24" s="113">
        <v>13</v>
      </c>
      <c r="B24" s="30" t="s">
        <v>303</v>
      </c>
      <c r="C24" s="120">
        <v>19525</v>
      </c>
      <c r="D24" s="120">
        <v>0</v>
      </c>
      <c r="E24" s="120">
        <v>8314</v>
      </c>
      <c r="F24" s="120">
        <v>2843</v>
      </c>
      <c r="G24" s="120">
        <v>30682</v>
      </c>
      <c r="H24" s="120">
        <v>17</v>
      </c>
      <c r="I24" s="120">
        <v>3143</v>
      </c>
      <c r="J24" s="120">
        <v>7</v>
      </c>
      <c r="K24" s="120">
        <v>5</v>
      </c>
      <c r="L24" s="120">
        <v>2</v>
      </c>
      <c r="M24" s="120">
        <v>400</v>
      </c>
      <c r="N24" s="120">
        <v>424</v>
      </c>
      <c r="O24" s="120">
        <v>169</v>
      </c>
      <c r="P24" s="120">
        <v>194</v>
      </c>
      <c r="Q24" s="52">
        <v>13</v>
      </c>
      <c r="S24" s="113">
        <v>13</v>
      </c>
      <c r="T24" s="30" t="s">
        <v>303</v>
      </c>
      <c r="U24" s="120">
        <v>124</v>
      </c>
      <c r="V24" s="120">
        <v>150</v>
      </c>
      <c r="W24" s="120">
        <v>693</v>
      </c>
      <c r="X24" s="120">
        <v>768</v>
      </c>
      <c r="Y24" s="120">
        <v>1</v>
      </c>
      <c r="Z24" s="120">
        <v>1</v>
      </c>
      <c r="AA24" s="120">
        <v>0</v>
      </c>
      <c r="AB24" s="120">
        <v>0</v>
      </c>
      <c r="AC24" s="120">
        <v>0</v>
      </c>
      <c r="AD24" s="120">
        <v>0</v>
      </c>
      <c r="AE24" s="120">
        <v>2</v>
      </c>
      <c r="AF24" s="120">
        <v>2</v>
      </c>
      <c r="AG24" s="120">
        <v>3</v>
      </c>
      <c r="AH24" s="120">
        <v>3</v>
      </c>
      <c r="AI24" s="120">
        <v>2968</v>
      </c>
      <c r="AJ24" s="120">
        <v>970</v>
      </c>
      <c r="AK24" s="52">
        <v>13</v>
      </c>
      <c r="AL24" s="113">
        <v>13</v>
      </c>
      <c r="AM24" s="30" t="s">
        <v>303</v>
      </c>
      <c r="AN24" s="120">
        <v>300</v>
      </c>
      <c r="AO24" s="120">
        <v>4238</v>
      </c>
      <c r="AP24" s="120">
        <v>1</v>
      </c>
      <c r="AQ24" s="120">
        <v>0</v>
      </c>
      <c r="AR24" s="120">
        <v>0</v>
      </c>
      <c r="AS24" s="120">
        <v>7</v>
      </c>
      <c r="AT24" s="120">
        <v>8</v>
      </c>
      <c r="AU24" s="120">
        <v>3</v>
      </c>
      <c r="AV24" s="120">
        <v>2968</v>
      </c>
      <c r="AW24" s="120">
        <v>970</v>
      </c>
      <c r="AX24" s="120">
        <v>300</v>
      </c>
      <c r="AY24" s="120">
        <v>0</v>
      </c>
      <c r="AZ24" s="120">
        <v>0</v>
      </c>
      <c r="BA24" s="120">
        <v>0</v>
      </c>
      <c r="BB24" s="120">
        <v>0</v>
      </c>
      <c r="BC24" s="120">
        <v>0</v>
      </c>
      <c r="BD24" s="52">
        <v>13</v>
      </c>
    </row>
    <row r="25" spans="1:56" ht="20.100000000000001" customHeight="1" x14ac:dyDescent="0.15">
      <c r="A25" s="113">
        <v>14</v>
      </c>
      <c r="B25" s="30" t="s">
        <v>176</v>
      </c>
      <c r="C25" s="119">
        <v>3114</v>
      </c>
      <c r="D25" s="120">
        <v>0</v>
      </c>
      <c r="E25" s="120">
        <v>952</v>
      </c>
      <c r="F25" s="120">
        <v>781</v>
      </c>
      <c r="G25" s="120">
        <v>4847</v>
      </c>
      <c r="H25" s="120">
        <v>4</v>
      </c>
      <c r="I25" s="120">
        <v>657</v>
      </c>
      <c r="J25" s="120">
        <v>7</v>
      </c>
      <c r="K25" s="120">
        <v>5</v>
      </c>
      <c r="L25" s="120">
        <v>2</v>
      </c>
      <c r="M25" s="120">
        <v>78</v>
      </c>
      <c r="N25" s="120">
        <v>82</v>
      </c>
      <c r="O25" s="120">
        <v>32</v>
      </c>
      <c r="P25" s="120">
        <v>37</v>
      </c>
      <c r="Q25" s="52">
        <v>14</v>
      </c>
      <c r="S25" s="113">
        <v>14</v>
      </c>
      <c r="T25" s="30" t="s">
        <v>176</v>
      </c>
      <c r="U25" s="120">
        <v>26</v>
      </c>
      <c r="V25" s="120">
        <v>28</v>
      </c>
      <c r="W25" s="120">
        <v>136</v>
      </c>
      <c r="X25" s="120">
        <v>147</v>
      </c>
      <c r="Y25" s="120">
        <v>0</v>
      </c>
      <c r="Z25" s="120">
        <v>0</v>
      </c>
      <c r="AA25" s="120">
        <v>0</v>
      </c>
      <c r="AB25" s="120">
        <v>0</v>
      </c>
      <c r="AC25" s="120">
        <v>0</v>
      </c>
      <c r="AD25" s="120">
        <v>0</v>
      </c>
      <c r="AE25" s="120">
        <v>0</v>
      </c>
      <c r="AF25" s="120">
        <v>0</v>
      </c>
      <c r="AG25" s="120">
        <v>0</v>
      </c>
      <c r="AH25" s="120">
        <v>0</v>
      </c>
      <c r="AI25" s="120">
        <v>374</v>
      </c>
      <c r="AJ25" s="120">
        <v>120</v>
      </c>
      <c r="AK25" s="52">
        <v>14</v>
      </c>
      <c r="AL25" s="113">
        <v>14</v>
      </c>
      <c r="AM25" s="30" t="s">
        <v>176</v>
      </c>
      <c r="AN25" s="120">
        <v>36</v>
      </c>
      <c r="AO25" s="120">
        <v>530</v>
      </c>
      <c r="AP25" s="120">
        <v>0</v>
      </c>
      <c r="AQ25" s="120">
        <v>0</v>
      </c>
      <c r="AR25" s="120">
        <v>0</v>
      </c>
      <c r="AS25" s="120">
        <v>0</v>
      </c>
      <c r="AT25" s="120">
        <v>0</v>
      </c>
      <c r="AU25" s="120">
        <v>0</v>
      </c>
      <c r="AV25" s="120">
        <v>374</v>
      </c>
      <c r="AW25" s="120">
        <v>120</v>
      </c>
      <c r="AX25" s="120">
        <v>36</v>
      </c>
      <c r="AY25" s="120">
        <v>0</v>
      </c>
      <c r="AZ25" s="120">
        <v>0</v>
      </c>
      <c r="BA25" s="120">
        <v>0</v>
      </c>
      <c r="BB25" s="120">
        <v>0</v>
      </c>
      <c r="BC25" s="120">
        <v>0</v>
      </c>
      <c r="BD25" s="52">
        <v>14</v>
      </c>
    </row>
    <row r="26" spans="1:56" ht="20.100000000000001" customHeight="1" x14ac:dyDescent="0.15">
      <c r="A26" s="279">
        <v>15</v>
      </c>
      <c r="B26" s="33" t="s">
        <v>178</v>
      </c>
      <c r="C26" s="141">
        <v>1220</v>
      </c>
      <c r="D26" s="139">
        <v>0</v>
      </c>
      <c r="E26" s="139">
        <v>425</v>
      </c>
      <c r="F26" s="139">
        <v>306</v>
      </c>
      <c r="G26" s="139">
        <v>1951</v>
      </c>
      <c r="H26" s="139">
        <v>0</v>
      </c>
      <c r="I26" s="139">
        <v>0</v>
      </c>
      <c r="J26" s="139">
        <v>7</v>
      </c>
      <c r="K26" s="139">
        <v>5</v>
      </c>
      <c r="L26" s="139">
        <v>2</v>
      </c>
      <c r="M26" s="139">
        <v>29</v>
      </c>
      <c r="N26" s="139">
        <v>31</v>
      </c>
      <c r="O26" s="139">
        <v>10</v>
      </c>
      <c r="P26" s="139">
        <v>10</v>
      </c>
      <c r="Q26" s="53">
        <v>15</v>
      </c>
      <c r="R26" s="300"/>
      <c r="S26" s="279">
        <v>15</v>
      </c>
      <c r="T26" s="33" t="s">
        <v>178</v>
      </c>
      <c r="U26" s="139">
        <v>19</v>
      </c>
      <c r="V26" s="139">
        <v>25</v>
      </c>
      <c r="W26" s="139">
        <v>58</v>
      </c>
      <c r="X26" s="139">
        <v>66</v>
      </c>
      <c r="Y26" s="139">
        <v>0</v>
      </c>
      <c r="Z26" s="139">
        <v>0</v>
      </c>
      <c r="AA26" s="139">
        <v>0</v>
      </c>
      <c r="AB26" s="139">
        <v>0</v>
      </c>
      <c r="AC26" s="139">
        <v>0</v>
      </c>
      <c r="AD26" s="139">
        <v>0</v>
      </c>
      <c r="AE26" s="139">
        <v>0</v>
      </c>
      <c r="AF26" s="139">
        <v>0</v>
      </c>
      <c r="AG26" s="139">
        <v>0</v>
      </c>
      <c r="AH26" s="139">
        <v>0</v>
      </c>
      <c r="AI26" s="139">
        <v>118</v>
      </c>
      <c r="AJ26" s="139">
        <v>28</v>
      </c>
      <c r="AK26" s="53">
        <v>15</v>
      </c>
      <c r="AL26" s="279">
        <v>15</v>
      </c>
      <c r="AM26" s="33" t="s">
        <v>178</v>
      </c>
      <c r="AN26" s="139">
        <v>28</v>
      </c>
      <c r="AO26" s="139">
        <v>174</v>
      </c>
      <c r="AP26" s="139">
        <v>0</v>
      </c>
      <c r="AQ26" s="139">
        <v>0</v>
      </c>
      <c r="AR26" s="139">
        <v>0</v>
      </c>
      <c r="AS26" s="139">
        <v>0</v>
      </c>
      <c r="AT26" s="139">
        <v>0</v>
      </c>
      <c r="AU26" s="139">
        <v>0</v>
      </c>
      <c r="AV26" s="139">
        <v>118</v>
      </c>
      <c r="AW26" s="139">
        <v>28</v>
      </c>
      <c r="AX26" s="139">
        <v>28</v>
      </c>
      <c r="AY26" s="139">
        <v>0</v>
      </c>
      <c r="AZ26" s="139">
        <v>0</v>
      </c>
      <c r="BA26" s="139">
        <v>0</v>
      </c>
      <c r="BB26" s="139">
        <v>0</v>
      </c>
      <c r="BC26" s="139">
        <v>0</v>
      </c>
      <c r="BD26" s="53">
        <v>15</v>
      </c>
    </row>
    <row r="27" spans="1:56" ht="20.100000000000001" customHeight="1" x14ac:dyDescent="0.15">
      <c r="A27" s="113">
        <v>16</v>
      </c>
      <c r="B27" s="30" t="s">
        <v>179</v>
      </c>
      <c r="C27" s="119">
        <v>2538</v>
      </c>
      <c r="D27" s="120">
        <v>0</v>
      </c>
      <c r="E27" s="120">
        <v>1446</v>
      </c>
      <c r="F27" s="120">
        <v>655</v>
      </c>
      <c r="G27" s="120">
        <v>4639</v>
      </c>
      <c r="H27" s="120">
        <v>3</v>
      </c>
      <c r="I27" s="120">
        <v>168</v>
      </c>
      <c r="J27" s="120">
        <v>7</v>
      </c>
      <c r="K27" s="120">
        <v>5</v>
      </c>
      <c r="L27" s="120">
        <v>2</v>
      </c>
      <c r="M27" s="120">
        <v>52</v>
      </c>
      <c r="N27" s="120">
        <v>54</v>
      </c>
      <c r="O27" s="120">
        <v>25</v>
      </c>
      <c r="P27" s="120">
        <v>28</v>
      </c>
      <c r="Q27" s="52">
        <v>16</v>
      </c>
      <c r="S27" s="113">
        <v>16</v>
      </c>
      <c r="T27" s="30" t="s">
        <v>179</v>
      </c>
      <c r="U27" s="120">
        <v>18</v>
      </c>
      <c r="V27" s="120">
        <v>20</v>
      </c>
      <c r="W27" s="120">
        <v>95</v>
      </c>
      <c r="X27" s="120">
        <v>102</v>
      </c>
      <c r="Y27" s="120">
        <v>0</v>
      </c>
      <c r="Z27" s="120">
        <v>0</v>
      </c>
      <c r="AA27" s="120">
        <v>0</v>
      </c>
      <c r="AB27" s="120">
        <v>0</v>
      </c>
      <c r="AC27" s="120">
        <v>0</v>
      </c>
      <c r="AD27" s="120">
        <v>0</v>
      </c>
      <c r="AE27" s="120">
        <v>0</v>
      </c>
      <c r="AF27" s="120">
        <v>0</v>
      </c>
      <c r="AG27" s="120">
        <v>0</v>
      </c>
      <c r="AH27" s="120">
        <v>0</v>
      </c>
      <c r="AI27" s="120">
        <v>491</v>
      </c>
      <c r="AJ27" s="120">
        <v>182</v>
      </c>
      <c r="AK27" s="52">
        <v>16</v>
      </c>
      <c r="AL27" s="113">
        <v>16</v>
      </c>
      <c r="AM27" s="30" t="s">
        <v>179</v>
      </c>
      <c r="AN27" s="120">
        <v>52</v>
      </c>
      <c r="AO27" s="120">
        <v>725</v>
      </c>
      <c r="AP27" s="120">
        <v>0</v>
      </c>
      <c r="AQ27" s="120">
        <v>0</v>
      </c>
      <c r="AR27" s="120">
        <v>0</v>
      </c>
      <c r="AS27" s="120">
        <v>0</v>
      </c>
      <c r="AT27" s="120">
        <v>0</v>
      </c>
      <c r="AU27" s="120">
        <v>0</v>
      </c>
      <c r="AV27" s="120">
        <v>491</v>
      </c>
      <c r="AW27" s="120">
        <v>182</v>
      </c>
      <c r="AX27" s="120">
        <v>52</v>
      </c>
      <c r="AY27" s="120">
        <v>0</v>
      </c>
      <c r="AZ27" s="120">
        <v>0</v>
      </c>
      <c r="BA27" s="120">
        <v>0</v>
      </c>
      <c r="BB27" s="120">
        <v>0</v>
      </c>
      <c r="BC27" s="120">
        <v>0</v>
      </c>
      <c r="BD27" s="52">
        <v>16</v>
      </c>
    </row>
    <row r="28" spans="1:56" ht="20.100000000000001" customHeight="1" x14ac:dyDescent="0.15">
      <c r="A28" s="113">
        <v>17</v>
      </c>
      <c r="B28" s="30" t="s">
        <v>304</v>
      </c>
      <c r="C28" s="119">
        <v>12053</v>
      </c>
      <c r="D28" s="120">
        <v>0</v>
      </c>
      <c r="E28" s="120">
        <v>5505</v>
      </c>
      <c r="F28" s="120">
        <v>3170</v>
      </c>
      <c r="G28" s="120">
        <v>20728</v>
      </c>
      <c r="H28" s="120">
        <v>9</v>
      </c>
      <c r="I28" s="120">
        <v>412</v>
      </c>
      <c r="J28" s="120">
        <v>7</v>
      </c>
      <c r="K28" s="120">
        <v>5</v>
      </c>
      <c r="L28" s="120">
        <v>2</v>
      </c>
      <c r="M28" s="120">
        <v>246</v>
      </c>
      <c r="N28" s="120">
        <v>259</v>
      </c>
      <c r="O28" s="120">
        <v>104</v>
      </c>
      <c r="P28" s="120">
        <v>118</v>
      </c>
      <c r="Q28" s="52">
        <v>17</v>
      </c>
      <c r="S28" s="113">
        <v>17</v>
      </c>
      <c r="T28" s="30" t="s">
        <v>304</v>
      </c>
      <c r="U28" s="120">
        <v>86</v>
      </c>
      <c r="V28" s="120">
        <v>100</v>
      </c>
      <c r="W28" s="120">
        <v>436</v>
      </c>
      <c r="X28" s="120">
        <v>477</v>
      </c>
      <c r="Y28" s="120">
        <v>0</v>
      </c>
      <c r="Z28" s="120">
        <v>0</v>
      </c>
      <c r="AA28" s="120">
        <v>0</v>
      </c>
      <c r="AB28" s="120">
        <v>0</v>
      </c>
      <c r="AC28" s="120">
        <v>0</v>
      </c>
      <c r="AD28" s="120">
        <v>0</v>
      </c>
      <c r="AE28" s="120">
        <v>0</v>
      </c>
      <c r="AF28" s="120">
        <v>0</v>
      </c>
      <c r="AG28" s="120">
        <v>0</v>
      </c>
      <c r="AH28" s="120">
        <v>0</v>
      </c>
      <c r="AI28" s="120">
        <v>1632</v>
      </c>
      <c r="AJ28" s="120">
        <v>531</v>
      </c>
      <c r="AK28" s="52">
        <v>17</v>
      </c>
      <c r="AL28" s="113">
        <v>17</v>
      </c>
      <c r="AM28" s="30" t="s">
        <v>304</v>
      </c>
      <c r="AN28" s="120">
        <v>180</v>
      </c>
      <c r="AO28" s="120">
        <v>2343</v>
      </c>
      <c r="AP28" s="120">
        <v>0</v>
      </c>
      <c r="AQ28" s="120">
        <v>0</v>
      </c>
      <c r="AR28" s="120">
        <v>0</v>
      </c>
      <c r="AS28" s="120">
        <v>0</v>
      </c>
      <c r="AT28" s="120">
        <v>0</v>
      </c>
      <c r="AU28" s="120">
        <v>0</v>
      </c>
      <c r="AV28" s="120">
        <v>1632</v>
      </c>
      <c r="AW28" s="120">
        <v>531</v>
      </c>
      <c r="AX28" s="120">
        <v>180</v>
      </c>
      <c r="AY28" s="120">
        <v>0</v>
      </c>
      <c r="AZ28" s="120">
        <v>0</v>
      </c>
      <c r="BA28" s="120">
        <v>0</v>
      </c>
      <c r="BB28" s="120">
        <v>0</v>
      </c>
      <c r="BC28" s="120">
        <v>0</v>
      </c>
      <c r="BD28" s="52">
        <v>17</v>
      </c>
    </row>
    <row r="29" spans="1:56" ht="20.100000000000001" customHeight="1" x14ac:dyDescent="0.15">
      <c r="A29" s="113">
        <v>18</v>
      </c>
      <c r="B29" s="30" t="s">
        <v>305</v>
      </c>
      <c r="C29" s="119">
        <v>9172</v>
      </c>
      <c r="D29" s="120">
        <v>0</v>
      </c>
      <c r="E29" s="120">
        <v>3461</v>
      </c>
      <c r="F29" s="120">
        <v>2434</v>
      </c>
      <c r="G29" s="120">
        <v>15067</v>
      </c>
      <c r="H29" s="120">
        <v>16</v>
      </c>
      <c r="I29" s="120">
        <v>975</v>
      </c>
      <c r="J29" s="120">
        <v>7</v>
      </c>
      <c r="K29" s="120">
        <v>5</v>
      </c>
      <c r="L29" s="120">
        <v>2</v>
      </c>
      <c r="M29" s="120">
        <v>118</v>
      </c>
      <c r="N29" s="120">
        <v>123</v>
      </c>
      <c r="O29" s="120">
        <v>50</v>
      </c>
      <c r="P29" s="120">
        <v>59</v>
      </c>
      <c r="Q29" s="52">
        <v>18</v>
      </c>
      <c r="S29" s="113">
        <v>18</v>
      </c>
      <c r="T29" s="30" t="s">
        <v>305</v>
      </c>
      <c r="U29" s="120">
        <v>35</v>
      </c>
      <c r="V29" s="120">
        <v>40</v>
      </c>
      <c r="W29" s="120">
        <v>203</v>
      </c>
      <c r="X29" s="120">
        <v>222</v>
      </c>
      <c r="Y29" s="120">
        <v>0</v>
      </c>
      <c r="Z29" s="120">
        <v>0</v>
      </c>
      <c r="AA29" s="120">
        <v>0</v>
      </c>
      <c r="AB29" s="120">
        <v>0</v>
      </c>
      <c r="AC29" s="120">
        <v>0</v>
      </c>
      <c r="AD29" s="120">
        <v>0</v>
      </c>
      <c r="AE29" s="120">
        <v>0</v>
      </c>
      <c r="AF29" s="120">
        <v>0</v>
      </c>
      <c r="AG29" s="120">
        <v>0</v>
      </c>
      <c r="AH29" s="120">
        <v>0</v>
      </c>
      <c r="AI29" s="120">
        <v>1033</v>
      </c>
      <c r="AJ29" s="120">
        <v>354</v>
      </c>
      <c r="AK29" s="52">
        <v>18</v>
      </c>
      <c r="AL29" s="113">
        <v>18</v>
      </c>
      <c r="AM29" s="30" t="s">
        <v>305</v>
      </c>
      <c r="AN29" s="120">
        <v>96</v>
      </c>
      <c r="AO29" s="120">
        <v>1483</v>
      </c>
      <c r="AP29" s="120">
        <v>0</v>
      </c>
      <c r="AQ29" s="120">
        <v>0</v>
      </c>
      <c r="AR29" s="120">
        <v>0</v>
      </c>
      <c r="AS29" s="120">
        <v>0</v>
      </c>
      <c r="AT29" s="120">
        <v>0</v>
      </c>
      <c r="AU29" s="120">
        <v>0</v>
      </c>
      <c r="AV29" s="120">
        <v>1033</v>
      </c>
      <c r="AW29" s="120">
        <v>354</v>
      </c>
      <c r="AX29" s="120">
        <v>96</v>
      </c>
      <c r="AY29" s="120">
        <v>0</v>
      </c>
      <c r="AZ29" s="120">
        <v>0</v>
      </c>
      <c r="BA29" s="120">
        <v>0</v>
      </c>
      <c r="BB29" s="120">
        <v>0</v>
      </c>
      <c r="BC29" s="120">
        <v>0</v>
      </c>
      <c r="BD29" s="52">
        <v>18</v>
      </c>
    </row>
    <row r="30" spans="1:56" ht="20.100000000000001" customHeight="1" x14ac:dyDescent="0.15">
      <c r="A30" s="113">
        <v>19</v>
      </c>
      <c r="B30" s="30" t="s">
        <v>135</v>
      </c>
      <c r="C30" s="283">
        <v>6049</v>
      </c>
      <c r="D30" s="283">
        <v>0</v>
      </c>
      <c r="E30" s="283">
        <v>2274</v>
      </c>
      <c r="F30" s="283">
        <v>1954</v>
      </c>
      <c r="G30" s="283">
        <v>10277</v>
      </c>
      <c r="H30" s="283">
        <v>5</v>
      </c>
      <c r="I30" s="283">
        <v>647</v>
      </c>
      <c r="J30" s="283">
        <v>7</v>
      </c>
      <c r="K30" s="283">
        <v>5</v>
      </c>
      <c r="L30" s="283">
        <v>2</v>
      </c>
      <c r="M30" s="283">
        <v>148</v>
      </c>
      <c r="N30" s="283">
        <v>159</v>
      </c>
      <c r="O30" s="283">
        <v>60</v>
      </c>
      <c r="P30" s="283">
        <v>71</v>
      </c>
      <c r="Q30" s="52">
        <v>19</v>
      </c>
      <c r="S30" s="113">
        <v>19</v>
      </c>
      <c r="T30" s="30" t="s">
        <v>135</v>
      </c>
      <c r="U30" s="120">
        <v>41</v>
      </c>
      <c r="V30" s="120">
        <v>50</v>
      </c>
      <c r="W30" s="120">
        <v>249</v>
      </c>
      <c r="X30" s="120">
        <v>280</v>
      </c>
      <c r="Y30" s="283">
        <v>0</v>
      </c>
      <c r="Z30" s="283">
        <v>0</v>
      </c>
      <c r="AA30" s="283">
        <v>0</v>
      </c>
      <c r="AB30" s="283">
        <v>0</v>
      </c>
      <c r="AC30" s="120">
        <v>0</v>
      </c>
      <c r="AD30" s="120">
        <v>0</v>
      </c>
      <c r="AE30" s="120">
        <v>0</v>
      </c>
      <c r="AF30" s="120">
        <v>0</v>
      </c>
      <c r="AG30" s="120">
        <v>0</v>
      </c>
      <c r="AH30" s="120">
        <v>0</v>
      </c>
      <c r="AI30" s="120">
        <v>890</v>
      </c>
      <c r="AJ30" s="120">
        <v>284</v>
      </c>
      <c r="AK30" s="52">
        <v>19</v>
      </c>
      <c r="AL30" s="113">
        <v>19</v>
      </c>
      <c r="AM30" s="30" t="s">
        <v>135</v>
      </c>
      <c r="AN30" s="120">
        <v>80</v>
      </c>
      <c r="AO30" s="120">
        <v>1254</v>
      </c>
      <c r="AP30" s="120">
        <v>0</v>
      </c>
      <c r="AQ30" s="120">
        <v>0</v>
      </c>
      <c r="AR30" s="120">
        <v>0</v>
      </c>
      <c r="AS30" s="120">
        <v>0</v>
      </c>
      <c r="AT30" s="120">
        <v>0</v>
      </c>
      <c r="AU30" s="120">
        <v>0</v>
      </c>
      <c r="AV30" s="120">
        <v>890</v>
      </c>
      <c r="AW30" s="120">
        <v>284</v>
      </c>
      <c r="AX30" s="120">
        <v>80</v>
      </c>
      <c r="AY30" s="120">
        <v>0</v>
      </c>
      <c r="AZ30" s="120">
        <v>0</v>
      </c>
      <c r="BA30" s="120">
        <v>0</v>
      </c>
      <c r="BB30" s="120">
        <v>0</v>
      </c>
      <c r="BC30" s="120">
        <v>0</v>
      </c>
      <c r="BD30" s="52">
        <v>19</v>
      </c>
    </row>
    <row r="31" spans="1:56" ht="20.100000000000001" customHeight="1" x14ac:dyDescent="0.15">
      <c r="A31" s="279">
        <v>20</v>
      </c>
      <c r="B31" s="33" t="s">
        <v>181</v>
      </c>
      <c r="C31" s="283">
        <v>2869</v>
      </c>
      <c r="D31" s="283">
        <v>0</v>
      </c>
      <c r="E31" s="283">
        <v>1363</v>
      </c>
      <c r="F31" s="283">
        <v>861</v>
      </c>
      <c r="G31" s="283">
        <v>5093</v>
      </c>
      <c r="H31" s="283">
        <v>0</v>
      </c>
      <c r="I31" s="283">
        <v>0</v>
      </c>
      <c r="J31" s="283">
        <v>7</v>
      </c>
      <c r="K31" s="283">
        <v>5</v>
      </c>
      <c r="L31" s="283">
        <v>2</v>
      </c>
      <c r="M31" s="283">
        <v>95</v>
      </c>
      <c r="N31" s="283">
        <v>103</v>
      </c>
      <c r="O31" s="283">
        <v>46</v>
      </c>
      <c r="P31" s="283">
        <v>52</v>
      </c>
      <c r="Q31" s="53">
        <v>20</v>
      </c>
      <c r="S31" s="279">
        <v>20</v>
      </c>
      <c r="T31" s="33" t="s">
        <v>181</v>
      </c>
      <c r="U31" s="120">
        <v>27</v>
      </c>
      <c r="V31" s="120">
        <v>31</v>
      </c>
      <c r="W31" s="120">
        <v>168</v>
      </c>
      <c r="X31" s="120">
        <v>186</v>
      </c>
      <c r="Y31" s="283">
        <v>0</v>
      </c>
      <c r="Z31" s="283">
        <v>0</v>
      </c>
      <c r="AA31" s="283">
        <v>0</v>
      </c>
      <c r="AB31" s="283">
        <v>0</v>
      </c>
      <c r="AC31" s="120">
        <v>0</v>
      </c>
      <c r="AD31" s="120">
        <v>0</v>
      </c>
      <c r="AE31" s="120">
        <v>0</v>
      </c>
      <c r="AF31" s="120">
        <v>0</v>
      </c>
      <c r="AG31" s="120">
        <v>0</v>
      </c>
      <c r="AH31" s="120">
        <v>0</v>
      </c>
      <c r="AI31" s="120">
        <v>505</v>
      </c>
      <c r="AJ31" s="120">
        <v>182</v>
      </c>
      <c r="AK31" s="53">
        <v>20</v>
      </c>
      <c r="AL31" s="279">
        <v>20</v>
      </c>
      <c r="AM31" s="33" t="s">
        <v>181</v>
      </c>
      <c r="AN31" s="120">
        <v>43</v>
      </c>
      <c r="AO31" s="120">
        <v>730</v>
      </c>
      <c r="AP31" s="120">
        <v>0</v>
      </c>
      <c r="AQ31" s="120">
        <v>0</v>
      </c>
      <c r="AR31" s="120">
        <v>0</v>
      </c>
      <c r="AS31" s="120">
        <v>0</v>
      </c>
      <c r="AT31" s="120">
        <v>0</v>
      </c>
      <c r="AU31" s="120">
        <v>0</v>
      </c>
      <c r="AV31" s="120">
        <v>505</v>
      </c>
      <c r="AW31" s="120">
        <v>182</v>
      </c>
      <c r="AX31" s="120">
        <v>43</v>
      </c>
      <c r="AY31" s="120">
        <v>0</v>
      </c>
      <c r="AZ31" s="120">
        <v>0</v>
      </c>
      <c r="BA31" s="120">
        <v>0</v>
      </c>
      <c r="BB31" s="120">
        <v>0</v>
      </c>
      <c r="BC31" s="120">
        <v>0</v>
      </c>
      <c r="BD31" s="53">
        <v>20</v>
      </c>
    </row>
    <row r="32" spans="1:56" ht="20.100000000000001" customHeight="1" x14ac:dyDescent="0.15">
      <c r="A32" s="113">
        <v>21</v>
      </c>
      <c r="B32" s="30" t="s">
        <v>182</v>
      </c>
      <c r="C32" s="284">
        <v>2353</v>
      </c>
      <c r="D32" s="126">
        <v>0</v>
      </c>
      <c r="E32" s="126">
        <v>1220</v>
      </c>
      <c r="F32" s="126">
        <v>742</v>
      </c>
      <c r="G32" s="126">
        <v>4315</v>
      </c>
      <c r="H32" s="126">
        <v>2</v>
      </c>
      <c r="I32" s="126">
        <v>45</v>
      </c>
      <c r="J32" s="126">
        <v>7</v>
      </c>
      <c r="K32" s="126">
        <v>5</v>
      </c>
      <c r="L32" s="126">
        <v>2</v>
      </c>
      <c r="M32" s="126">
        <v>56</v>
      </c>
      <c r="N32" s="126">
        <v>63</v>
      </c>
      <c r="O32" s="126">
        <v>40</v>
      </c>
      <c r="P32" s="126">
        <v>49</v>
      </c>
      <c r="Q32" s="52">
        <v>21</v>
      </c>
      <c r="R32" s="301"/>
      <c r="S32" s="113">
        <v>21</v>
      </c>
      <c r="T32" s="30" t="s">
        <v>182</v>
      </c>
      <c r="U32" s="126">
        <v>14</v>
      </c>
      <c r="V32" s="126">
        <v>17</v>
      </c>
      <c r="W32" s="126">
        <v>110</v>
      </c>
      <c r="X32" s="126">
        <v>129</v>
      </c>
      <c r="Y32" s="126">
        <v>0</v>
      </c>
      <c r="Z32" s="126">
        <v>0</v>
      </c>
      <c r="AA32" s="126">
        <v>0</v>
      </c>
      <c r="AB32" s="126">
        <v>0</v>
      </c>
      <c r="AC32" s="126">
        <v>0</v>
      </c>
      <c r="AD32" s="126">
        <v>0</v>
      </c>
      <c r="AE32" s="126">
        <v>0</v>
      </c>
      <c r="AF32" s="126">
        <v>0</v>
      </c>
      <c r="AG32" s="126">
        <v>0</v>
      </c>
      <c r="AH32" s="126">
        <v>0</v>
      </c>
      <c r="AI32" s="126">
        <v>441</v>
      </c>
      <c r="AJ32" s="126">
        <v>245</v>
      </c>
      <c r="AK32" s="52">
        <v>21</v>
      </c>
      <c r="AL32" s="113">
        <v>21</v>
      </c>
      <c r="AM32" s="30" t="s">
        <v>182</v>
      </c>
      <c r="AN32" s="126">
        <v>34</v>
      </c>
      <c r="AO32" s="126">
        <v>720</v>
      </c>
      <c r="AP32" s="126">
        <v>0</v>
      </c>
      <c r="AQ32" s="126">
        <v>0</v>
      </c>
      <c r="AR32" s="126">
        <v>0</v>
      </c>
      <c r="AS32" s="126">
        <v>0</v>
      </c>
      <c r="AT32" s="126">
        <v>0</v>
      </c>
      <c r="AU32" s="126">
        <v>0</v>
      </c>
      <c r="AV32" s="126">
        <v>441</v>
      </c>
      <c r="AW32" s="126">
        <v>245</v>
      </c>
      <c r="AX32" s="126">
        <v>34</v>
      </c>
      <c r="AY32" s="126">
        <v>0</v>
      </c>
      <c r="AZ32" s="126">
        <v>0</v>
      </c>
      <c r="BA32" s="126">
        <v>0</v>
      </c>
      <c r="BB32" s="126">
        <v>0</v>
      </c>
      <c r="BC32" s="126">
        <v>0</v>
      </c>
      <c r="BD32" s="52">
        <v>21</v>
      </c>
    </row>
    <row r="33" spans="1:56" ht="20.100000000000001" customHeight="1" x14ac:dyDescent="0.15">
      <c r="A33" s="113">
        <v>22</v>
      </c>
      <c r="B33" s="30" t="s">
        <v>183</v>
      </c>
      <c r="C33" s="283">
        <v>25741</v>
      </c>
      <c r="D33" s="283">
        <v>0</v>
      </c>
      <c r="E33" s="283">
        <v>7008</v>
      </c>
      <c r="F33" s="283">
        <v>4376</v>
      </c>
      <c r="G33" s="283">
        <v>37125</v>
      </c>
      <c r="H33" s="283">
        <v>46</v>
      </c>
      <c r="I33" s="283">
        <v>2525</v>
      </c>
      <c r="J33" s="283">
        <v>7</v>
      </c>
      <c r="K33" s="283">
        <v>5</v>
      </c>
      <c r="L33" s="283">
        <v>2</v>
      </c>
      <c r="M33" s="283">
        <v>24</v>
      </c>
      <c r="N33" s="283">
        <v>26</v>
      </c>
      <c r="O33" s="283">
        <v>8</v>
      </c>
      <c r="P33" s="283">
        <v>12</v>
      </c>
      <c r="Q33" s="52">
        <v>22</v>
      </c>
      <c r="S33" s="113">
        <v>22</v>
      </c>
      <c r="T33" s="30" t="s">
        <v>183</v>
      </c>
      <c r="U33" s="120">
        <v>2</v>
      </c>
      <c r="V33" s="120">
        <v>2</v>
      </c>
      <c r="W33" s="120">
        <v>34</v>
      </c>
      <c r="X33" s="120">
        <v>40</v>
      </c>
      <c r="Y33" s="283">
        <v>0</v>
      </c>
      <c r="Z33" s="283">
        <v>0</v>
      </c>
      <c r="AA33" s="283">
        <v>0</v>
      </c>
      <c r="AB33" s="283">
        <v>0</v>
      </c>
      <c r="AC33" s="120">
        <v>0</v>
      </c>
      <c r="AD33" s="120">
        <v>0</v>
      </c>
      <c r="AE33" s="120">
        <v>1</v>
      </c>
      <c r="AF33" s="120">
        <v>1</v>
      </c>
      <c r="AG33" s="120">
        <v>1</v>
      </c>
      <c r="AH33" s="120">
        <v>1</v>
      </c>
      <c r="AI33" s="120">
        <v>201</v>
      </c>
      <c r="AJ33" s="120">
        <v>66</v>
      </c>
      <c r="AK33" s="52">
        <v>22</v>
      </c>
      <c r="AL33" s="113">
        <v>22</v>
      </c>
      <c r="AM33" s="30" t="s">
        <v>183</v>
      </c>
      <c r="AN33" s="120">
        <v>4</v>
      </c>
      <c r="AO33" s="120">
        <v>271</v>
      </c>
      <c r="AP33" s="120">
        <v>0</v>
      </c>
      <c r="AQ33" s="120">
        <v>0</v>
      </c>
      <c r="AR33" s="120">
        <v>0</v>
      </c>
      <c r="AS33" s="120">
        <v>4</v>
      </c>
      <c r="AT33" s="120">
        <v>4</v>
      </c>
      <c r="AU33" s="120">
        <v>1</v>
      </c>
      <c r="AV33" s="120">
        <v>201</v>
      </c>
      <c r="AW33" s="120">
        <v>66</v>
      </c>
      <c r="AX33" s="120">
        <v>4</v>
      </c>
      <c r="AY33" s="120">
        <v>0</v>
      </c>
      <c r="AZ33" s="120">
        <v>0</v>
      </c>
      <c r="BA33" s="120">
        <v>0</v>
      </c>
      <c r="BB33" s="120">
        <v>4</v>
      </c>
      <c r="BC33" s="120">
        <v>4</v>
      </c>
      <c r="BD33" s="52">
        <v>22</v>
      </c>
    </row>
    <row r="34" spans="1:56" ht="20.100000000000001" customHeight="1" x14ac:dyDescent="0.15">
      <c r="A34" s="113">
        <v>23</v>
      </c>
      <c r="B34" s="30" t="s">
        <v>185</v>
      </c>
      <c r="C34" s="283">
        <v>11236</v>
      </c>
      <c r="D34" s="283">
        <v>0</v>
      </c>
      <c r="E34" s="283">
        <v>5261</v>
      </c>
      <c r="F34" s="283">
        <v>2565</v>
      </c>
      <c r="G34" s="283">
        <v>19062</v>
      </c>
      <c r="H34" s="283">
        <v>6</v>
      </c>
      <c r="I34" s="283">
        <v>181</v>
      </c>
      <c r="J34" s="283">
        <v>7</v>
      </c>
      <c r="K34" s="283">
        <v>5</v>
      </c>
      <c r="L34" s="283">
        <v>2</v>
      </c>
      <c r="M34" s="283">
        <v>226</v>
      </c>
      <c r="N34" s="283">
        <v>241</v>
      </c>
      <c r="O34" s="283">
        <v>146</v>
      </c>
      <c r="P34" s="283">
        <v>170</v>
      </c>
      <c r="Q34" s="52">
        <v>23</v>
      </c>
      <c r="S34" s="113">
        <v>23</v>
      </c>
      <c r="T34" s="30" t="s">
        <v>185</v>
      </c>
      <c r="U34" s="120">
        <v>116</v>
      </c>
      <c r="V34" s="120">
        <v>143</v>
      </c>
      <c r="W34" s="120">
        <v>488</v>
      </c>
      <c r="X34" s="120">
        <v>554</v>
      </c>
      <c r="Y34" s="283">
        <v>0</v>
      </c>
      <c r="Z34" s="283">
        <v>0</v>
      </c>
      <c r="AA34" s="283">
        <v>0</v>
      </c>
      <c r="AB34" s="283">
        <v>0</v>
      </c>
      <c r="AC34" s="120">
        <v>1</v>
      </c>
      <c r="AD34" s="120">
        <v>1</v>
      </c>
      <c r="AE34" s="120">
        <v>0</v>
      </c>
      <c r="AF34" s="120">
        <v>0</v>
      </c>
      <c r="AG34" s="120">
        <v>1</v>
      </c>
      <c r="AH34" s="120">
        <v>1</v>
      </c>
      <c r="AI34" s="120">
        <v>1264</v>
      </c>
      <c r="AJ34" s="120">
        <v>638</v>
      </c>
      <c r="AK34" s="52">
        <v>23</v>
      </c>
      <c r="AL34" s="113">
        <v>23</v>
      </c>
      <c r="AM34" s="30" t="s">
        <v>185</v>
      </c>
      <c r="AN34" s="120">
        <v>215</v>
      </c>
      <c r="AO34" s="120">
        <v>2117</v>
      </c>
      <c r="AP34" s="120">
        <v>0</v>
      </c>
      <c r="AQ34" s="120">
        <v>0</v>
      </c>
      <c r="AR34" s="120">
        <v>2</v>
      </c>
      <c r="AS34" s="120">
        <v>0</v>
      </c>
      <c r="AT34" s="120">
        <v>2</v>
      </c>
      <c r="AU34" s="120">
        <v>1</v>
      </c>
      <c r="AV34" s="120">
        <v>1264</v>
      </c>
      <c r="AW34" s="120">
        <v>638</v>
      </c>
      <c r="AX34" s="120">
        <v>215</v>
      </c>
      <c r="AY34" s="120">
        <v>0</v>
      </c>
      <c r="AZ34" s="120">
        <v>0</v>
      </c>
      <c r="BA34" s="120">
        <v>0</v>
      </c>
      <c r="BB34" s="120">
        <v>0</v>
      </c>
      <c r="BC34" s="120">
        <v>0</v>
      </c>
      <c r="BD34" s="52">
        <v>23</v>
      </c>
    </row>
    <row r="35" spans="1:56" ht="20.100000000000001" customHeight="1" x14ac:dyDescent="0.15">
      <c r="A35" s="113">
        <v>24</v>
      </c>
      <c r="B35" s="30" t="s">
        <v>186</v>
      </c>
      <c r="C35" s="283">
        <v>8320</v>
      </c>
      <c r="D35" s="283">
        <v>0</v>
      </c>
      <c r="E35" s="283">
        <v>2973</v>
      </c>
      <c r="F35" s="283">
        <v>3863</v>
      </c>
      <c r="G35" s="283">
        <v>15156</v>
      </c>
      <c r="H35" s="283">
        <v>1</v>
      </c>
      <c r="I35" s="283">
        <v>378</v>
      </c>
      <c r="J35" s="283">
        <v>7</v>
      </c>
      <c r="K35" s="283">
        <v>5</v>
      </c>
      <c r="L35" s="283">
        <v>2</v>
      </c>
      <c r="M35" s="283">
        <v>184</v>
      </c>
      <c r="N35" s="283">
        <v>197</v>
      </c>
      <c r="O35" s="283">
        <v>97</v>
      </c>
      <c r="P35" s="283">
        <v>117</v>
      </c>
      <c r="Q35" s="52">
        <v>24</v>
      </c>
      <c r="S35" s="113">
        <v>24</v>
      </c>
      <c r="T35" s="30" t="s">
        <v>186</v>
      </c>
      <c r="U35" s="120">
        <v>82</v>
      </c>
      <c r="V35" s="120">
        <v>95</v>
      </c>
      <c r="W35" s="120">
        <v>363</v>
      </c>
      <c r="X35" s="120">
        <v>409</v>
      </c>
      <c r="Y35" s="283">
        <v>0</v>
      </c>
      <c r="Z35" s="283">
        <v>0</v>
      </c>
      <c r="AA35" s="283">
        <v>0</v>
      </c>
      <c r="AB35" s="283">
        <v>0</v>
      </c>
      <c r="AC35" s="120">
        <v>0</v>
      </c>
      <c r="AD35" s="120">
        <v>0</v>
      </c>
      <c r="AE35" s="120">
        <v>1</v>
      </c>
      <c r="AF35" s="120">
        <v>1</v>
      </c>
      <c r="AG35" s="120">
        <v>1</v>
      </c>
      <c r="AH35" s="120">
        <v>1</v>
      </c>
      <c r="AI35" s="120">
        <v>827</v>
      </c>
      <c r="AJ35" s="120">
        <v>351</v>
      </c>
      <c r="AK35" s="52">
        <v>24</v>
      </c>
      <c r="AL35" s="113">
        <v>24</v>
      </c>
      <c r="AM35" s="30" t="s">
        <v>186</v>
      </c>
      <c r="AN35" s="120">
        <v>114</v>
      </c>
      <c r="AO35" s="120">
        <v>1292</v>
      </c>
      <c r="AP35" s="120">
        <v>0</v>
      </c>
      <c r="AQ35" s="120">
        <v>0</v>
      </c>
      <c r="AR35" s="120">
        <v>0</v>
      </c>
      <c r="AS35" s="120">
        <v>2</v>
      </c>
      <c r="AT35" s="120">
        <v>2</v>
      </c>
      <c r="AU35" s="120">
        <v>1</v>
      </c>
      <c r="AV35" s="120">
        <v>827</v>
      </c>
      <c r="AW35" s="120">
        <v>351</v>
      </c>
      <c r="AX35" s="120">
        <v>114</v>
      </c>
      <c r="AY35" s="120">
        <v>0</v>
      </c>
      <c r="AZ35" s="120">
        <v>0</v>
      </c>
      <c r="BA35" s="120">
        <v>0</v>
      </c>
      <c r="BB35" s="120">
        <v>11</v>
      </c>
      <c r="BC35" s="120">
        <v>11</v>
      </c>
      <c r="BD35" s="52">
        <v>24</v>
      </c>
    </row>
    <row r="36" spans="1:56" ht="20.100000000000001" customHeight="1" x14ac:dyDescent="0.15">
      <c r="A36" s="21">
        <v>25</v>
      </c>
      <c r="B36" s="30" t="s">
        <v>12</v>
      </c>
      <c r="C36" s="139">
        <v>1335</v>
      </c>
      <c r="D36" s="139">
        <v>0</v>
      </c>
      <c r="E36" s="139">
        <v>454</v>
      </c>
      <c r="F36" s="139">
        <v>273</v>
      </c>
      <c r="G36" s="139">
        <v>2062</v>
      </c>
      <c r="H36" s="139">
        <v>0</v>
      </c>
      <c r="I36" s="139">
        <v>0</v>
      </c>
      <c r="J36" s="139">
        <v>7</v>
      </c>
      <c r="K36" s="139">
        <v>5</v>
      </c>
      <c r="L36" s="139">
        <v>2</v>
      </c>
      <c r="M36" s="139">
        <v>20</v>
      </c>
      <c r="N36" s="139">
        <v>23</v>
      </c>
      <c r="O36" s="139">
        <v>14</v>
      </c>
      <c r="P36" s="139">
        <v>16</v>
      </c>
      <c r="Q36" s="180">
        <v>25</v>
      </c>
      <c r="R36" s="302"/>
      <c r="S36" s="21">
        <v>25</v>
      </c>
      <c r="T36" s="30" t="s">
        <v>12</v>
      </c>
      <c r="U36" s="139">
        <v>18</v>
      </c>
      <c r="V36" s="139">
        <v>22</v>
      </c>
      <c r="W36" s="139">
        <v>52</v>
      </c>
      <c r="X36" s="139">
        <v>61</v>
      </c>
      <c r="Y36" s="139">
        <v>0</v>
      </c>
      <c r="Z36" s="139">
        <v>0</v>
      </c>
      <c r="AA36" s="139">
        <v>0</v>
      </c>
      <c r="AB36" s="139">
        <v>0</v>
      </c>
      <c r="AC36" s="139">
        <v>0</v>
      </c>
      <c r="AD36" s="139">
        <v>0</v>
      </c>
      <c r="AE36" s="139">
        <v>0</v>
      </c>
      <c r="AF36" s="139">
        <v>0</v>
      </c>
      <c r="AG36" s="139">
        <v>0</v>
      </c>
      <c r="AH36" s="139">
        <v>0</v>
      </c>
      <c r="AI36" s="139">
        <v>98</v>
      </c>
      <c r="AJ36" s="139">
        <v>49</v>
      </c>
      <c r="AK36" s="180">
        <v>25</v>
      </c>
      <c r="AL36" s="21">
        <v>25</v>
      </c>
      <c r="AM36" s="30" t="s">
        <v>12</v>
      </c>
      <c r="AN36" s="139">
        <v>27</v>
      </c>
      <c r="AO36" s="139">
        <v>174</v>
      </c>
      <c r="AP36" s="139">
        <v>0</v>
      </c>
      <c r="AQ36" s="139">
        <v>0</v>
      </c>
      <c r="AR36" s="139">
        <v>0</v>
      </c>
      <c r="AS36" s="139">
        <v>0</v>
      </c>
      <c r="AT36" s="139">
        <v>0</v>
      </c>
      <c r="AU36" s="139">
        <v>0</v>
      </c>
      <c r="AV36" s="139">
        <v>98</v>
      </c>
      <c r="AW36" s="139">
        <v>49</v>
      </c>
      <c r="AX36" s="139">
        <v>27</v>
      </c>
      <c r="AY36" s="139">
        <v>0</v>
      </c>
      <c r="AZ36" s="139">
        <v>0</v>
      </c>
      <c r="BA36" s="139">
        <v>0</v>
      </c>
      <c r="BB36" s="139">
        <v>0</v>
      </c>
      <c r="BC36" s="139">
        <v>0</v>
      </c>
      <c r="BD36" s="180">
        <v>25</v>
      </c>
    </row>
    <row r="37" spans="1:56" ht="20.100000000000001" customHeight="1" thickBot="1" x14ac:dyDescent="0.2">
      <c r="A37" s="25" t="s">
        <v>210</v>
      </c>
      <c r="B37" s="34"/>
      <c r="C37" s="144">
        <f t="shared" ref="C37:I37" si="0">SUM(C12:C36)</f>
        <v>710159</v>
      </c>
      <c r="D37" s="144">
        <f t="shared" si="0"/>
        <v>0</v>
      </c>
      <c r="E37" s="144">
        <f t="shared" si="0"/>
        <v>285647</v>
      </c>
      <c r="F37" s="144">
        <f t="shared" si="0"/>
        <v>165898</v>
      </c>
      <c r="G37" s="144">
        <f t="shared" si="0"/>
        <v>1161704</v>
      </c>
      <c r="H37" s="144">
        <f t="shared" si="0"/>
        <v>737</v>
      </c>
      <c r="I37" s="144">
        <f t="shared" si="0"/>
        <v>104221</v>
      </c>
      <c r="J37" s="293" t="s">
        <v>289</v>
      </c>
      <c r="K37" s="293" t="s">
        <v>289</v>
      </c>
      <c r="L37" s="293" t="s">
        <v>289</v>
      </c>
      <c r="M37" s="144">
        <f>SUM(M12:M36)</f>
        <v>14853</v>
      </c>
      <c r="N37" s="144">
        <f>SUM(N12:N36)</f>
        <v>15901</v>
      </c>
      <c r="O37" s="144">
        <f>SUM(O12:O36)</f>
        <v>6446</v>
      </c>
      <c r="P37" s="262">
        <f>SUM(P12:P36)</f>
        <v>7489</v>
      </c>
      <c r="Q37" s="296"/>
      <c r="R37" s="120"/>
      <c r="S37" s="25" t="s">
        <v>210</v>
      </c>
      <c r="T37" s="34"/>
      <c r="U37" s="144">
        <f t="shared" ref="U37:X37" si="1">SUM(U12:U36)</f>
        <v>4306</v>
      </c>
      <c r="V37" s="144">
        <f t="shared" si="1"/>
        <v>5067</v>
      </c>
      <c r="W37" s="144">
        <f t="shared" si="1"/>
        <v>25605</v>
      </c>
      <c r="X37" s="144">
        <f t="shared" si="1"/>
        <v>28457</v>
      </c>
      <c r="Y37" s="144">
        <f>SUM(Y12:Y36)</f>
        <v>4</v>
      </c>
      <c r="Z37" s="144">
        <f>SUM(Z12:Z36)</f>
        <v>4</v>
      </c>
      <c r="AA37" s="144">
        <f>SUM(AA12:AA36)</f>
        <v>3</v>
      </c>
      <c r="AB37" s="262">
        <f>SUM(AB12:AB36)</f>
        <v>3</v>
      </c>
      <c r="AC37" s="144">
        <f t="shared" ref="AC37:AH37" si="2">SUM(AC12:AC36)</f>
        <v>2</v>
      </c>
      <c r="AD37" s="144">
        <f t="shared" si="2"/>
        <v>2</v>
      </c>
      <c r="AE37" s="144">
        <f t="shared" si="2"/>
        <v>19</v>
      </c>
      <c r="AF37" s="144">
        <f t="shared" si="2"/>
        <v>19</v>
      </c>
      <c r="AG37" s="144">
        <f t="shared" si="2"/>
        <v>28</v>
      </c>
      <c r="AH37" s="144">
        <f t="shared" si="2"/>
        <v>28</v>
      </c>
      <c r="AI37" s="144">
        <f>SUM(AI12:AI36)</f>
        <v>97508</v>
      </c>
      <c r="AJ37" s="144">
        <f>SUM(AJ12:AJ36)</f>
        <v>32655</v>
      </c>
      <c r="AK37" s="296"/>
      <c r="AL37" s="25" t="s">
        <v>210</v>
      </c>
      <c r="AM37" s="34"/>
      <c r="AN37" s="144">
        <f>SUM(AN12:AN36)</f>
        <v>8899</v>
      </c>
      <c r="AO37" s="144">
        <f>SUM(AO12:AO36)</f>
        <v>139062</v>
      </c>
      <c r="AP37" s="144">
        <f t="shared" ref="AP37:AT37" si="3">SUM(AP12:AP36)</f>
        <v>4</v>
      </c>
      <c r="AQ37" s="144">
        <f t="shared" si="3"/>
        <v>5</v>
      </c>
      <c r="AR37" s="144">
        <f t="shared" si="3"/>
        <v>4</v>
      </c>
      <c r="AS37" s="144">
        <f t="shared" si="3"/>
        <v>51</v>
      </c>
      <c r="AT37" s="144">
        <f t="shared" si="3"/>
        <v>64</v>
      </c>
      <c r="AU37" s="144">
        <f t="shared" ref="AU37:BC37" si="4">SUM(AU12:AU36)</f>
        <v>28</v>
      </c>
      <c r="AV37" s="144">
        <f t="shared" si="4"/>
        <v>97508</v>
      </c>
      <c r="AW37" s="144">
        <f t="shared" si="4"/>
        <v>32655</v>
      </c>
      <c r="AX37" s="144">
        <f t="shared" si="4"/>
        <v>8899</v>
      </c>
      <c r="AY37" s="144">
        <f t="shared" si="4"/>
        <v>0</v>
      </c>
      <c r="AZ37" s="144">
        <f t="shared" si="4"/>
        <v>8</v>
      </c>
      <c r="BA37" s="144">
        <f t="shared" si="4"/>
        <v>0</v>
      </c>
      <c r="BB37" s="144">
        <f t="shared" si="4"/>
        <v>54</v>
      </c>
      <c r="BC37" s="144">
        <f t="shared" si="4"/>
        <v>62</v>
      </c>
      <c r="BD37" s="296"/>
    </row>
    <row r="38" spans="1:56" ht="20.100000000000001" customHeight="1" x14ac:dyDescent="0.15">
      <c r="A38" s="17" t="s">
        <v>446</v>
      </c>
      <c r="C38" s="17">
        <v>1</v>
      </c>
      <c r="D38" s="17">
        <v>2</v>
      </c>
      <c r="E38" s="17">
        <v>3</v>
      </c>
      <c r="F38" s="17">
        <v>4</v>
      </c>
      <c r="G38" s="17">
        <v>5</v>
      </c>
      <c r="H38" s="17">
        <v>6</v>
      </c>
      <c r="I38" s="17">
        <v>7</v>
      </c>
      <c r="J38" s="17">
        <v>8</v>
      </c>
      <c r="K38" s="17">
        <v>9</v>
      </c>
      <c r="L38" s="17">
        <v>10</v>
      </c>
      <c r="M38" s="17">
        <v>11</v>
      </c>
      <c r="N38" s="17">
        <v>12</v>
      </c>
      <c r="O38" s="17">
        <v>13</v>
      </c>
      <c r="P38" s="17">
        <v>14</v>
      </c>
      <c r="U38" s="17">
        <v>15</v>
      </c>
      <c r="V38" s="17">
        <v>16</v>
      </c>
      <c r="W38" s="17">
        <v>17</v>
      </c>
      <c r="X38" s="17">
        <v>18</v>
      </c>
      <c r="Y38" s="17">
        <v>29</v>
      </c>
      <c r="Z38" s="17">
        <v>30</v>
      </c>
      <c r="AA38" s="17">
        <v>31</v>
      </c>
      <c r="AB38" s="17">
        <v>32</v>
      </c>
      <c r="AC38" s="17">
        <v>33</v>
      </c>
      <c r="AD38" s="17">
        <v>34</v>
      </c>
      <c r="AE38" s="17">
        <v>35</v>
      </c>
      <c r="AF38" s="17">
        <v>36</v>
      </c>
      <c r="AG38" s="17">
        <v>37</v>
      </c>
      <c r="AH38" s="17">
        <v>38</v>
      </c>
      <c r="AI38" s="17">
        <v>39</v>
      </c>
      <c r="AJ38" s="17">
        <v>40</v>
      </c>
      <c r="AN38" s="17">
        <v>41</v>
      </c>
      <c r="AO38" s="17">
        <v>42</v>
      </c>
      <c r="AP38" s="17">
        <v>48</v>
      </c>
      <c r="AQ38" s="17">
        <v>49</v>
      </c>
      <c r="AR38" s="17">
        <v>50</v>
      </c>
      <c r="AS38" s="17">
        <v>51</v>
      </c>
      <c r="AT38" s="17">
        <v>52</v>
      </c>
      <c r="AU38" s="17">
        <v>38</v>
      </c>
      <c r="AV38" s="17">
        <v>39</v>
      </c>
      <c r="AW38" s="17">
        <v>40</v>
      </c>
      <c r="AX38" s="17">
        <v>41</v>
      </c>
      <c r="AY38" s="17">
        <v>57</v>
      </c>
      <c r="AZ38" s="17">
        <v>58</v>
      </c>
      <c r="BA38" s="17">
        <v>59</v>
      </c>
      <c r="BB38" s="17">
        <v>60</v>
      </c>
      <c r="BC38" s="17">
        <v>61</v>
      </c>
    </row>
  </sheetData>
  <mergeCells count="43">
    <mergeCell ref="AZ9:AZ10"/>
    <mergeCell ref="BA9:BA10"/>
    <mergeCell ref="BB9:BB10"/>
    <mergeCell ref="AP9:AP10"/>
    <mergeCell ref="AQ9:AQ10"/>
    <mergeCell ref="AR9:AR10"/>
    <mergeCell ref="AS9:AS10"/>
    <mergeCell ref="AV9:AV10"/>
    <mergeCell ref="C7:G7"/>
    <mergeCell ref="H7:I7"/>
    <mergeCell ref="J7:P7"/>
    <mergeCell ref="C8:C10"/>
    <mergeCell ref="D8:D10"/>
    <mergeCell ref="E8:E10"/>
    <mergeCell ref="F8:F10"/>
    <mergeCell ref="G8:G10"/>
    <mergeCell ref="L9:L10"/>
    <mergeCell ref="H8:H10"/>
    <mergeCell ref="I8:I10"/>
    <mergeCell ref="J8:L8"/>
    <mergeCell ref="M8:P8"/>
    <mergeCell ref="BD7:BD11"/>
    <mergeCell ref="U8:X8"/>
    <mergeCell ref="J9:J10"/>
    <mergeCell ref="K9:K10"/>
    <mergeCell ref="AW9:AW10"/>
    <mergeCell ref="AX9:AX10"/>
    <mergeCell ref="AQ7:BB7"/>
    <mergeCell ref="AO9:AO10"/>
    <mergeCell ref="AU9:AU10"/>
    <mergeCell ref="AG9:AH9"/>
    <mergeCell ref="Z8:AG8"/>
    <mergeCell ref="AT9:AT10"/>
    <mergeCell ref="AI8:AJ8"/>
    <mergeCell ref="BC9:BC10"/>
    <mergeCell ref="AN8:AO8"/>
    <mergeCell ref="AY9:AY10"/>
    <mergeCell ref="W9:X9"/>
    <mergeCell ref="Q7:Q11"/>
    <mergeCell ref="AI9:AI10"/>
    <mergeCell ref="AJ9:AJ10"/>
    <mergeCell ref="AN9:AN10"/>
    <mergeCell ref="AK7:AK11"/>
  </mergeCells>
  <phoneticPr fontId="23"/>
  <pageMargins left="0.78740157480314965" right="0.74803149606299213" top="0.78740157480314965" bottom="0.70866141732283472" header="0.51181102362204722" footer="0.51181102362204722"/>
  <pageSetup paperSize="9" scale="89" firstPageNumber="77" orientation="portrait" useFirstPageNumber="1" r:id="rId1"/>
  <headerFooter scaleWithDoc="0" alignWithMargins="0">
    <oddFooter>&amp;C- &amp;P -</oddFooter>
  </headerFooter>
  <colBreaks count="3" manualBreakCount="3">
    <brk id="9" min="1" max="53" man="1"/>
    <brk id="18" max="1048575" man="1"/>
    <brk id="3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Y34"/>
  <sheetViews>
    <sheetView view="pageBreakPreview" zoomScale="85" zoomScaleNormal="100" zoomScaleSheetLayoutView="85" workbookViewId="0">
      <selection sqref="A1:XFD1048576"/>
    </sheetView>
  </sheetViews>
  <sheetFormatPr defaultColWidth="10.625" defaultRowHeight="20.100000000000001" customHeight="1" x14ac:dyDescent="0.15"/>
  <cols>
    <col min="1" max="1" width="7.125" style="17" customWidth="1"/>
    <col min="2" max="5" width="11.625" style="17" customWidth="1"/>
    <col min="6" max="13" width="9.625" style="17" customWidth="1"/>
    <col min="14" max="14" width="5.625" style="18" customWidth="1"/>
    <col min="15" max="15" width="28.25" style="17" customWidth="1"/>
    <col min="16" max="16" width="7.125" style="17" customWidth="1"/>
    <col min="17" max="17" width="9.625" style="17" bestFit="1" customWidth="1"/>
    <col min="18" max="25" width="8.625" style="17" customWidth="1"/>
    <col min="26" max="16384" width="10.625" style="17"/>
  </cols>
  <sheetData>
    <row r="1" spans="1:25" ht="20.100000000000001" customHeight="1" x14ac:dyDescent="0.15">
      <c r="A1" s="17" t="str">
        <f>目次!A6</f>
        <v>令和７年度　市町村税の課税状況等の調</v>
      </c>
    </row>
    <row r="2" spans="1:25" ht="20.100000000000001" customHeight="1" x14ac:dyDescent="0.15">
      <c r="A2" s="17" t="s">
        <v>119</v>
      </c>
    </row>
    <row r="4" spans="1:25" ht="20.100000000000001" customHeight="1" x14ac:dyDescent="0.15">
      <c r="A4" s="17" t="s">
        <v>428</v>
      </c>
      <c r="B4" s="17" t="str">
        <f>目次!C33</f>
        <v>課税方法等（基礎課税分）（令和６年度分）</v>
      </c>
      <c r="P4" s="17" t="str">
        <f>A4</f>
        <v>第２１表</v>
      </c>
    </row>
    <row r="5" spans="1:25" ht="20.100000000000001" customHeight="1" x14ac:dyDescent="0.15">
      <c r="M5" s="101"/>
      <c r="O5" s="101"/>
      <c r="P5" s="17" t="s">
        <v>110</v>
      </c>
      <c r="R5" s="101"/>
      <c r="S5" s="101"/>
      <c r="T5" s="169"/>
      <c r="U5" s="169"/>
      <c r="V5" s="169"/>
      <c r="W5" s="169"/>
      <c r="X5" s="328"/>
      <c r="Y5" s="328"/>
    </row>
    <row r="6" spans="1:25" ht="22.5" customHeight="1" x14ac:dyDescent="0.15">
      <c r="A6" s="19"/>
      <c r="B6" s="26" t="s">
        <v>9</v>
      </c>
      <c r="C6" s="635" t="s">
        <v>136</v>
      </c>
      <c r="D6" s="635" t="s">
        <v>137</v>
      </c>
      <c r="E6" s="306" t="s">
        <v>138</v>
      </c>
      <c r="F6" s="504" t="s">
        <v>291</v>
      </c>
      <c r="G6" s="505"/>
      <c r="H6" s="505"/>
      <c r="I6" s="505"/>
      <c r="J6" s="505"/>
      <c r="K6" s="505"/>
      <c r="L6" s="505"/>
      <c r="M6" s="506"/>
      <c r="N6" s="636" t="s">
        <v>332</v>
      </c>
      <c r="O6" s="312"/>
      <c r="P6" s="19"/>
      <c r="Q6" s="26" t="s">
        <v>9</v>
      </c>
      <c r="R6" s="317" t="s">
        <v>225</v>
      </c>
      <c r="S6" s="317" t="s">
        <v>226</v>
      </c>
      <c r="T6" s="640" t="s">
        <v>387</v>
      </c>
      <c r="U6" s="641"/>
      <c r="V6" s="641"/>
      <c r="W6" s="641"/>
      <c r="X6" s="641"/>
      <c r="Y6" s="642"/>
    </row>
    <row r="7" spans="1:25" ht="27" customHeight="1" x14ac:dyDescent="0.15">
      <c r="A7" s="112"/>
      <c r="B7" s="114"/>
      <c r="C7" s="531"/>
      <c r="D7" s="531"/>
      <c r="E7" s="639" t="s">
        <v>140</v>
      </c>
      <c r="F7" s="643" t="s">
        <v>377</v>
      </c>
      <c r="G7" s="644"/>
      <c r="H7" s="644"/>
      <c r="I7" s="645"/>
      <c r="J7" s="547" t="s">
        <v>386</v>
      </c>
      <c r="K7" s="548"/>
      <c r="L7" s="646"/>
      <c r="M7" s="606" t="s">
        <v>382</v>
      </c>
      <c r="N7" s="637"/>
      <c r="O7" s="47"/>
      <c r="P7" s="112"/>
      <c r="Q7" s="114"/>
      <c r="R7" s="650" t="s">
        <v>416</v>
      </c>
      <c r="S7" s="650" t="s">
        <v>141</v>
      </c>
      <c r="T7" s="473" t="s">
        <v>142</v>
      </c>
      <c r="U7" s="473" t="s">
        <v>113</v>
      </c>
      <c r="V7" s="473" t="s">
        <v>65</v>
      </c>
      <c r="W7" s="647" t="s">
        <v>144</v>
      </c>
      <c r="X7" s="648"/>
      <c r="Y7" s="649"/>
    </row>
    <row r="8" spans="1:25" ht="87" customHeight="1" x14ac:dyDescent="0.15">
      <c r="A8" s="112"/>
      <c r="B8" s="114"/>
      <c r="C8" s="531"/>
      <c r="D8" s="531"/>
      <c r="E8" s="639"/>
      <c r="F8" s="399" t="s">
        <v>146</v>
      </c>
      <c r="G8" s="399" t="s">
        <v>75</v>
      </c>
      <c r="H8" s="399" t="s">
        <v>147</v>
      </c>
      <c r="I8" s="399" t="s">
        <v>15</v>
      </c>
      <c r="J8" s="399" t="s">
        <v>87</v>
      </c>
      <c r="K8" s="399" t="s">
        <v>149</v>
      </c>
      <c r="L8" s="392" t="s">
        <v>15</v>
      </c>
      <c r="M8" s="607"/>
      <c r="N8" s="637"/>
      <c r="O8" s="313"/>
      <c r="P8" s="112"/>
      <c r="Q8" s="114"/>
      <c r="R8" s="651"/>
      <c r="S8" s="651"/>
      <c r="T8" s="582"/>
      <c r="U8" s="582"/>
      <c r="V8" s="582"/>
      <c r="W8" s="400" t="s">
        <v>40</v>
      </c>
      <c r="X8" s="400" t="s">
        <v>184</v>
      </c>
      <c r="Y8" s="413" t="s">
        <v>256</v>
      </c>
    </row>
    <row r="9" spans="1:25" ht="28.5" customHeight="1" x14ac:dyDescent="0.15">
      <c r="A9" s="113" t="s">
        <v>26</v>
      </c>
      <c r="B9" s="27"/>
      <c r="C9" s="41" t="s">
        <v>150</v>
      </c>
      <c r="D9" s="41" t="s">
        <v>151</v>
      </c>
      <c r="E9" s="41"/>
      <c r="F9" s="41" t="s">
        <v>190</v>
      </c>
      <c r="G9" s="41" t="s">
        <v>190</v>
      </c>
      <c r="H9" s="41" t="s">
        <v>190</v>
      </c>
      <c r="I9" s="41" t="s">
        <v>190</v>
      </c>
      <c r="J9" s="41" t="s">
        <v>190</v>
      </c>
      <c r="K9" s="41" t="s">
        <v>190</v>
      </c>
      <c r="L9" s="41" t="s">
        <v>190</v>
      </c>
      <c r="M9" s="35" t="s">
        <v>190</v>
      </c>
      <c r="N9" s="638"/>
      <c r="O9" s="314"/>
      <c r="P9" s="113" t="s">
        <v>26</v>
      </c>
      <c r="Q9" s="27"/>
      <c r="R9" s="652"/>
      <c r="S9" s="652"/>
      <c r="T9" s="41" t="s">
        <v>190</v>
      </c>
      <c r="U9" s="41" t="s">
        <v>190</v>
      </c>
      <c r="V9" s="35" t="s">
        <v>151</v>
      </c>
      <c r="W9" s="41" t="s">
        <v>151</v>
      </c>
      <c r="X9" s="41" t="s">
        <v>151</v>
      </c>
      <c r="Y9" s="59" t="s">
        <v>151</v>
      </c>
    </row>
    <row r="10" spans="1:25" ht="20.100000000000001" customHeight="1" x14ac:dyDescent="0.15">
      <c r="A10" s="277">
        <v>1</v>
      </c>
      <c r="B10" s="281" t="s">
        <v>155</v>
      </c>
      <c r="C10" s="118">
        <v>9</v>
      </c>
      <c r="D10" s="125">
        <v>650000</v>
      </c>
      <c r="E10" s="125">
        <v>2</v>
      </c>
      <c r="F10" s="307">
        <v>50</v>
      </c>
      <c r="G10" s="307">
        <v>0</v>
      </c>
      <c r="H10" s="307">
        <v>0</v>
      </c>
      <c r="I10" s="125">
        <v>50</v>
      </c>
      <c r="J10" s="125">
        <v>27</v>
      </c>
      <c r="K10" s="125">
        <v>23</v>
      </c>
      <c r="L10" s="125">
        <v>50</v>
      </c>
      <c r="M10" s="125">
        <v>100</v>
      </c>
      <c r="N10" s="128">
        <v>1</v>
      </c>
      <c r="O10" s="315"/>
      <c r="P10" s="277">
        <v>1</v>
      </c>
      <c r="Q10" s="281" t="s">
        <v>155</v>
      </c>
      <c r="R10" s="125">
        <v>1</v>
      </c>
      <c r="S10" s="125">
        <v>3</v>
      </c>
      <c r="T10" s="319">
        <v>922</v>
      </c>
      <c r="U10" s="386">
        <v>0</v>
      </c>
      <c r="V10" s="125">
        <v>22960</v>
      </c>
      <c r="W10" s="324">
        <v>28690</v>
      </c>
      <c r="X10" s="324">
        <v>14340</v>
      </c>
      <c r="Y10" s="329">
        <v>21510</v>
      </c>
    </row>
    <row r="11" spans="1:25" ht="20.100000000000001" customHeight="1" x14ac:dyDescent="0.15">
      <c r="A11" s="113">
        <v>2</v>
      </c>
      <c r="B11" s="30" t="s">
        <v>159</v>
      </c>
      <c r="C11" s="119">
        <v>9</v>
      </c>
      <c r="D11" s="120">
        <v>650000</v>
      </c>
      <c r="E11" s="120">
        <v>2</v>
      </c>
      <c r="F11" s="308">
        <v>53</v>
      </c>
      <c r="G11" s="308">
        <v>0</v>
      </c>
      <c r="H11" s="308">
        <v>0</v>
      </c>
      <c r="I11" s="120">
        <v>53</v>
      </c>
      <c r="J11" s="120">
        <v>26</v>
      </c>
      <c r="K11" s="120">
        <v>21</v>
      </c>
      <c r="L11" s="120">
        <v>47</v>
      </c>
      <c r="M11" s="120">
        <v>100</v>
      </c>
      <c r="N11" s="52">
        <v>2</v>
      </c>
      <c r="O11" s="315"/>
      <c r="P11" s="113">
        <v>2</v>
      </c>
      <c r="Q11" s="30" t="s">
        <v>159</v>
      </c>
      <c r="R11" s="120">
        <v>1</v>
      </c>
      <c r="S11" s="120">
        <v>3</v>
      </c>
      <c r="T11" s="320">
        <v>745</v>
      </c>
      <c r="U11" s="320">
        <v>0</v>
      </c>
      <c r="V11" s="120">
        <v>17300</v>
      </c>
      <c r="W11" s="324">
        <v>20700</v>
      </c>
      <c r="X11" s="324">
        <v>10350</v>
      </c>
      <c r="Y11" s="329">
        <v>15525</v>
      </c>
    </row>
    <row r="12" spans="1:25" ht="20.100000000000001" customHeight="1" x14ac:dyDescent="0.15">
      <c r="A12" s="263">
        <v>3</v>
      </c>
      <c r="B12" s="30" t="s">
        <v>160</v>
      </c>
      <c r="C12" s="120">
        <v>8</v>
      </c>
      <c r="D12" s="120">
        <v>650000</v>
      </c>
      <c r="E12" s="120">
        <v>2</v>
      </c>
      <c r="F12" s="308">
        <v>55</v>
      </c>
      <c r="G12" s="308">
        <v>0</v>
      </c>
      <c r="H12" s="308">
        <v>0</v>
      </c>
      <c r="I12" s="120">
        <v>55</v>
      </c>
      <c r="J12" s="120">
        <v>29</v>
      </c>
      <c r="K12" s="120">
        <v>16</v>
      </c>
      <c r="L12" s="120">
        <v>45</v>
      </c>
      <c r="M12" s="120">
        <v>100</v>
      </c>
      <c r="N12" s="52">
        <v>3</v>
      </c>
      <c r="O12" s="316"/>
      <c r="P12" s="263">
        <v>3</v>
      </c>
      <c r="Q12" s="30" t="s">
        <v>160</v>
      </c>
      <c r="R12" s="120">
        <v>1</v>
      </c>
      <c r="S12" s="120">
        <v>3</v>
      </c>
      <c r="T12" s="320">
        <v>967</v>
      </c>
      <c r="U12" s="387">
        <v>0</v>
      </c>
      <c r="V12" s="120">
        <v>24100</v>
      </c>
      <c r="W12" s="324">
        <v>20800</v>
      </c>
      <c r="X12" s="324">
        <v>10400</v>
      </c>
      <c r="Y12" s="329">
        <v>15600</v>
      </c>
    </row>
    <row r="13" spans="1:25" ht="20.100000000000001" customHeight="1" x14ac:dyDescent="0.15">
      <c r="A13" s="113">
        <v>4</v>
      </c>
      <c r="B13" s="30" t="s">
        <v>161</v>
      </c>
      <c r="C13" s="120">
        <v>8</v>
      </c>
      <c r="D13" s="120">
        <v>650000</v>
      </c>
      <c r="E13" s="120">
        <v>2</v>
      </c>
      <c r="F13" s="308">
        <v>53</v>
      </c>
      <c r="G13" s="308">
        <v>0</v>
      </c>
      <c r="H13" s="308">
        <v>0</v>
      </c>
      <c r="I13" s="120">
        <v>53</v>
      </c>
      <c r="J13" s="120">
        <v>29</v>
      </c>
      <c r="K13" s="120">
        <v>18</v>
      </c>
      <c r="L13" s="120">
        <v>47</v>
      </c>
      <c r="M13" s="120">
        <v>100</v>
      </c>
      <c r="N13" s="52">
        <v>4</v>
      </c>
      <c r="O13" s="315"/>
      <c r="P13" s="113">
        <v>4</v>
      </c>
      <c r="Q13" s="30" t="s">
        <v>161</v>
      </c>
      <c r="R13" s="120">
        <v>1</v>
      </c>
      <c r="S13" s="120">
        <v>3</v>
      </c>
      <c r="T13" s="320">
        <v>843</v>
      </c>
      <c r="U13" s="387">
        <v>0</v>
      </c>
      <c r="V13" s="120">
        <v>21000</v>
      </c>
      <c r="W13" s="324">
        <v>19000</v>
      </c>
      <c r="X13" s="324">
        <v>9500</v>
      </c>
      <c r="Y13" s="329">
        <v>14250</v>
      </c>
    </row>
    <row r="14" spans="1:25" ht="20.100000000000001" customHeight="1" x14ac:dyDescent="0.15">
      <c r="A14" s="278">
        <v>5</v>
      </c>
      <c r="B14" s="30" t="s">
        <v>164</v>
      </c>
      <c r="C14" s="139">
        <v>9</v>
      </c>
      <c r="D14" s="139">
        <v>650000</v>
      </c>
      <c r="E14" s="139">
        <v>2</v>
      </c>
      <c r="F14" s="309">
        <v>51</v>
      </c>
      <c r="G14" s="309">
        <v>0</v>
      </c>
      <c r="H14" s="309">
        <v>0</v>
      </c>
      <c r="I14" s="139">
        <v>51</v>
      </c>
      <c r="J14" s="139">
        <v>33</v>
      </c>
      <c r="K14" s="139">
        <v>16</v>
      </c>
      <c r="L14" s="139">
        <v>49</v>
      </c>
      <c r="M14" s="139">
        <v>100</v>
      </c>
      <c r="N14" s="53">
        <v>5</v>
      </c>
      <c r="O14" s="316"/>
      <c r="P14" s="279">
        <v>5</v>
      </c>
      <c r="Q14" s="30" t="s">
        <v>164</v>
      </c>
      <c r="R14" s="139">
        <v>1</v>
      </c>
      <c r="S14" s="139">
        <v>3</v>
      </c>
      <c r="T14" s="321">
        <v>800</v>
      </c>
      <c r="U14" s="388">
        <v>0</v>
      </c>
      <c r="V14" s="139">
        <v>23000</v>
      </c>
      <c r="W14" s="325">
        <v>17000</v>
      </c>
      <c r="X14" s="325">
        <v>8500</v>
      </c>
      <c r="Y14" s="330">
        <v>12750</v>
      </c>
    </row>
    <row r="15" spans="1:25" ht="20.100000000000001" customHeight="1" x14ac:dyDescent="0.15">
      <c r="A15" s="113">
        <v>6</v>
      </c>
      <c r="B15" s="31" t="s">
        <v>166</v>
      </c>
      <c r="C15" s="119">
        <v>8</v>
      </c>
      <c r="D15" s="120">
        <v>650000</v>
      </c>
      <c r="E15" s="120">
        <v>2</v>
      </c>
      <c r="F15" s="308">
        <v>53</v>
      </c>
      <c r="G15" s="308">
        <v>0</v>
      </c>
      <c r="H15" s="308">
        <v>0</v>
      </c>
      <c r="I15" s="120">
        <v>53</v>
      </c>
      <c r="J15" s="120">
        <v>31</v>
      </c>
      <c r="K15" s="120">
        <v>16</v>
      </c>
      <c r="L15" s="120">
        <v>47</v>
      </c>
      <c r="M15" s="120">
        <v>100</v>
      </c>
      <c r="N15" s="52">
        <v>6</v>
      </c>
      <c r="O15" s="315"/>
      <c r="P15" s="113">
        <v>6</v>
      </c>
      <c r="Q15" s="31" t="s">
        <v>166</v>
      </c>
      <c r="R15" s="120">
        <v>1</v>
      </c>
      <c r="S15" s="120">
        <v>3</v>
      </c>
      <c r="T15" s="320">
        <v>730</v>
      </c>
      <c r="U15" s="320">
        <v>0</v>
      </c>
      <c r="V15" s="120">
        <v>17700</v>
      </c>
      <c r="W15" s="324">
        <v>13800</v>
      </c>
      <c r="X15" s="324">
        <v>6900</v>
      </c>
      <c r="Y15" s="329">
        <v>10350</v>
      </c>
    </row>
    <row r="16" spans="1:25" s="64" customFormat="1" ht="20.100000000000001" customHeight="1" x14ac:dyDescent="0.15">
      <c r="A16" s="263">
        <v>7</v>
      </c>
      <c r="B16" s="32" t="s">
        <v>167</v>
      </c>
      <c r="C16" s="119">
        <v>8</v>
      </c>
      <c r="D16" s="120">
        <v>650000</v>
      </c>
      <c r="E16" s="120">
        <v>2</v>
      </c>
      <c r="F16" s="308">
        <v>52</v>
      </c>
      <c r="G16" s="308">
        <v>0</v>
      </c>
      <c r="H16" s="308">
        <v>0</v>
      </c>
      <c r="I16" s="120">
        <v>52</v>
      </c>
      <c r="J16" s="120">
        <v>33</v>
      </c>
      <c r="K16" s="120">
        <v>15</v>
      </c>
      <c r="L16" s="120">
        <v>48</v>
      </c>
      <c r="M16" s="120">
        <v>100</v>
      </c>
      <c r="N16" s="52">
        <v>7</v>
      </c>
      <c r="O16" s="316"/>
      <c r="P16" s="113">
        <v>7</v>
      </c>
      <c r="Q16" s="30" t="s">
        <v>167</v>
      </c>
      <c r="R16" s="120">
        <v>1</v>
      </c>
      <c r="S16" s="120">
        <v>3</v>
      </c>
      <c r="T16" s="320">
        <v>660</v>
      </c>
      <c r="U16" s="387">
        <v>0</v>
      </c>
      <c r="V16" s="120">
        <v>20000</v>
      </c>
      <c r="W16" s="324">
        <v>13500</v>
      </c>
      <c r="X16" s="324">
        <v>6750</v>
      </c>
      <c r="Y16" s="329">
        <v>10125</v>
      </c>
    </row>
    <row r="17" spans="1:25" ht="20.100000000000001" customHeight="1" x14ac:dyDescent="0.15">
      <c r="A17" s="113">
        <v>8</v>
      </c>
      <c r="B17" s="30" t="s">
        <v>171</v>
      </c>
      <c r="C17" s="120">
        <v>8</v>
      </c>
      <c r="D17" s="120">
        <v>650000</v>
      </c>
      <c r="E17" s="120">
        <v>2</v>
      </c>
      <c r="F17" s="308">
        <v>51</v>
      </c>
      <c r="G17" s="308">
        <v>0</v>
      </c>
      <c r="H17" s="308">
        <v>0</v>
      </c>
      <c r="I17" s="120">
        <v>51</v>
      </c>
      <c r="J17" s="120">
        <v>28</v>
      </c>
      <c r="K17" s="120">
        <v>21</v>
      </c>
      <c r="L17" s="120">
        <v>49</v>
      </c>
      <c r="M17" s="120">
        <v>100</v>
      </c>
      <c r="N17" s="52">
        <v>8</v>
      </c>
      <c r="O17" s="315"/>
      <c r="P17" s="113">
        <v>8</v>
      </c>
      <c r="Q17" s="30" t="s">
        <v>171</v>
      </c>
      <c r="R17" s="120">
        <v>1</v>
      </c>
      <c r="S17" s="120">
        <v>3</v>
      </c>
      <c r="T17" s="320">
        <v>860</v>
      </c>
      <c r="U17" s="387">
        <v>0</v>
      </c>
      <c r="V17" s="120">
        <v>22500</v>
      </c>
      <c r="W17" s="324">
        <v>26000</v>
      </c>
      <c r="X17" s="324">
        <v>13000</v>
      </c>
      <c r="Y17" s="329">
        <v>19500</v>
      </c>
    </row>
    <row r="18" spans="1:25" ht="20.100000000000001" customHeight="1" x14ac:dyDescent="0.15">
      <c r="A18" s="263">
        <v>9</v>
      </c>
      <c r="B18" s="30" t="s">
        <v>173</v>
      </c>
      <c r="C18" s="120">
        <v>9</v>
      </c>
      <c r="D18" s="120">
        <v>650000</v>
      </c>
      <c r="E18" s="120">
        <v>2</v>
      </c>
      <c r="F18" s="308">
        <v>50</v>
      </c>
      <c r="G18" s="308">
        <v>0</v>
      </c>
      <c r="H18" s="308">
        <v>0</v>
      </c>
      <c r="I18" s="120">
        <v>50</v>
      </c>
      <c r="J18" s="120">
        <v>30</v>
      </c>
      <c r="K18" s="120">
        <v>20</v>
      </c>
      <c r="L18" s="120">
        <v>50</v>
      </c>
      <c r="M18" s="120">
        <v>100</v>
      </c>
      <c r="N18" s="52">
        <v>9</v>
      </c>
      <c r="O18" s="316"/>
      <c r="P18" s="113">
        <v>9</v>
      </c>
      <c r="Q18" s="30" t="s">
        <v>173</v>
      </c>
      <c r="R18" s="120">
        <v>1</v>
      </c>
      <c r="S18" s="120">
        <v>3</v>
      </c>
      <c r="T18" s="320">
        <v>910</v>
      </c>
      <c r="U18" s="387">
        <v>0</v>
      </c>
      <c r="V18" s="120">
        <v>23000</v>
      </c>
      <c r="W18" s="324">
        <v>24000</v>
      </c>
      <c r="X18" s="324">
        <v>12000</v>
      </c>
      <c r="Y18" s="329">
        <v>18000</v>
      </c>
    </row>
    <row r="19" spans="1:25" ht="20.100000000000001" customHeight="1" x14ac:dyDescent="0.15">
      <c r="A19" s="113">
        <v>10</v>
      </c>
      <c r="B19" s="30" t="s">
        <v>174</v>
      </c>
      <c r="C19" s="139">
        <v>8</v>
      </c>
      <c r="D19" s="139">
        <v>650000</v>
      </c>
      <c r="E19" s="139">
        <v>2</v>
      </c>
      <c r="F19" s="309">
        <v>53</v>
      </c>
      <c r="G19" s="309">
        <v>0</v>
      </c>
      <c r="H19" s="309">
        <v>0</v>
      </c>
      <c r="I19" s="139">
        <v>53</v>
      </c>
      <c r="J19" s="139">
        <v>24</v>
      </c>
      <c r="K19" s="139">
        <v>23</v>
      </c>
      <c r="L19" s="139">
        <v>47</v>
      </c>
      <c r="M19" s="139">
        <v>100</v>
      </c>
      <c r="N19" s="52">
        <v>10</v>
      </c>
      <c r="O19" s="315"/>
      <c r="P19" s="279">
        <v>10</v>
      </c>
      <c r="Q19" s="30" t="s">
        <v>174</v>
      </c>
      <c r="R19" s="139">
        <v>1</v>
      </c>
      <c r="S19" s="139">
        <v>3</v>
      </c>
      <c r="T19" s="321">
        <v>850</v>
      </c>
      <c r="U19" s="388">
        <v>0</v>
      </c>
      <c r="V19" s="139">
        <v>18300</v>
      </c>
      <c r="W19" s="325">
        <v>27900</v>
      </c>
      <c r="X19" s="325">
        <v>13950</v>
      </c>
      <c r="Y19" s="330">
        <v>20925</v>
      </c>
    </row>
    <row r="20" spans="1:25" ht="20.100000000000001" customHeight="1" x14ac:dyDescent="0.15">
      <c r="A20" s="280">
        <v>11</v>
      </c>
      <c r="B20" s="31" t="s">
        <v>175</v>
      </c>
      <c r="C20" s="120">
        <v>8</v>
      </c>
      <c r="D20" s="120">
        <v>650000</v>
      </c>
      <c r="E20" s="120">
        <v>2</v>
      </c>
      <c r="F20" s="308">
        <v>50</v>
      </c>
      <c r="G20" s="308">
        <v>0</v>
      </c>
      <c r="H20" s="308">
        <v>0</v>
      </c>
      <c r="I20" s="120">
        <v>50</v>
      </c>
      <c r="J20" s="120">
        <v>30</v>
      </c>
      <c r="K20" s="120">
        <v>20</v>
      </c>
      <c r="L20" s="120">
        <v>50</v>
      </c>
      <c r="M20" s="120">
        <v>100</v>
      </c>
      <c r="N20" s="179">
        <v>11</v>
      </c>
      <c r="O20" s="315"/>
      <c r="P20" s="113">
        <v>11</v>
      </c>
      <c r="Q20" s="31" t="s">
        <v>175</v>
      </c>
      <c r="R20" s="120">
        <v>1</v>
      </c>
      <c r="S20" s="120">
        <v>3</v>
      </c>
      <c r="T20" s="320">
        <v>850</v>
      </c>
      <c r="U20" s="387">
        <v>0</v>
      </c>
      <c r="V20" s="120">
        <v>22000</v>
      </c>
      <c r="W20" s="324">
        <v>22000</v>
      </c>
      <c r="X20" s="324">
        <v>11000</v>
      </c>
      <c r="Y20" s="329">
        <v>16500</v>
      </c>
    </row>
    <row r="21" spans="1:25" ht="20.100000000000001" customHeight="1" x14ac:dyDescent="0.15">
      <c r="A21" s="113">
        <v>12</v>
      </c>
      <c r="B21" s="30" t="s">
        <v>302</v>
      </c>
      <c r="C21" s="120">
        <v>8</v>
      </c>
      <c r="D21" s="120">
        <v>650000</v>
      </c>
      <c r="E21" s="120">
        <v>3</v>
      </c>
      <c r="F21" s="308">
        <v>53</v>
      </c>
      <c r="G21" s="308">
        <v>0</v>
      </c>
      <c r="H21" s="308">
        <v>0</v>
      </c>
      <c r="I21" s="120">
        <v>53</v>
      </c>
      <c r="J21" s="120">
        <v>47</v>
      </c>
      <c r="K21" s="308">
        <v>0</v>
      </c>
      <c r="L21" s="120">
        <v>47</v>
      </c>
      <c r="M21" s="120">
        <v>100</v>
      </c>
      <c r="N21" s="52">
        <v>12</v>
      </c>
      <c r="O21" s="315"/>
      <c r="P21" s="113">
        <v>12</v>
      </c>
      <c r="Q21" s="30" t="s">
        <v>302</v>
      </c>
      <c r="R21" s="120">
        <v>1</v>
      </c>
      <c r="S21" s="120">
        <v>3</v>
      </c>
      <c r="T21" s="320">
        <v>690</v>
      </c>
      <c r="U21" s="387">
        <v>0</v>
      </c>
      <c r="V21" s="120">
        <v>34500</v>
      </c>
      <c r="W21" s="324">
        <v>0</v>
      </c>
      <c r="X21" s="324">
        <v>0</v>
      </c>
      <c r="Y21" s="329">
        <v>0</v>
      </c>
    </row>
    <row r="22" spans="1:25" ht="20.100000000000001" customHeight="1" x14ac:dyDescent="0.15">
      <c r="A22" s="113">
        <v>13</v>
      </c>
      <c r="B22" s="30" t="s">
        <v>303</v>
      </c>
      <c r="C22" s="120">
        <v>8</v>
      </c>
      <c r="D22" s="120">
        <v>650000</v>
      </c>
      <c r="E22" s="120">
        <v>2</v>
      </c>
      <c r="F22" s="308">
        <v>50</v>
      </c>
      <c r="G22" s="308">
        <v>0</v>
      </c>
      <c r="H22" s="308">
        <v>0</v>
      </c>
      <c r="I22" s="120">
        <v>50</v>
      </c>
      <c r="J22" s="120">
        <v>31</v>
      </c>
      <c r="K22" s="120">
        <v>19</v>
      </c>
      <c r="L22" s="120">
        <v>50</v>
      </c>
      <c r="M22" s="120">
        <v>100</v>
      </c>
      <c r="N22" s="52">
        <v>13</v>
      </c>
      <c r="O22" s="315"/>
      <c r="P22" s="113">
        <v>13</v>
      </c>
      <c r="Q22" s="30" t="s">
        <v>303</v>
      </c>
      <c r="R22" s="120">
        <v>1</v>
      </c>
      <c r="S22" s="120">
        <v>3</v>
      </c>
      <c r="T22" s="320">
        <v>680</v>
      </c>
      <c r="U22" s="320">
        <v>0</v>
      </c>
      <c r="V22" s="120">
        <v>18000</v>
      </c>
      <c r="W22" s="324">
        <v>17000</v>
      </c>
      <c r="X22" s="324">
        <v>8500</v>
      </c>
      <c r="Y22" s="329">
        <v>12750</v>
      </c>
    </row>
    <row r="23" spans="1:25" ht="20.100000000000001" customHeight="1" x14ac:dyDescent="0.15">
      <c r="A23" s="113">
        <v>14</v>
      </c>
      <c r="B23" s="30" t="s">
        <v>176</v>
      </c>
      <c r="C23" s="120">
        <v>9</v>
      </c>
      <c r="D23" s="120">
        <v>650000</v>
      </c>
      <c r="E23" s="120">
        <v>2</v>
      </c>
      <c r="F23" s="308">
        <v>53</v>
      </c>
      <c r="G23" s="308">
        <v>0</v>
      </c>
      <c r="H23" s="308">
        <v>0</v>
      </c>
      <c r="I23" s="120">
        <v>53</v>
      </c>
      <c r="J23" s="120">
        <v>26</v>
      </c>
      <c r="K23" s="120">
        <v>22</v>
      </c>
      <c r="L23" s="120">
        <v>48</v>
      </c>
      <c r="M23" s="120">
        <v>101</v>
      </c>
      <c r="N23" s="52">
        <v>14</v>
      </c>
      <c r="O23" s="315"/>
      <c r="P23" s="113">
        <v>14</v>
      </c>
      <c r="Q23" s="30" t="s">
        <v>176</v>
      </c>
      <c r="R23" s="120">
        <v>1</v>
      </c>
      <c r="S23" s="120">
        <v>3</v>
      </c>
      <c r="T23" s="320">
        <v>800</v>
      </c>
      <c r="U23" s="320">
        <v>0</v>
      </c>
      <c r="V23" s="120">
        <v>17000</v>
      </c>
      <c r="W23" s="324">
        <v>21000</v>
      </c>
      <c r="X23" s="324">
        <v>10500</v>
      </c>
      <c r="Y23" s="329">
        <v>15750</v>
      </c>
    </row>
    <row r="24" spans="1:25" ht="20.100000000000001" customHeight="1" x14ac:dyDescent="0.15">
      <c r="A24" s="279">
        <v>15</v>
      </c>
      <c r="B24" s="33" t="s">
        <v>178</v>
      </c>
      <c r="C24" s="120">
        <v>8</v>
      </c>
      <c r="D24" s="120">
        <v>650000</v>
      </c>
      <c r="E24" s="120">
        <v>2</v>
      </c>
      <c r="F24" s="308">
        <v>53</v>
      </c>
      <c r="G24" s="308">
        <v>0</v>
      </c>
      <c r="H24" s="308">
        <v>0</v>
      </c>
      <c r="I24" s="120">
        <v>53</v>
      </c>
      <c r="J24" s="120">
        <v>28</v>
      </c>
      <c r="K24" s="120">
        <v>19</v>
      </c>
      <c r="L24" s="120">
        <v>47</v>
      </c>
      <c r="M24" s="120">
        <v>100</v>
      </c>
      <c r="N24" s="53">
        <v>15</v>
      </c>
      <c r="O24" s="315"/>
      <c r="P24" s="279">
        <v>15</v>
      </c>
      <c r="Q24" s="33" t="s">
        <v>178</v>
      </c>
      <c r="R24" s="120">
        <v>1</v>
      </c>
      <c r="S24" s="120">
        <v>3</v>
      </c>
      <c r="T24" s="320">
        <v>720</v>
      </c>
      <c r="U24" s="320">
        <v>0</v>
      </c>
      <c r="V24" s="120">
        <v>18500</v>
      </c>
      <c r="W24" s="324">
        <v>18500</v>
      </c>
      <c r="X24" s="324">
        <v>9250</v>
      </c>
      <c r="Y24" s="329">
        <v>13875</v>
      </c>
    </row>
    <row r="25" spans="1:25" ht="20.100000000000001" customHeight="1" x14ac:dyDescent="0.15">
      <c r="A25" s="113">
        <v>16</v>
      </c>
      <c r="B25" s="30" t="s">
        <v>179</v>
      </c>
      <c r="C25" s="284">
        <v>8</v>
      </c>
      <c r="D25" s="126">
        <v>650000</v>
      </c>
      <c r="E25" s="126">
        <v>2</v>
      </c>
      <c r="F25" s="310">
        <v>49</v>
      </c>
      <c r="G25" s="310">
        <v>0</v>
      </c>
      <c r="H25" s="310">
        <v>0</v>
      </c>
      <c r="I25" s="126">
        <v>49</v>
      </c>
      <c r="J25" s="126">
        <v>32</v>
      </c>
      <c r="K25" s="126">
        <v>19</v>
      </c>
      <c r="L25" s="126">
        <v>51</v>
      </c>
      <c r="M25" s="126">
        <v>100</v>
      </c>
      <c r="N25" s="52">
        <v>16</v>
      </c>
      <c r="O25" s="315"/>
      <c r="P25" s="113">
        <v>16</v>
      </c>
      <c r="Q25" s="30" t="s">
        <v>179</v>
      </c>
      <c r="R25" s="126">
        <v>1</v>
      </c>
      <c r="S25" s="126">
        <v>3</v>
      </c>
      <c r="T25" s="322">
        <v>850</v>
      </c>
      <c r="U25" s="322">
        <v>0</v>
      </c>
      <c r="V25" s="126">
        <v>26000</v>
      </c>
      <c r="W25" s="326">
        <v>24000</v>
      </c>
      <c r="X25" s="326">
        <v>12000</v>
      </c>
      <c r="Y25" s="331">
        <v>18000</v>
      </c>
    </row>
    <row r="26" spans="1:25" ht="20.100000000000001" customHeight="1" x14ac:dyDescent="0.15">
      <c r="A26" s="113">
        <v>17</v>
      </c>
      <c r="B26" s="30" t="s">
        <v>304</v>
      </c>
      <c r="C26" s="119">
        <v>6</v>
      </c>
      <c r="D26" s="120">
        <v>650000</v>
      </c>
      <c r="E26" s="120">
        <v>2</v>
      </c>
      <c r="F26" s="308">
        <v>48</v>
      </c>
      <c r="G26" s="308">
        <v>0</v>
      </c>
      <c r="H26" s="308">
        <v>0</v>
      </c>
      <c r="I26" s="120">
        <v>48</v>
      </c>
      <c r="J26" s="120">
        <v>35</v>
      </c>
      <c r="K26" s="120">
        <v>17</v>
      </c>
      <c r="L26" s="120">
        <v>52</v>
      </c>
      <c r="M26" s="120">
        <v>100</v>
      </c>
      <c r="N26" s="52">
        <v>17</v>
      </c>
      <c r="O26" s="315"/>
      <c r="P26" s="113">
        <v>17</v>
      </c>
      <c r="Q26" s="30" t="s">
        <v>304</v>
      </c>
      <c r="R26" s="120">
        <v>1</v>
      </c>
      <c r="S26" s="120">
        <v>3</v>
      </c>
      <c r="T26" s="320">
        <v>752</v>
      </c>
      <c r="U26" s="320">
        <v>0</v>
      </c>
      <c r="V26" s="120">
        <v>29400</v>
      </c>
      <c r="W26" s="324">
        <v>21900</v>
      </c>
      <c r="X26" s="324">
        <v>10950</v>
      </c>
      <c r="Y26" s="329">
        <v>16425</v>
      </c>
    </row>
    <row r="27" spans="1:25" ht="20.100000000000001" customHeight="1" x14ac:dyDescent="0.15">
      <c r="A27" s="113">
        <v>18</v>
      </c>
      <c r="B27" s="30" t="s">
        <v>305</v>
      </c>
      <c r="C27" s="119">
        <v>6</v>
      </c>
      <c r="D27" s="120">
        <v>650000</v>
      </c>
      <c r="E27" s="120">
        <v>2</v>
      </c>
      <c r="F27" s="308">
        <v>50</v>
      </c>
      <c r="G27" s="308">
        <v>0</v>
      </c>
      <c r="H27" s="308">
        <v>0</v>
      </c>
      <c r="I27" s="120">
        <v>50</v>
      </c>
      <c r="J27" s="120">
        <v>32</v>
      </c>
      <c r="K27" s="120">
        <v>18</v>
      </c>
      <c r="L27" s="120">
        <v>50</v>
      </c>
      <c r="M27" s="120">
        <v>100</v>
      </c>
      <c r="N27" s="52">
        <v>18</v>
      </c>
      <c r="O27" s="315"/>
      <c r="P27" s="113">
        <v>18</v>
      </c>
      <c r="Q27" s="30" t="s">
        <v>305</v>
      </c>
      <c r="R27" s="120">
        <v>1</v>
      </c>
      <c r="S27" s="120">
        <v>3</v>
      </c>
      <c r="T27" s="320">
        <v>890</v>
      </c>
      <c r="U27" s="320">
        <v>0</v>
      </c>
      <c r="V27" s="120">
        <v>28000</v>
      </c>
      <c r="W27" s="324">
        <v>24000</v>
      </c>
      <c r="X27" s="324">
        <v>12000</v>
      </c>
      <c r="Y27" s="329">
        <v>18000</v>
      </c>
    </row>
    <row r="28" spans="1:25" ht="20.100000000000001" customHeight="1" x14ac:dyDescent="0.15">
      <c r="A28" s="113">
        <v>19</v>
      </c>
      <c r="B28" s="30" t="s">
        <v>135</v>
      </c>
      <c r="C28" s="119">
        <v>8</v>
      </c>
      <c r="D28" s="120">
        <v>650000</v>
      </c>
      <c r="E28" s="120">
        <v>2</v>
      </c>
      <c r="F28" s="308">
        <v>45</v>
      </c>
      <c r="G28" s="308">
        <v>0</v>
      </c>
      <c r="H28" s="308">
        <v>0</v>
      </c>
      <c r="I28" s="120">
        <v>45</v>
      </c>
      <c r="J28" s="120">
        <v>32</v>
      </c>
      <c r="K28" s="120">
        <v>23</v>
      </c>
      <c r="L28" s="120">
        <v>55</v>
      </c>
      <c r="M28" s="120">
        <v>100</v>
      </c>
      <c r="N28" s="52">
        <v>19</v>
      </c>
      <c r="O28" s="315"/>
      <c r="P28" s="113">
        <v>19</v>
      </c>
      <c r="Q28" s="30" t="s">
        <v>135</v>
      </c>
      <c r="R28" s="120">
        <v>1</v>
      </c>
      <c r="S28" s="120">
        <v>3</v>
      </c>
      <c r="T28" s="320">
        <v>1030</v>
      </c>
      <c r="U28" s="320">
        <v>0</v>
      </c>
      <c r="V28" s="120">
        <v>26500</v>
      </c>
      <c r="W28" s="324">
        <v>30000</v>
      </c>
      <c r="X28" s="324">
        <v>15000</v>
      </c>
      <c r="Y28" s="329">
        <v>22500</v>
      </c>
    </row>
    <row r="29" spans="1:25" ht="20.100000000000001" customHeight="1" x14ac:dyDescent="0.15">
      <c r="A29" s="279">
        <v>20</v>
      </c>
      <c r="B29" s="33" t="s">
        <v>181</v>
      </c>
      <c r="C29" s="141">
        <v>8</v>
      </c>
      <c r="D29" s="139">
        <v>650000</v>
      </c>
      <c r="E29" s="139">
        <v>2</v>
      </c>
      <c r="F29" s="309">
        <v>47</v>
      </c>
      <c r="G29" s="309">
        <v>0</v>
      </c>
      <c r="H29" s="309">
        <v>0</v>
      </c>
      <c r="I29" s="139">
        <v>47</v>
      </c>
      <c r="J29" s="139">
        <v>29</v>
      </c>
      <c r="K29" s="139">
        <v>24</v>
      </c>
      <c r="L29" s="139">
        <v>53</v>
      </c>
      <c r="M29" s="139">
        <v>100</v>
      </c>
      <c r="N29" s="53">
        <v>20</v>
      </c>
      <c r="O29" s="315"/>
      <c r="P29" s="279">
        <v>20</v>
      </c>
      <c r="Q29" s="33" t="s">
        <v>181</v>
      </c>
      <c r="R29" s="139">
        <v>1</v>
      </c>
      <c r="S29" s="139">
        <v>3</v>
      </c>
      <c r="T29" s="321">
        <v>840</v>
      </c>
      <c r="U29" s="321">
        <v>0</v>
      </c>
      <c r="V29" s="139">
        <v>21600</v>
      </c>
      <c r="W29" s="325">
        <v>26400</v>
      </c>
      <c r="X29" s="325">
        <v>13200</v>
      </c>
      <c r="Y29" s="330">
        <v>19800</v>
      </c>
    </row>
    <row r="30" spans="1:25" ht="20.100000000000001" customHeight="1" x14ac:dyDescent="0.15">
      <c r="A30" s="113">
        <v>21</v>
      </c>
      <c r="B30" s="30" t="s">
        <v>182</v>
      </c>
      <c r="C30" s="120">
        <v>8</v>
      </c>
      <c r="D30" s="120">
        <v>650000</v>
      </c>
      <c r="E30" s="120">
        <v>2</v>
      </c>
      <c r="F30" s="308">
        <v>40</v>
      </c>
      <c r="G30" s="308">
        <v>0</v>
      </c>
      <c r="H30" s="308">
        <v>0</v>
      </c>
      <c r="I30" s="120">
        <v>40</v>
      </c>
      <c r="J30" s="120">
        <v>42</v>
      </c>
      <c r="K30" s="120">
        <v>18</v>
      </c>
      <c r="L30" s="120">
        <v>60</v>
      </c>
      <c r="M30" s="120">
        <v>100</v>
      </c>
      <c r="N30" s="52">
        <v>21</v>
      </c>
      <c r="O30" s="315"/>
      <c r="P30" s="113">
        <v>21</v>
      </c>
      <c r="Q30" s="30" t="s">
        <v>182</v>
      </c>
      <c r="R30" s="120">
        <v>1</v>
      </c>
      <c r="S30" s="120">
        <v>3</v>
      </c>
      <c r="T30" s="320">
        <v>590</v>
      </c>
      <c r="U30" s="320">
        <v>0</v>
      </c>
      <c r="V30" s="120">
        <v>27000</v>
      </c>
      <c r="W30" s="324">
        <v>18000</v>
      </c>
      <c r="X30" s="324">
        <v>9000</v>
      </c>
      <c r="Y30" s="329">
        <v>13500</v>
      </c>
    </row>
    <row r="31" spans="1:25" ht="20.100000000000001" customHeight="1" x14ac:dyDescent="0.15">
      <c r="A31" s="113">
        <v>22</v>
      </c>
      <c r="B31" s="30" t="s">
        <v>183</v>
      </c>
      <c r="C31" s="120">
        <v>4</v>
      </c>
      <c r="D31" s="120">
        <v>650000</v>
      </c>
      <c r="E31" s="120">
        <v>2</v>
      </c>
      <c r="F31" s="308">
        <v>71</v>
      </c>
      <c r="G31" s="308">
        <v>0</v>
      </c>
      <c r="H31" s="308">
        <v>0</v>
      </c>
      <c r="I31" s="120">
        <v>71</v>
      </c>
      <c r="J31" s="120">
        <v>21</v>
      </c>
      <c r="K31" s="120">
        <v>8</v>
      </c>
      <c r="L31" s="120">
        <v>29</v>
      </c>
      <c r="M31" s="120">
        <v>100</v>
      </c>
      <c r="N31" s="52">
        <v>22</v>
      </c>
      <c r="O31" s="315"/>
      <c r="P31" s="113">
        <v>22</v>
      </c>
      <c r="Q31" s="30" t="s">
        <v>183</v>
      </c>
      <c r="R31" s="120">
        <v>1</v>
      </c>
      <c r="S31" s="120">
        <v>3</v>
      </c>
      <c r="T31" s="320">
        <v>704</v>
      </c>
      <c r="U31" s="320">
        <v>0</v>
      </c>
      <c r="V31" s="120">
        <v>35000</v>
      </c>
      <c r="W31" s="324">
        <v>35000</v>
      </c>
      <c r="X31" s="324">
        <v>17500</v>
      </c>
      <c r="Y31" s="329">
        <v>26250</v>
      </c>
    </row>
    <row r="32" spans="1:25" ht="20.100000000000001" customHeight="1" x14ac:dyDescent="0.15">
      <c r="A32" s="113">
        <v>23</v>
      </c>
      <c r="B32" s="30" t="s">
        <v>185</v>
      </c>
      <c r="C32" s="120">
        <v>7</v>
      </c>
      <c r="D32" s="120">
        <v>650000</v>
      </c>
      <c r="E32" s="120">
        <v>2</v>
      </c>
      <c r="F32" s="308">
        <v>47</v>
      </c>
      <c r="G32" s="308">
        <v>0</v>
      </c>
      <c r="H32" s="308">
        <v>0</v>
      </c>
      <c r="I32" s="120">
        <v>47</v>
      </c>
      <c r="J32" s="120">
        <v>34</v>
      </c>
      <c r="K32" s="120">
        <v>19</v>
      </c>
      <c r="L32" s="120">
        <v>53</v>
      </c>
      <c r="M32" s="120">
        <v>100</v>
      </c>
      <c r="N32" s="52">
        <v>23</v>
      </c>
      <c r="O32" s="315"/>
      <c r="P32" s="113">
        <v>23</v>
      </c>
      <c r="Q32" s="30" t="s">
        <v>185</v>
      </c>
      <c r="R32" s="120">
        <v>1</v>
      </c>
      <c r="S32" s="120">
        <v>3</v>
      </c>
      <c r="T32" s="320">
        <v>660</v>
      </c>
      <c r="U32" s="320">
        <v>0</v>
      </c>
      <c r="V32" s="120">
        <v>23800</v>
      </c>
      <c r="W32" s="324">
        <v>22000</v>
      </c>
      <c r="X32" s="324">
        <v>11000</v>
      </c>
      <c r="Y32" s="329">
        <v>16500</v>
      </c>
    </row>
    <row r="33" spans="1:25" ht="20.100000000000001" customHeight="1" x14ac:dyDescent="0.15">
      <c r="A33" s="113">
        <v>24</v>
      </c>
      <c r="B33" s="30" t="s">
        <v>186</v>
      </c>
      <c r="C33" s="120">
        <v>9</v>
      </c>
      <c r="D33" s="120">
        <v>650000</v>
      </c>
      <c r="E33" s="120">
        <v>2</v>
      </c>
      <c r="F33" s="308">
        <v>48</v>
      </c>
      <c r="G33" s="308">
        <v>0</v>
      </c>
      <c r="H33" s="308">
        <v>0</v>
      </c>
      <c r="I33" s="120">
        <v>48</v>
      </c>
      <c r="J33" s="120">
        <v>30</v>
      </c>
      <c r="K33" s="120">
        <v>22</v>
      </c>
      <c r="L33" s="120">
        <v>52</v>
      </c>
      <c r="M33" s="120">
        <v>100</v>
      </c>
      <c r="N33" s="52">
        <v>24</v>
      </c>
      <c r="O33" s="315"/>
      <c r="P33" s="113">
        <v>24</v>
      </c>
      <c r="Q33" s="30" t="s">
        <v>186</v>
      </c>
      <c r="R33" s="120">
        <v>1</v>
      </c>
      <c r="S33" s="120">
        <v>3</v>
      </c>
      <c r="T33" s="320">
        <v>770</v>
      </c>
      <c r="U33" s="320">
        <v>0</v>
      </c>
      <c r="V33" s="120">
        <v>21000</v>
      </c>
      <c r="W33" s="324">
        <v>25000</v>
      </c>
      <c r="X33" s="324">
        <v>12500</v>
      </c>
      <c r="Y33" s="329">
        <v>18750</v>
      </c>
    </row>
    <row r="34" spans="1:25" ht="20.100000000000001" customHeight="1" x14ac:dyDescent="0.15">
      <c r="A34" s="303">
        <v>25</v>
      </c>
      <c r="B34" s="304" t="s">
        <v>12</v>
      </c>
      <c r="C34" s="305">
        <v>6</v>
      </c>
      <c r="D34" s="305">
        <v>650000</v>
      </c>
      <c r="E34" s="305">
        <v>2</v>
      </c>
      <c r="F34" s="311">
        <v>54</v>
      </c>
      <c r="G34" s="311">
        <v>0</v>
      </c>
      <c r="H34" s="311">
        <v>0</v>
      </c>
      <c r="I34" s="305">
        <v>54</v>
      </c>
      <c r="J34" s="305">
        <v>26</v>
      </c>
      <c r="K34" s="305">
        <v>20</v>
      </c>
      <c r="L34" s="305">
        <v>46</v>
      </c>
      <c r="M34" s="305">
        <v>100</v>
      </c>
      <c r="N34" s="180">
        <v>25</v>
      </c>
      <c r="O34" s="315"/>
      <c r="P34" s="303">
        <v>25</v>
      </c>
      <c r="Q34" s="304" t="s">
        <v>12</v>
      </c>
      <c r="R34" s="318">
        <v>1</v>
      </c>
      <c r="S34" s="305">
        <v>3</v>
      </c>
      <c r="T34" s="323">
        <v>735</v>
      </c>
      <c r="U34" s="323">
        <v>0</v>
      </c>
      <c r="V34" s="305">
        <v>19200</v>
      </c>
      <c r="W34" s="327">
        <v>22500</v>
      </c>
      <c r="X34" s="327">
        <v>11250</v>
      </c>
      <c r="Y34" s="332">
        <v>16875</v>
      </c>
    </row>
  </sheetData>
  <mergeCells count="15">
    <mergeCell ref="T6:Y6"/>
    <mergeCell ref="F7:I7"/>
    <mergeCell ref="J7:L7"/>
    <mergeCell ref="W7:Y7"/>
    <mergeCell ref="R7:R9"/>
    <mergeCell ref="S7:S9"/>
    <mergeCell ref="T7:T8"/>
    <mergeCell ref="U7:U8"/>
    <mergeCell ref="V7:V8"/>
    <mergeCell ref="C6:C8"/>
    <mergeCell ref="D6:D8"/>
    <mergeCell ref="N6:N9"/>
    <mergeCell ref="E7:E8"/>
    <mergeCell ref="M7:M8"/>
    <mergeCell ref="F6:M6"/>
  </mergeCells>
  <phoneticPr fontId="2"/>
  <pageMargins left="0.78740157480314965" right="0.78740157480314965" top="0.78740157480314965" bottom="0.78740157480314965" header="0.51181102362204722" footer="0.51181102362204722"/>
  <pageSetup paperSize="9" firstPageNumber="83" fitToWidth="3" orientation="portrait" useFirstPageNumber="1" r:id="rId1"/>
  <headerFooter scaleWithDoc="0" alignWithMargins="0">
    <oddFooter>&amp;C- &amp;P -</oddFooter>
  </headerFooter>
  <rowBreaks count="1" manualBreakCount="1">
    <brk id="3" max="24" man="1"/>
  </rowBreaks>
  <colBreaks count="3" manualBreakCount="3">
    <brk id="5" max="33" man="1"/>
    <brk id="8" max="33" man="1"/>
    <brk id="15" max="33"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Z34"/>
  <sheetViews>
    <sheetView view="pageBreakPreview" zoomScale="85" zoomScaleSheetLayoutView="85" workbookViewId="0">
      <selection sqref="A1:XFD1048576"/>
    </sheetView>
  </sheetViews>
  <sheetFormatPr defaultColWidth="10.625" defaultRowHeight="20.100000000000001" customHeight="1" x14ac:dyDescent="0.15"/>
  <cols>
    <col min="1" max="1" width="6.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18" width="11.625" style="17" customWidth="1"/>
    <col min="19" max="24" width="8.625" style="17" customWidth="1"/>
    <col min="25" max="16384" width="10.625" style="17"/>
  </cols>
  <sheetData>
    <row r="1" spans="1:26" ht="20.100000000000001" customHeight="1" x14ac:dyDescent="0.15">
      <c r="A1" s="17" t="str">
        <f>目次!A6</f>
        <v>令和７年度　市町村税の課税状況等の調</v>
      </c>
    </row>
    <row r="2" spans="1:26" ht="20.100000000000001" customHeight="1" x14ac:dyDescent="0.15">
      <c r="A2" s="17" t="s">
        <v>119</v>
      </c>
    </row>
    <row r="4" spans="1:26" ht="20.100000000000001" customHeight="1" x14ac:dyDescent="0.15">
      <c r="A4" s="17" t="s">
        <v>429</v>
      </c>
      <c r="B4" s="17" t="str">
        <f>目次!C34</f>
        <v>課税方法等（後期高齢者支援金等課税分）（令和６年度分）</v>
      </c>
      <c r="Q4" s="17" t="str">
        <f>A4</f>
        <v>第２２表</v>
      </c>
    </row>
    <row r="5" spans="1:26" ht="20.100000000000001" customHeight="1" x14ac:dyDescent="0.15">
      <c r="L5" s="101"/>
      <c r="M5" s="101"/>
      <c r="N5" s="101"/>
      <c r="P5" s="101"/>
      <c r="Q5" s="17" t="s">
        <v>110</v>
      </c>
      <c r="S5" s="101"/>
      <c r="T5" s="101"/>
      <c r="U5" s="101"/>
      <c r="V5" s="101"/>
      <c r="X5" s="328"/>
    </row>
    <row r="6" spans="1:26" ht="22.5" customHeight="1" x14ac:dyDescent="0.15">
      <c r="A6" s="19"/>
      <c r="B6" s="26" t="s">
        <v>9</v>
      </c>
      <c r="C6" s="635" t="s">
        <v>137</v>
      </c>
      <c r="D6" s="306" t="s">
        <v>138</v>
      </c>
      <c r="E6" s="656" t="s">
        <v>388</v>
      </c>
      <c r="F6" s="657"/>
      <c r="G6" s="657"/>
      <c r="H6" s="657"/>
      <c r="I6" s="657"/>
      <c r="J6" s="657"/>
      <c r="K6" s="657"/>
      <c r="L6" s="658"/>
      <c r="M6" s="342" t="s">
        <v>225</v>
      </c>
      <c r="N6" s="343" t="s">
        <v>226</v>
      </c>
      <c r="O6" s="636" t="s">
        <v>332</v>
      </c>
      <c r="P6" s="344"/>
      <c r="Q6" s="19"/>
      <c r="R6" s="26" t="s">
        <v>9</v>
      </c>
      <c r="S6" s="640" t="s">
        <v>387</v>
      </c>
      <c r="T6" s="641"/>
      <c r="U6" s="641"/>
      <c r="V6" s="641"/>
      <c r="W6" s="641"/>
      <c r="X6" s="642"/>
    </row>
    <row r="7" spans="1:26" ht="27" customHeight="1" x14ac:dyDescent="0.15">
      <c r="A7" s="112"/>
      <c r="B7" s="114"/>
      <c r="C7" s="531"/>
      <c r="D7" s="639" t="s">
        <v>140</v>
      </c>
      <c r="E7" s="659" t="s">
        <v>377</v>
      </c>
      <c r="F7" s="660"/>
      <c r="G7" s="660"/>
      <c r="H7" s="661"/>
      <c r="I7" s="547" t="s">
        <v>386</v>
      </c>
      <c r="J7" s="548"/>
      <c r="K7" s="646"/>
      <c r="L7" s="605" t="s">
        <v>382</v>
      </c>
      <c r="M7" s="650" t="s">
        <v>404</v>
      </c>
      <c r="N7" s="653" t="s">
        <v>141</v>
      </c>
      <c r="O7" s="637"/>
      <c r="P7" s="345"/>
      <c r="Q7" s="112"/>
      <c r="R7" s="114"/>
      <c r="S7" s="473" t="s">
        <v>142</v>
      </c>
      <c r="T7" s="473" t="s">
        <v>113</v>
      </c>
      <c r="U7" s="473" t="s">
        <v>65</v>
      </c>
      <c r="V7" s="647" t="s">
        <v>144</v>
      </c>
      <c r="W7" s="648"/>
      <c r="X7" s="649"/>
    </row>
    <row r="8" spans="1:26" ht="87" customHeight="1" x14ac:dyDescent="0.15">
      <c r="A8" s="112"/>
      <c r="B8" s="114"/>
      <c r="C8" s="531"/>
      <c r="D8" s="639"/>
      <c r="E8" s="399" t="s">
        <v>146</v>
      </c>
      <c r="F8" s="399" t="s">
        <v>75</v>
      </c>
      <c r="G8" s="399" t="s">
        <v>147</v>
      </c>
      <c r="H8" s="399" t="s">
        <v>15</v>
      </c>
      <c r="I8" s="399" t="s">
        <v>87</v>
      </c>
      <c r="J8" s="399" t="s">
        <v>149</v>
      </c>
      <c r="K8" s="392" t="s">
        <v>15</v>
      </c>
      <c r="L8" s="604"/>
      <c r="M8" s="651"/>
      <c r="N8" s="654"/>
      <c r="O8" s="637"/>
      <c r="P8" s="346"/>
      <c r="Q8" s="112"/>
      <c r="R8" s="114"/>
      <c r="S8" s="582"/>
      <c r="T8" s="582"/>
      <c r="U8" s="582"/>
      <c r="V8" s="400" t="s">
        <v>40</v>
      </c>
      <c r="W8" s="392" t="s">
        <v>184</v>
      </c>
      <c r="X8" s="354" t="s">
        <v>256</v>
      </c>
    </row>
    <row r="9" spans="1:26" ht="28.5" customHeight="1" x14ac:dyDescent="0.15">
      <c r="A9" s="113" t="s">
        <v>26</v>
      </c>
      <c r="B9" s="27"/>
      <c r="C9" s="41" t="s">
        <v>151</v>
      </c>
      <c r="D9" s="41"/>
      <c r="E9" s="41" t="s">
        <v>190</v>
      </c>
      <c r="F9" s="41" t="s">
        <v>190</v>
      </c>
      <c r="G9" s="41" t="s">
        <v>190</v>
      </c>
      <c r="H9" s="41" t="s">
        <v>190</v>
      </c>
      <c r="I9" s="41" t="s">
        <v>190</v>
      </c>
      <c r="J9" s="41" t="s">
        <v>190</v>
      </c>
      <c r="K9" s="41" t="s">
        <v>190</v>
      </c>
      <c r="L9" s="41" t="s">
        <v>190</v>
      </c>
      <c r="M9" s="652"/>
      <c r="N9" s="655"/>
      <c r="O9" s="638"/>
      <c r="P9" s="265"/>
      <c r="Q9" s="113" t="s">
        <v>26</v>
      </c>
      <c r="R9" s="27"/>
      <c r="S9" s="41" t="s">
        <v>190</v>
      </c>
      <c r="T9" s="41" t="s">
        <v>190</v>
      </c>
      <c r="U9" s="41" t="s">
        <v>151</v>
      </c>
      <c r="V9" s="41" t="s">
        <v>151</v>
      </c>
      <c r="W9" s="131" t="s">
        <v>151</v>
      </c>
      <c r="X9" s="355" t="s">
        <v>151</v>
      </c>
    </row>
    <row r="10" spans="1:26" ht="20.100000000000001" customHeight="1" x14ac:dyDescent="0.15">
      <c r="A10" s="277">
        <v>1</v>
      </c>
      <c r="B10" s="281" t="s">
        <v>155</v>
      </c>
      <c r="C10" s="333">
        <v>240000</v>
      </c>
      <c r="D10" s="146">
        <v>2</v>
      </c>
      <c r="E10" s="337">
        <v>51</v>
      </c>
      <c r="F10" s="337">
        <v>0</v>
      </c>
      <c r="G10" s="337">
        <v>0</v>
      </c>
      <c r="H10" s="146">
        <v>51</v>
      </c>
      <c r="I10" s="146">
        <v>28</v>
      </c>
      <c r="J10" s="146">
        <v>21</v>
      </c>
      <c r="K10" s="146">
        <v>49</v>
      </c>
      <c r="L10" s="146">
        <v>100</v>
      </c>
      <c r="M10" s="146">
        <v>1</v>
      </c>
      <c r="N10" s="185">
        <v>3</v>
      </c>
      <c r="O10" s="128">
        <v>1</v>
      </c>
      <c r="P10" s="111"/>
      <c r="Q10" s="277">
        <v>1</v>
      </c>
      <c r="R10" s="281" t="s">
        <v>155</v>
      </c>
      <c r="S10" s="347">
        <f>ROUND(Z10/100,2)</f>
        <v>2.5099999999999998</v>
      </c>
      <c r="T10" s="347">
        <v>0</v>
      </c>
      <c r="U10" s="352">
        <v>6620</v>
      </c>
      <c r="V10" s="324">
        <v>7450</v>
      </c>
      <c r="W10" s="246">
        <v>3720</v>
      </c>
      <c r="X10" s="329">
        <v>5580</v>
      </c>
      <c r="Z10" s="17">
        <v>251</v>
      </c>
    </row>
    <row r="11" spans="1:26" ht="20.100000000000001" customHeight="1" x14ac:dyDescent="0.15">
      <c r="A11" s="113">
        <v>2</v>
      </c>
      <c r="B11" s="30" t="s">
        <v>159</v>
      </c>
      <c r="C11" s="266">
        <v>240000</v>
      </c>
      <c r="D11" s="122">
        <v>2</v>
      </c>
      <c r="E11" s="338">
        <v>53</v>
      </c>
      <c r="F11" s="338">
        <v>0</v>
      </c>
      <c r="G11" s="338">
        <v>0</v>
      </c>
      <c r="H11" s="122">
        <v>53</v>
      </c>
      <c r="I11" s="122">
        <v>26</v>
      </c>
      <c r="J11" s="122">
        <v>21</v>
      </c>
      <c r="K11" s="122">
        <v>47</v>
      </c>
      <c r="L11" s="122">
        <v>100</v>
      </c>
      <c r="M11" s="122">
        <v>1</v>
      </c>
      <c r="N11" s="134">
        <v>3</v>
      </c>
      <c r="O11" s="52">
        <v>2</v>
      </c>
      <c r="P11" s="111"/>
      <c r="Q11" s="113">
        <v>2</v>
      </c>
      <c r="R11" s="30" t="s">
        <v>159</v>
      </c>
      <c r="S11" s="348">
        <f t="shared" ref="S11:S34" si="0">ROUND(Z11/100,2)</f>
        <v>2.88</v>
      </c>
      <c r="T11" s="348">
        <v>0</v>
      </c>
      <c r="U11" s="324">
        <v>6600</v>
      </c>
      <c r="V11" s="324">
        <v>8000</v>
      </c>
      <c r="W11" s="111">
        <v>4000</v>
      </c>
      <c r="X11" s="329">
        <v>6000</v>
      </c>
      <c r="Z11" s="17">
        <v>288</v>
      </c>
    </row>
    <row r="12" spans="1:26" ht="20.100000000000001" customHeight="1" x14ac:dyDescent="0.15">
      <c r="A12" s="263">
        <v>3</v>
      </c>
      <c r="B12" s="30" t="s">
        <v>160</v>
      </c>
      <c r="C12" s="266">
        <v>240000</v>
      </c>
      <c r="D12" s="122">
        <v>2</v>
      </c>
      <c r="E12" s="338">
        <v>56</v>
      </c>
      <c r="F12" s="338">
        <v>0</v>
      </c>
      <c r="G12" s="338">
        <v>0</v>
      </c>
      <c r="H12" s="122">
        <v>56</v>
      </c>
      <c r="I12" s="122">
        <v>29</v>
      </c>
      <c r="J12" s="122">
        <v>15</v>
      </c>
      <c r="K12" s="122">
        <v>44</v>
      </c>
      <c r="L12" s="122">
        <v>100</v>
      </c>
      <c r="M12" s="122">
        <v>1</v>
      </c>
      <c r="N12" s="134">
        <v>3</v>
      </c>
      <c r="O12" s="52">
        <v>3</v>
      </c>
      <c r="P12" s="111"/>
      <c r="Q12" s="263">
        <v>3</v>
      </c>
      <c r="R12" s="30" t="s">
        <v>160</v>
      </c>
      <c r="S12" s="348">
        <f t="shared" si="0"/>
        <v>2.61</v>
      </c>
      <c r="T12" s="348">
        <v>0</v>
      </c>
      <c r="U12" s="324">
        <v>6500</v>
      </c>
      <c r="V12" s="324">
        <v>5500</v>
      </c>
      <c r="W12" s="111">
        <v>2750</v>
      </c>
      <c r="X12" s="329">
        <v>4125</v>
      </c>
      <c r="Z12" s="17">
        <v>261</v>
      </c>
    </row>
    <row r="13" spans="1:26" ht="20.100000000000001" customHeight="1" x14ac:dyDescent="0.15">
      <c r="A13" s="113">
        <v>4</v>
      </c>
      <c r="B13" s="30" t="s">
        <v>161</v>
      </c>
      <c r="C13" s="266">
        <v>240000</v>
      </c>
      <c r="D13" s="122">
        <v>2</v>
      </c>
      <c r="E13" s="338">
        <v>53</v>
      </c>
      <c r="F13" s="338">
        <v>0</v>
      </c>
      <c r="G13" s="338">
        <v>0</v>
      </c>
      <c r="H13" s="122">
        <v>53</v>
      </c>
      <c r="I13" s="122">
        <v>30</v>
      </c>
      <c r="J13" s="122">
        <v>17</v>
      </c>
      <c r="K13" s="122">
        <v>47</v>
      </c>
      <c r="L13" s="122">
        <v>100</v>
      </c>
      <c r="M13" s="122">
        <v>1</v>
      </c>
      <c r="N13" s="134">
        <v>3</v>
      </c>
      <c r="O13" s="52">
        <v>4</v>
      </c>
      <c r="P13" s="111"/>
      <c r="Q13" s="113">
        <v>4</v>
      </c>
      <c r="R13" s="30" t="s">
        <v>161</v>
      </c>
      <c r="S13" s="348">
        <f t="shared" si="0"/>
        <v>2.35</v>
      </c>
      <c r="T13" s="348">
        <v>0</v>
      </c>
      <c r="U13" s="324">
        <v>6000</v>
      </c>
      <c r="V13" s="324">
        <v>5000</v>
      </c>
      <c r="W13" s="111">
        <v>2500</v>
      </c>
      <c r="X13" s="329">
        <v>3750</v>
      </c>
      <c r="Z13" s="17">
        <v>235</v>
      </c>
    </row>
    <row r="14" spans="1:26" ht="20.100000000000001" customHeight="1" x14ac:dyDescent="0.15">
      <c r="A14" s="278">
        <v>5</v>
      </c>
      <c r="B14" s="30" t="s">
        <v>164</v>
      </c>
      <c r="C14" s="334">
        <v>240000</v>
      </c>
      <c r="D14" s="121">
        <v>2</v>
      </c>
      <c r="E14" s="339">
        <v>52</v>
      </c>
      <c r="F14" s="339">
        <v>0</v>
      </c>
      <c r="G14" s="339">
        <v>0</v>
      </c>
      <c r="H14" s="121">
        <v>52</v>
      </c>
      <c r="I14" s="121">
        <v>32</v>
      </c>
      <c r="J14" s="121">
        <v>16</v>
      </c>
      <c r="K14" s="121">
        <v>48</v>
      </c>
      <c r="L14" s="121">
        <v>100</v>
      </c>
      <c r="M14" s="121">
        <v>1</v>
      </c>
      <c r="N14" s="135">
        <v>3</v>
      </c>
      <c r="O14" s="53">
        <v>5</v>
      </c>
      <c r="P14" s="234"/>
      <c r="Q14" s="278">
        <v>5</v>
      </c>
      <c r="R14" s="30" t="s">
        <v>164</v>
      </c>
      <c r="S14" s="349">
        <f t="shared" si="0"/>
        <v>2.9</v>
      </c>
      <c r="T14" s="349">
        <v>0</v>
      </c>
      <c r="U14" s="325">
        <v>8000</v>
      </c>
      <c r="V14" s="325">
        <v>6000</v>
      </c>
      <c r="W14" s="111">
        <v>3000</v>
      </c>
      <c r="X14" s="330">
        <v>4500</v>
      </c>
      <c r="Z14" s="17">
        <v>290</v>
      </c>
    </row>
    <row r="15" spans="1:26" ht="20.100000000000001" customHeight="1" x14ac:dyDescent="0.15">
      <c r="A15" s="113">
        <v>6</v>
      </c>
      <c r="B15" s="31" t="s">
        <v>166</v>
      </c>
      <c r="C15" s="119">
        <v>240000</v>
      </c>
      <c r="D15" s="120">
        <v>2</v>
      </c>
      <c r="E15" s="308">
        <v>52</v>
      </c>
      <c r="F15" s="308">
        <v>0</v>
      </c>
      <c r="G15" s="308">
        <v>0</v>
      </c>
      <c r="H15" s="120">
        <v>52</v>
      </c>
      <c r="I15" s="120">
        <v>34</v>
      </c>
      <c r="J15" s="120">
        <v>14</v>
      </c>
      <c r="K15" s="120">
        <v>48</v>
      </c>
      <c r="L15" s="120">
        <v>100</v>
      </c>
      <c r="M15" s="120">
        <v>1</v>
      </c>
      <c r="N15" s="133">
        <v>3</v>
      </c>
      <c r="O15" s="52">
        <v>6</v>
      </c>
      <c r="P15" s="229"/>
      <c r="Q15" s="113">
        <v>6</v>
      </c>
      <c r="R15" s="31" t="s">
        <v>166</v>
      </c>
      <c r="S15" s="320">
        <f t="shared" si="0"/>
        <v>3.6</v>
      </c>
      <c r="T15" s="320">
        <v>0</v>
      </c>
      <c r="U15" s="324">
        <v>9400</v>
      </c>
      <c r="V15" s="324">
        <v>6100</v>
      </c>
      <c r="W15" s="247">
        <v>3050</v>
      </c>
      <c r="X15" s="331">
        <v>4575</v>
      </c>
      <c r="Z15" s="17">
        <v>360</v>
      </c>
    </row>
    <row r="16" spans="1:26" s="64" customFormat="1" ht="20.100000000000001" customHeight="1" x14ac:dyDescent="0.15">
      <c r="A16" s="263">
        <v>7</v>
      </c>
      <c r="B16" s="32" t="s">
        <v>167</v>
      </c>
      <c r="C16" s="119">
        <v>240000</v>
      </c>
      <c r="D16" s="120">
        <v>2</v>
      </c>
      <c r="E16" s="308">
        <v>53</v>
      </c>
      <c r="F16" s="308">
        <v>0</v>
      </c>
      <c r="G16" s="308">
        <v>0</v>
      </c>
      <c r="H16" s="120">
        <v>53</v>
      </c>
      <c r="I16" s="120">
        <v>32</v>
      </c>
      <c r="J16" s="120">
        <v>15</v>
      </c>
      <c r="K16" s="120">
        <v>47</v>
      </c>
      <c r="L16" s="120">
        <v>100</v>
      </c>
      <c r="M16" s="120">
        <v>1</v>
      </c>
      <c r="N16" s="133">
        <v>3</v>
      </c>
      <c r="O16" s="52">
        <v>7</v>
      </c>
      <c r="P16" s="229"/>
      <c r="Q16" s="263">
        <v>7</v>
      </c>
      <c r="R16" s="30" t="s">
        <v>167</v>
      </c>
      <c r="S16" s="320">
        <f t="shared" si="0"/>
        <v>3.1</v>
      </c>
      <c r="T16" s="320">
        <v>0</v>
      </c>
      <c r="U16" s="324">
        <v>9000</v>
      </c>
      <c r="V16" s="324">
        <v>6100</v>
      </c>
      <c r="W16" s="111">
        <v>3050</v>
      </c>
      <c r="X16" s="329">
        <v>4575</v>
      </c>
      <c r="Z16" s="64">
        <v>310</v>
      </c>
    </row>
    <row r="17" spans="1:26" ht="20.100000000000001" customHeight="1" x14ac:dyDescent="0.15">
      <c r="A17" s="113">
        <v>8</v>
      </c>
      <c r="B17" s="30" t="s">
        <v>171</v>
      </c>
      <c r="C17" s="266">
        <v>240000</v>
      </c>
      <c r="D17" s="122">
        <v>3</v>
      </c>
      <c r="E17" s="338">
        <v>52</v>
      </c>
      <c r="F17" s="338">
        <v>0</v>
      </c>
      <c r="G17" s="338">
        <v>0</v>
      </c>
      <c r="H17" s="122">
        <v>52</v>
      </c>
      <c r="I17" s="122">
        <v>48</v>
      </c>
      <c r="J17" s="338">
        <v>0</v>
      </c>
      <c r="K17" s="122">
        <v>48</v>
      </c>
      <c r="L17" s="122">
        <v>100</v>
      </c>
      <c r="M17" s="122">
        <v>1</v>
      </c>
      <c r="N17" s="134">
        <v>3</v>
      </c>
      <c r="O17" s="52">
        <v>8</v>
      </c>
      <c r="P17" s="111"/>
      <c r="Q17" s="113">
        <v>8</v>
      </c>
      <c r="R17" s="30" t="s">
        <v>171</v>
      </c>
      <c r="S17" s="348">
        <f t="shared" si="0"/>
        <v>2.7</v>
      </c>
      <c r="T17" s="348">
        <v>0</v>
      </c>
      <c r="U17" s="324">
        <v>11800</v>
      </c>
      <c r="V17" s="324">
        <v>0</v>
      </c>
      <c r="W17" s="353">
        <v>0</v>
      </c>
      <c r="X17" s="329">
        <v>0</v>
      </c>
      <c r="Z17" s="17">
        <v>270</v>
      </c>
    </row>
    <row r="18" spans="1:26" ht="20.100000000000001" customHeight="1" x14ac:dyDescent="0.15">
      <c r="A18" s="263">
        <v>9</v>
      </c>
      <c r="B18" s="30" t="s">
        <v>173</v>
      </c>
      <c r="C18" s="266">
        <v>240000</v>
      </c>
      <c r="D18" s="122">
        <v>2</v>
      </c>
      <c r="E18" s="338">
        <v>52</v>
      </c>
      <c r="F18" s="338">
        <v>0</v>
      </c>
      <c r="G18" s="338">
        <v>0</v>
      </c>
      <c r="H18" s="122">
        <v>52</v>
      </c>
      <c r="I18" s="122">
        <v>31</v>
      </c>
      <c r="J18" s="122">
        <v>17</v>
      </c>
      <c r="K18" s="122">
        <v>48</v>
      </c>
      <c r="L18" s="122">
        <v>100</v>
      </c>
      <c r="M18" s="122">
        <v>1</v>
      </c>
      <c r="N18" s="134">
        <v>3</v>
      </c>
      <c r="O18" s="52">
        <v>9</v>
      </c>
      <c r="P18" s="111"/>
      <c r="Q18" s="263">
        <v>9</v>
      </c>
      <c r="R18" s="30" t="s">
        <v>173</v>
      </c>
      <c r="S18" s="348">
        <f t="shared" si="0"/>
        <v>2.7</v>
      </c>
      <c r="T18" s="348">
        <v>0</v>
      </c>
      <c r="U18" s="324">
        <v>6800</v>
      </c>
      <c r="V18" s="324">
        <v>5800</v>
      </c>
      <c r="W18" s="111">
        <v>2900</v>
      </c>
      <c r="X18" s="329">
        <v>4350</v>
      </c>
      <c r="Z18" s="17">
        <v>270</v>
      </c>
    </row>
    <row r="19" spans="1:26" ht="20.100000000000001" customHeight="1" x14ac:dyDescent="0.15">
      <c r="A19" s="113">
        <v>10</v>
      </c>
      <c r="B19" s="30" t="s">
        <v>174</v>
      </c>
      <c r="C19" s="334">
        <v>240000</v>
      </c>
      <c r="D19" s="121">
        <v>2</v>
      </c>
      <c r="E19" s="339">
        <v>53</v>
      </c>
      <c r="F19" s="339">
        <v>0</v>
      </c>
      <c r="G19" s="339">
        <v>0</v>
      </c>
      <c r="H19" s="121">
        <v>53</v>
      </c>
      <c r="I19" s="121">
        <v>25</v>
      </c>
      <c r="J19" s="121">
        <v>22</v>
      </c>
      <c r="K19" s="121">
        <v>47</v>
      </c>
      <c r="L19" s="121">
        <v>100</v>
      </c>
      <c r="M19" s="121">
        <v>1</v>
      </c>
      <c r="N19" s="135">
        <v>3</v>
      </c>
      <c r="O19" s="53">
        <v>10</v>
      </c>
      <c r="P19" s="234"/>
      <c r="Q19" s="113">
        <v>10</v>
      </c>
      <c r="R19" s="30" t="s">
        <v>174</v>
      </c>
      <c r="S19" s="349">
        <f t="shared" si="0"/>
        <v>2.5</v>
      </c>
      <c r="T19" s="349">
        <v>0</v>
      </c>
      <c r="U19" s="325">
        <v>5700</v>
      </c>
      <c r="V19" s="325">
        <v>8100</v>
      </c>
      <c r="W19" s="234">
        <v>4050</v>
      </c>
      <c r="X19" s="330">
        <v>6075</v>
      </c>
      <c r="Z19" s="17">
        <v>250</v>
      </c>
    </row>
    <row r="20" spans="1:26" ht="20.100000000000001" customHeight="1" x14ac:dyDescent="0.15">
      <c r="A20" s="280">
        <v>11</v>
      </c>
      <c r="B20" s="31" t="s">
        <v>175</v>
      </c>
      <c r="C20" s="266">
        <v>240000</v>
      </c>
      <c r="D20" s="122">
        <v>2</v>
      </c>
      <c r="E20" s="338">
        <v>57</v>
      </c>
      <c r="F20" s="338">
        <v>0</v>
      </c>
      <c r="G20" s="338">
        <v>0</v>
      </c>
      <c r="H20" s="122">
        <v>57</v>
      </c>
      <c r="I20" s="122">
        <v>25</v>
      </c>
      <c r="J20" s="122">
        <v>18</v>
      </c>
      <c r="K20" s="122">
        <v>43</v>
      </c>
      <c r="L20" s="122">
        <v>100</v>
      </c>
      <c r="M20" s="122">
        <v>1</v>
      </c>
      <c r="N20" s="134">
        <v>3</v>
      </c>
      <c r="O20" s="52">
        <v>11</v>
      </c>
      <c r="P20" s="111"/>
      <c r="Q20" s="280">
        <v>11</v>
      </c>
      <c r="R20" s="31" t="s">
        <v>175</v>
      </c>
      <c r="S20" s="348">
        <f t="shared" si="0"/>
        <v>2.5</v>
      </c>
      <c r="T20" s="348">
        <v>0</v>
      </c>
      <c r="U20" s="324">
        <v>5000</v>
      </c>
      <c r="V20" s="324">
        <v>5000</v>
      </c>
      <c r="W20" s="111">
        <v>2500</v>
      </c>
      <c r="X20" s="329">
        <v>3750</v>
      </c>
      <c r="Z20" s="17">
        <v>250</v>
      </c>
    </row>
    <row r="21" spans="1:26" ht="20.100000000000001" customHeight="1" x14ac:dyDescent="0.15">
      <c r="A21" s="113">
        <v>12</v>
      </c>
      <c r="B21" s="30" t="s">
        <v>302</v>
      </c>
      <c r="C21" s="266">
        <v>240000</v>
      </c>
      <c r="D21" s="122">
        <v>3</v>
      </c>
      <c r="E21" s="338">
        <v>53</v>
      </c>
      <c r="F21" s="338">
        <v>0</v>
      </c>
      <c r="G21" s="338">
        <v>0</v>
      </c>
      <c r="H21" s="122">
        <v>53</v>
      </c>
      <c r="I21" s="122">
        <v>47</v>
      </c>
      <c r="J21" s="338">
        <v>0</v>
      </c>
      <c r="K21" s="122">
        <v>47</v>
      </c>
      <c r="L21" s="122">
        <v>100</v>
      </c>
      <c r="M21" s="122">
        <v>1</v>
      </c>
      <c r="N21" s="134">
        <v>3</v>
      </c>
      <c r="O21" s="52">
        <v>12</v>
      </c>
      <c r="P21" s="111"/>
      <c r="Q21" s="113">
        <v>12</v>
      </c>
      <c r="R21" s="30" t="s">
        <v>302</v>
      </c>
      <c r="S21" s="348">
        <f t="shared" si="0"/>
        <v>2.7</v>
      </c>
      <c r="T21" s="348">
        <v>0</v>
      </c>
      <c r="U21" s="324">
        <v>13100</v>
      </c>
      <c r="V21" s="324">
        <v>0</v>
      </c>
      <c r="W21" s="353">
        <v>0</v>
      </c>
      <c r="X21" s="329">
        <v>0</v>
      </c>
      <c r="Z21" s="17">
        <v>270</v>
      </c>
    </row>
    <row r="22" spans="1:26" ht="20.100000000000001" customHeight="1" x14ac:dyDescent="0.15">
      <c r="A22" s="113">
        <v>13</v>
      </c>
      <c r="B22" s="30" t="s">
        <v>303</v>
      </c>
      <c r="C22" s="266">
        <v>240000</v>
      </c>
      <c r="D22" s="122">
        <v>2</v>
      </c>
      <c r="E22" s="338">
        <v>50</v>
      </c>
      <c r="F22" s="338">
        <v>0</v>
      </c>
      <c r="G22" s="338">
        <v>0</v>
      </c>
      <c r="H22" s="122">
        <v>50</v>
      </c>
      <c r="I22" s="122">
        <v>32</v>
      </c>
      <c r="J22" s="122">
        <v>18</v>
      </c>
      <c r="K22" s="122">
        <v>50</v>
      </c>
      <c r="L22" s="122">
        <v>100</v>
      </c>
      <c r="M22" s="122">
        <v>1</v>
      </c>
      <c r="N22" s="134">
        <v>3</v>
      </c>
      <c r="O22" s="52">
        <v>13</v>
      </c>
      <c r="P22" s="111"/>
      <c r="Q22" s="113">
        <v>13</v>
      </c>
      <c r="R22" s="30" t="s">
        <v>303</v>
      </c>
      <c r="S22" s="348">
        <f t="shared" si="0"/>
        <v>3.5</v>
      </c>
      <c r="T22" s="348">
        <v>0</v>
      </c>
      <c r="U22" s="324">
        <v>9000</v>
      </c>
      <c r="V22" s="324">
        <v>8000</v>
      </c>
      <c r="W22" s="111">
        <v>4000</v>
      </c>
      <c r="X22" s="329">
        <v>6000</v>
      </c>
      <c r="Z22" s="17">
        <v>350</v>
      </c>
    </row>
    <row r="23" spans="1:26" ht="20.100000000000001" customHeight="1" x14ac:dyDescent="0.15">
      <c r="A23" s="113">
        <v>14</v>
      </c>
      <c r="B23" s="30" t="s">
        <v>176</v>
      </c>
      <c r="C23" s="266">
        <v>240000</v>
      </c>
      <c r="D23" s="122">
        <v>2</v>
      </c>
      <c r="E23" s="338">
        <v>51</v>
      </c>
      <c r="F23" s="338">
        <v>0</v>
      </c>
      <c r="G23" s="338">
        <v>0</v>
      </c>
      <c r="H23" s="122">
        <v>51</v>
      </c>
      <c r="I23" s="122">
        <v>27</v>
      </c>
      <c r="J23" s="122">
        <v>22</v>
      </c>
      <c r="K23" s="122">
        <v>49</v>
      </c>
      <c r="L23" s="122">
        <v>100</v>
      </c>
      <c r="M23" s="122">
        <v>1</v>
      </c>
      <c r="N23" s="134">
        <v>3</v>
      </c>
      <c r="O23" s="52">
        <v>14</v>
      </c>
      <c r="P23" s="111"/>
      <c r="Q23" s="113">
        <v>14</v>
      </c>
      <c r="R23" s="30" t="s">
        <v>176</v>
      </c>
      <c r="S23" s="348">
        <f t="shared" si="0"/>
        <v>3</v>
      </c>
      <c r="T23" s="348">
        <v>0</v>
      </c>
      <c r="U23" s="324">
        <v>7000</v>
      </c>
      <c r="V23" s="324">
        <v>8000</v>
      </c>
      <c r="W23" s="111">
        <v>4000</v>
      </c>
      <c r="X23" s="329">
        <v>6000</v>
      </c>
      <c r="Z23" s="17">
        <v>300</v>
      </c>
    </row>
    <row r="24" spans="1:26" ht="20.100000000000001" customHeight="1" x14ac:dyDescent="0.15">
      <c r="A24" s="279">
        <v>15</v>
      </c>
      <c r="B24" s="33" t="s">
        <v>178</v>
      </c>
      <c r="C24" s="266">
        <v>240000</v>
      </c>
      <c r="D24" s="122">
        <v>2</v>
      </c>
      <c r="E24" s="338">
        <v>52</v>
      </c>
      <c r="F24" s="338">
        <v>0</v>
      </c>
      <c r="G24" s="338">
        <v>0</v>
      </c>
      <c r="H24" s="122">
        <v>52</v>
      </c>
      <c r="I24" s="122">
        <v>32</v>
      </c>
      <c r="J24" s="122">
        <v>16</v>
      </c>
      <c r="K24" s="122">
        <v>48</v>
      </c>
      <c r="L24" s="122">
        <v>100</v>
      </c>
      <c r="M24" s="122">
        <v>1</v>
      </c>
      <c r="N24" s="134">
        <v>3</v>
      </c>
      <c r="O24" s="52">
        <v>15</v>
      </c>
      <c r="P24" s="111"/>
      <c r="Q24" s="113">
        <v>15</v>
      </c>
      <c r="R24" s="30" t="s">
        <v>178</v>
      </c>
      <c r="S24" s="348">
        <f t="shared" si="0"/>
        <v>2.5</v>
      </c>
      <c r="T24" s="348">
        <v>0</v>
      </c>
      <c r="U24" s="324">
        <v>7400</v>
      </c>
      <c r="V24" s="324">
        <v>5200</v>
      </c>
      <c r="W24" s="111">
        <v>2600</v>
      </c>
      <c r="X24" s="329">
        <v>3900</v>
      </c>
      <c r="Z24" s="17">
        <v>250</v>
      </c>
    </row>
    <row r="25" spans="1:26" ht="20.100000000000001" customHeight="1" x14ac:dyDescent="0.15">
      <c r="A25" s="113">
        <v>16</v>
      </c>
      <c r="B25" s="30" t="s">
        <v>179</v>
      </c>
      <c r="C25" s="335">
        <v>240000</v>
      </c>
      <c r="D25" s="168">
        <v>2</v>
      </c>
      <c r="E25" s="340">
        <v>48</v>
      </c>
      <c r="F25" s="340">
        <v>0</v>
      </c>
      <c r="G25" s="340">
        <v>0</v>
      </c>
      <c r="H25" s="168">
        <v>48</v>
      </c>
      <c r="I25" s="168">
        <v>33</v>
      </c>
      <c r="J25" s="168">
        <v>19</v>
      </c>
      <c r="K25" s="168">
        <v>52</v>
      </c>
      <c r="L25" s="168">
        <v>100</v>
      </c>
      <c r="M25" s="168">
        <v>1</v>
      </c>
      <c r="N25" s="136">
        <v>3</v>
      </c>
      <c r="O25" s="179">
        <v>16</v>
      </c>
      <c r="P25" s="247"/>
      <c r="Q25" s="280">
        <v>16</v>
      </c>
      <c r="R25" s="31" t="s">
        <v>179</v>
      </c>
      <c r="S25" s="350">
        <f t="shared" si="0"/>
        <v>3.15</v>
      </c>
      <c r="T25" s="350">
        <v>0</v>
      </c>
      <c r="U25" s="326">
        <v>10000</v>
      </c>
      <c r="V25" s="326">
        <v>9000</v>
      </c>
      <c r="W25" s="247">
        <v>4500</v>
      </c>
      <c r="X25" s="331">
        <v>6750</v>
      </c>
      <c r="Z25" s="17">
        <v>315</v>
      </c>
    </row>
    <row r="26" spans="1:26" ht="20.100000000000001" customHeight="1" x14ac:dyDescent="0.15">
      <c r="A26" s="113">
        <v>17</v>
      </c>
      <c r="B26" s="30" t="s">
        <v>304</v>
      </c>
      <c r="C26" s="266">
        <v>240000</v>
      </c>
      <c r="D26" s="122">
        <v>2</v>
      </c>
      <c r="E26" s="338">
        <v>51</v>
      </c>
      <c r="F26" s="338">
        <v>0</v>
      </c>
      <c r="G26" s="338">
        <v>0</v>
      </c>
      <c r="H26" s="122">
        <v>51</v>
      </c>
      <c r="I26" s="122">
        <v>33</v>
      </c>
      <c r="J26" s="122">
        <v>16</v>
      </c>
      <c r="K26" s="122">
        <v>49</v>
      </c>
      <c r="L26" s="122">
        <v>100</v>
      </c>
      <c r="M26" s="122">
        <v>1</v>
      </c>
      <c r="N26" s="134">
        <v>3</v>
      </c>
      <c r="O26" s="52">
        <v>17</v>
      </c>
      <c r="P26" s="111"/>
      <c r="Q26" s="113">
        <v>17</v>
      </c>
      <c r="R26" s="30" t="s">
        <v>304</v>
      </c>
      <c r="S26" s="348">
        <f t="shared" si="0"/>
        <v>2.67</v>
      </c>
      <c r="T26" s="348">
        <v>0</v>
      </c>
      <c r="U26" s="324">
        <v>9300</v>
      </c>
      <c r="V26" s="324">
        <v>6900</v>
      </c>
      <c r="W26" s="111">
        <v>3450</v>
      </c>
      <c r="X26" s="329">
        <v>5175</v>
      </c>
      <c r="Z26" s="17">
        <v>267</v>
      </c>
    </row>
    <row r="27" spans="1:26" ht="20.100000000000001" customHeight="1" x14ac:dyDescent="0.15">
      <c r="A27" s="113">
        <v>18</v>
      </c>
      <c r="B27" s="30" t="s">
        <v>305</v>
      </c>
      <c r="C27" s="266">
        <v>240000</v>
      </c>
      <c r="D27" s="122">
        <v>2</v>
      </c>
      <c r="E27" s="338">
        <v>49</v>
      </c>
      <c r="F27" s="338">
        <v>0</v>
      </c>
      <c r="G27" s="338">
        <v>0</v>
      </c>
      <c r="H27" s="122">
        <v>49</v>
      </c>
      <c r="I27" s="122">
        <v>32</v>
      </c>
      <c r="J27" s="122">
        <v>19</v>
      </c>
      <c r="K27" s="122">
        <v>51</v>
      </c>
      <c r="L27" s="122">
        <v>100</v>
      </c>
      <c r="M27" s="122">
        <v>1</v>
      </c>
      <c r="N27" s="134">
        <v>3</v>
      </c>
      <c r="O27" s="52">
        <v>18</v>
      </c>
      <c r="P27" s="111"/>
      <c r="Q27" s="113">
        <v>18</v>
      </c>
      <c r="R27" s="30" t="s">
        <v>305</v>
      </c>
      <c r="S27" s="348">
        <f t="shared" si="0"/>
        <v>3</v>
      </c>
      <c r="T27" s="348">
        <v>0</v>
      </c>
      <c r="U27" s="324">
        <v>10000</v>
      </c>
      <c r="V27" s="324">
        <v>9000</v>
      </c>
      <c r="W27" s="111">
        <v>4500</v>
      </c>
      <c r="X27" s="329">
        <v>6750</v>
      </c>
      <c r="Z27" s="17">
        <v>300</v>
      </c>
    </row>
    <row r="28" spans="1:26" ht="20.100000000000001" customHeight="1" x14ac:dyDescent="0.15">
      <c r="A28" s="113">
        <v>19</v>
      </c>
      <c r="B28" s="30" t="s">
        <v>135</v>
      </c>
      <c r="C28" s="266">
        <v>240000</v>
      </c>
      <c r="D28" s="122">
        <v>2</v>
      </c>
      <c r="E28" s="338">
        <v>52</v>
      </c>
      <c r="F28" s="338">
        <v>0</v>
      </c>
      <c r="G28" s="338">
        <v>0</v>
      </c>
      <c r="H28" s="122">
        <v>52</v>
      </c>
      <c r="I28" s="122">
        <v>32</v>
      </c>
      <c r="J28" s="122">
        <v>16</v>
      </c>
      <c r="K28" s="122">
        <v>48</v>
      </c>
      <c r="L28" s="122">
        <v>100</v>
      </c>
      <c r="M28" s="122">
        <v>1</v>
      </c>
      <c r="N28" s="134">
        <v>3</v>
      </c>
      <c r="O28" s="52">
        <v>19</v>
      </c>
      <c r="P28" s="111"/>
      <c r="Q28" s="113">
        <v>19</v>
      </c>
      <c r="R28" s="30" t="s">
        <v>135</v>
      </c>
      <c r="S28" s="348">
        <f t="shared" si="0"/>
        <v>4.6500000000000004</v>
      </c>
      <c r="T28" s="348">
        <v>0</v>
      </c>
      <c r="U28" s="324">
        <v>10000</v>
      </c>
      <c r="V28" s="324">
        <v>7800</v>
      </c>
      <c r="W28" s="111">
        <v>3900</v>
      </c>
      <c r="X28" s="329">
        <v>5850</v>
      </c>
      <c r="Z28" s="17">
        <v>465</v>
      </c>
    </row>
    <row r="29" spans="1:26" ht="20.100000000000001" customHeight="1" x14ac:dyDescent="0.15">
      <c r="A29" s="279">
        <v>20</v>
      </c>
      <c r="B29" s="33" t="s">
        <v>181</v>
      </c>
      <c r="C29" s="334">
        <v>240000</v>
      </c>
      <c r="D29" s="121">
        <v>2</v>
      </c>
      <c r="E29" s="339">
        <v>47</v>
      </c>
      <c r="F29" s="339">
        <v>0</v>
      </c>
      <c r="G29" s="339">
        <v>0</v>
      </c>
      <c r="H29" s="121">
        <v>47</v>
      </c>
      <c r="I29" s="121">
        <v>29</v>
      </c>
      <c r="J29" s="121">
        <v>24</v>
      </c>
      <c r="K29" s="121">
        <v>53</v>
      </c>
      <c r="L29" s="121">
        <v>100</v>
      </c>
      <c r="M29" s="121">
        <v>1</v>
      </c>
      <c r="N29" s="135">
        <v>3</v>
      </c>
      <c r="O29" s="53">
        <v>20</v>
      </c>
      <c r="P29" s="234"/>
      <c r="Q29" s="279">
        <v>20</v>
      </c>
      <c r="R29" s="33" t="s">
        <v>181</v>
      </c>
      <c r="S29" s="349">
        <f t="shared" si="0"/>
        <v>2.1</v>
      </c>
      <c r="T29" s="348">
        <v>0</v>
      </c>
      <c r="U29" s="325">
        <v>5400</v>
      </c>
      <c r="V29" s="325">
        <v>6600</v>
      </c>
      <c r="W29" s="234">
        <v>3300</v>
      </c>
      <c r="X29" s="330">
        <v>4950</v>
      </c>
      <c r="Z29" s="17">
        <v>210</v>
      </c>
    </row>
    <row r="30" spans="1:26" ht="20.100000000000001" customHeight="1" x14ac:dyDescent="0.15">
      <c r="A30" s="113">
        <v>21</v>
      </c>
      <c r="B30" s="30" t="s">
        <v>182</v>
      </c>
      <c r="C30" s="266">
        <v>240000</v>
      </c>
      <c r="D30" s="122">
        <v>2</v>
      </c>
      <c r="E30" s="338">
        <v>42</v>
      </c>
      <c r="F30" s="338">
        <v>0</v>
      </c>
      <c r="G30" s="338">
        <v>0</v>
      </c>
      <c r="H30" s="122">
        <v>42</v>
      </c>
      <c r="I30" s="122">
        <v>41</v>
      </c>
      <c r="J30" s="122">
        <v>17</v>
      </c>
      <c r="K30" s="122">
        <v>58</v>
      </c>
      <c r="L30" s="122">
        <v>100</v>
      </c>
      <c r="M30" s="122">
        <v>1</v>
      </c>
      <c r="N30" s="134">
        <v>3</v>
      </c>
      <c r="O30" s="52">
        <v>21</v>
      </c>
      <c r="P30" s="111"/>
      <c r="Q30" s="113">
        <v>21</v>
      </c>
      <c r="R30" s="30" t="s">
        <v>182</v>
      </c>
      <c r="S30" s="348">
        <f t="shared" si="0"/>
        <v>2.8</v>
      </c>
      <c r="T30" s="348">
        <v>0</v>
      </c>
      <c r="U30" s="324">
        <v>12000</v>
      </c>
      <c r="V30" s="324">
        <v>8000</v>
      </c>
      <c r="W30" s="111">
        <v>4000</v>
      </c>
      <c r="X30" s="329">
        <v>6000</v>
      </c>
      <c r="Z30" s="17">
        <v>280</v>
      </c>
    </row>
    <row r="31" spans="1:26" ht="20.100000000000001" customHeight="1" x14ac:dyDescent="0.15">
      <c r="A31" s="113">
        <v>22</v>
      </c>
      <c r="B31" s="30" t="s">
        <v>183</v>
      </c>
      <c r="C31" s="266">
        <v>240000</v>
      </c>
      <c r="D31" s="122">
        <v>2</v>
      </c>
      <c r="E31" s="338">
        <v>70</v>
      </c>
      <c r="F31" s="338">
        <v>0</v>
      </c>
      <c r="G31" s="338">
        <v>0</v>
      </c>
      <c r="H31" s="122">
        <v>70</v>
      </c>
      <c r="I31" s="122">
        <v>22</v>
      </c>
      <c r="J31" s="122">
        <v>8</v>
      </c>
      <c r="K31" s="122">
        <v>30</v>
      </c>
      <c r="L31" s="122">
        <v>100</v>
      </c>
      <c r="M31" s="122">
        <v>1</v>
      </c>
      <c r="N31" s="134">
        <v>3</v>
      </c>
      <c r="O31" s="52">
        <v>22</v>
      </c>
      <c r="P31" s="111"/>
      <c r="Q31" s="113">
        <v>22</v>
      </c>
      <c r="R31" s="30" t="s">
        <v>183</v>
      </c>
      <c r="S31" s="348">
        <f t="shared" si="0"/>
        <v>2.84</v>
      </c>
      <c r="T31" s="348">
        <v>0</v>
      </c>
      <c r="U31" s="324">
        <v>14000</v>
      </c>
      <c r="V31" s="324">
        <v>14000</v>
      </c>
      <c r="W31" s="111">
        <v>7000</v>
      </c>
      <c r="X31" s="329">
        <v>10500</v>
      </c>
      <c r="Z31" s="17">
        <v>284</v>
      </c>
    </row>
    <row r="32" spans="1:26" ht="20.100000000000001" customHeight="1" x14ac:dyDescent="0.15">
      <c r="A32" s="113">
        <v>23</v>
      </c>
      <c r="B32" s="30" t="s">
        <v>185</v>
      </c>
      <c r="C32" s="266">
        <v>240000</v>
      </c>
      <c r="D32" s="122">
        <v>2</v>
      </c>
      <c r="E32" s="338">
        <v>52</v>
      </c>
      <c r="F32" s="338">
        <v>0</v>
      </c>
      <c r="G32" s="338">
        <v>0</v>
      </c>
      <c r="H32" s="122">
        <v>52</v>
      </c>
      <c r="I32" s="122">
        <v>31</v>
      </c>
      <c r="J32" s="122">
        <v>17</v>
      </c>
      <c r="K32" s="122">
        <v>48</v>
      </c>
      <c r="L32" s="122">
        <v>100</v>
      </c>
      <c r="M32" s="122">
        <v>1</v>
      </c>
      <c r="N32" s="134">
        <v>3</v>
      </c>
      <c r="O32" s="52">
        <v>23</v>
      </c>
      <c r="P32" s="111"/>
      <c r="Q32" s="113">
        <v>23</v>
      </c>
      <c r="R32" s="30" t="s">
        <v>185</v>
      </c>
      <c r="S32" s="348">
        <f t="shared" si="0"/>
        <v>2.7</v>
      </c>
      <c r="T32" s="348">
        <v>0</v>
      </c>
      <c r="U32" s="324">
        <v>8000</v>
      </c>
      <c r="V32" s="324">
        <v>7000</v>
      </c>
      <c r="W32" s="111">
        <v>3500</v>
      </c>
      <c r="X32" s="329">
        <v>5250</v>
      </c>
      <c r="Z32" s="17">
        <v>270</v>
      </c>
    </row>
    <row r="33" spans="1:26" ht="20.100000000000001" customHeight="1" x14ac:dyDescent="0.15">
      <c r="A33" s="113">
        <v>24</v>
      </c>
      <c r="B33" s="30" t="s">
        <v>186</v>
      </c>
      <c r="C33" s="266">
        <v>240000</v>
      </c>
      <c r="D33" s="122">
        <v>2</v>
      </c>
      <c r="E33" s="338">
        <v>49</v>
      </c>
      <c r="F33" s="338">
        <v>0</v>
      </c>
      <c r="G33" s="338">
        <v>0</v>
      </c>
      <c r="H33" s="122">
        <v>49</v>
      </c>
      <c r="I33" s="122">
        <v>28</v>
      </c>
      <c r="J33" s="122">
        <v>23</v>
      </c>
      <c r="K33" s="122">
        <v>51</v>
      </c>
      <c r="L33" s="122">
        <v>100</v>
      </c>
      <c r="M33" s="122">
        <v>1</v>
      </c>
      <c r="N33" s="134">
        <v>3</v>
      </c>
      <c r="O33" s="52">
        <v>24</v>
      </c>
      <c r="P33" s="111"/>
      <c r="Q33" s="113">
        <v>24</v>
      </c>
      <c r="R33" s="30" t="s">
        <v>186</v>
      </c>
      <c r="S33" s="348">
        <f t="shared" si="0"/>
        <v>2.8</v>
      </c>
      <c r="T33" s="348">
        <v>0</v>
      </c>
      <c r="U33" s="324">
        <v>7000</v>
      </c>
      <c r="V33" s="324">
        <v>9000</v>
      </c>
      <c r="W33" s="111">
        <v>4500</v>
      </c>
      <c r="X33" s="329">
        <v>6750</v>
      </c>
      <c r="Z33" s="17">
        <v>280</v>
      </c>
    </row>
    <row r="34" spans="1:26" ht="20.100000000000001" customHeight="1" thickBot="1" x14ac:dyDescent="0.2">
      <c r="A34" s="303">
        <v>25</v>
      </c>
      <c r="B34" s="304" t="s">
        <v>12</v>
      </c>
      <c r="C34" s="336">
        <v>240000</v>
      </c>
      <c r="D34" s="271">
        <v>2</v>
      </c>
      <c r="E34" s="341">
        <v>55</v>
      </c>
      <c r="F34" s="341">
        <v>0</v>
      </c>
      <c r="G34" s="341">
        <v>0</v>
      </c>
      <c r="H34" s="271">
        <v>55</v>
      </c>
      <c r="I34" s="271">
        <v>29</v>
      </c>
      <c r="J34" s="271">
        <v>16</v>
      </c>
      <c r="K34" s="271">
        <v>45</v>
      </c>
      <c r="L34" s="271">
        <v>100</v>
      </c>
      <c r="M34" s="271">
        <v>1</v>
      </c>
      <c r="N34" s="276">
        <v>3</v>
      </c>
      <c r="O34" s="180">
        <v>25</v>
      </c>
      <c r="P34" s="243"/>
      <c r="Q34" s="303">
        <v>25</v>
      </c>
      <c r="R34" s="304" t="s">
        <v>12</v>
      </c>
      <c r="S34" s="351">
        <f t="shared" si="0"/>
        <v>2.75</v>
      </c>
      <c r="T34" s="351">
        <v>0</v>
      </c>
      <c r="U34" s="327">
        <v>7800</v>
      </c>
      <c r="V34" s="327">
        <v>6600</v>
      </c>
      <c r="W34" s="243">
        <v>3300</v>
      </c>
      <c r="X34" s="332">
        <v>4950</v>
      </c>
      <c r="Z34" s="17">
        <v>275</v>
      </c>
    </row>
  </sheetData>
  <mergeCells count="14">
    <mergeCell ref="S6:X6"/>
    <mergeCell ref="E7:H7"/>
    <mergeCell ref="I7:K7"/>
    <mergeCell ref="V7:X7"/>
    <mergeCell ref="S7:S8"/>
    <mergeCell ref="T7:T8"/>
    <mergeCell ref="U7:U8"/>
    <mergeCell ref="C6:C8"/>
    <mergeCell ref="O6:O9"/>
    <mergeCell ref="D7:D8"/>
    <mergeCell ref="L7:L8"/>
    <mergeCell ref="M7:M9"/>
    <mergeCell ref="N7:N9"/>
    <mergeCell ref="E6:L6"/>
  </mergeCells>
  <phoneticPr fontId="2"/>
  <pageMargins left="0.78740157480314965" right="0.78740157480314965" top="0.78740157480314965" bottom="0.78740157480314965" header="0.51181102362204722" footer="0.51181102362204722"/>
  <pageSetup paperSize="9" firstPageNumber="86" orientation="portrait" useFirstPageNumber="1" r:id="rId1"/>
  <headerFooter scaleWithDoc="0" alignWithMargins="0">
    <oddFooter>&amp;C- &amp;P -</oddFooter>
  </headerFooter>
  <colBreaks count="2" manualBreakCount="2">
    <brk id="7" max="33" man="1"/>
    <brk id="16"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V34"/>
  <sheetViews>
    <sheetView view="pageBreakPreview" topLeftCell="A6" zoomScale="85" zoomScaleSheetLayoutView="85" workbookViewId="0">
      <selection activeCell="F15" sqref="F15"/>
    </sheetView>
  </sheetViews>
  <sheetFormatPr defaultColWidth="10.625" defaultRowHeight="20.100000000000001" customHeight="1" x14ac:dyDescent="0.15"/>
  <cols>
    <col min="1" max="1" width="7.75" style="17" customWidth="1"/>
    <col min="2" max="8" width="11.625" style="17" customWidth="1"/>
    <col min="9" max="11" width="11.25" style="17" customWidth="1"/>
    <col min="12" max="12" width="11" style="17" customWidth="1"/>
    <col min="13" max="13" width="12.5" style="17" customWidth="1"/>
    <col min="14" max="14" width="11.625" style="17" customWidth="1"/>
    <col min="15" max="15" width="5.625" style="18" customWidth="1"/>
    <col min="16" max="16" width="1.625" style="17" hidden="1" customWidth="1"/>
    <col min="17" max="17" width="5.625" style="17" customWidth="1"/>
    <col min="18" max="22" width="11.625" style="17" customWidth="1"/>
    <col min="23" max="16384" width="10.625" style="17"/>
  </cols>
  <sheetData>
    <row r="1" spans="1:22" ht="20.100000000000001" customHeight="1" x14ac:dyDescent="0.15">
      <c r="A1" s="17" t="str">
        <f>目次!A6</f>
        <v>令和７年度　市町村税の課税状況等の調</v>
      </c>
    </row>
    <row r="2" spans="1:22" ht="20.100000000000001" customHeight="1" x14ac:dyDescent="0.15">
      <c r="A2" s="17" t="s">
        <v>119</v>
      </c>
    </row>
    <row r="4" spans="1:22" ht="20.100000000000001" customHeight="1" x14ac:dyDescent="0.15">
      <c r="A4" s="17" t="s">
        <v>430</v>
      </c>
      <c r="B4" s="17" t="str">
        <f>目次!C35</f>
        <v>課税方法等（介護納付金課税分）（令和６年度分）</v>
      </c>
      <c r="Q4" s="17" t="str">
        <f>A4</f>
        <v>第２３表</v>
      </c>
    </row>
    <row r="5" spans="1:22" ht="20.100000000000001" customHeight="1" x14ac:dyDescent="0.15">
      <c r="L5" s="101"/>
      <c r="M5" s="101"/>
      <c r="N5" s="101"/>
      <c r="P5" s="101"/>
      <c r="Q5" s="17" t="s">
        <v>110</v>
      </c>
      <c r="S5" s="101"/>
      <c r="T5" s="101"/>
      <c r="U5" s="101"/>
      <c r="V5" s="101"/>
    </row>
    <row r="6" spans="1:22" ht="22.5" customHeight="1" x14ac:dyDescent="0.15">
      <c r="A6" s="19"/>
      <c r="B6" s="26" t="s">
        <v>9</v>
      </c>
      <c r="C6" s="635" t="s">
        <v>137</v>
      </c>
      <c r="D6" s="306" t="s">
        <v>138</v>
      </c>
      <c r="E6" s="656" t="s">
        <v>362</v>
      </c>
      <c r="F6" s="657"/>
      <c r="G6" s="657"/>
      <c r="H6" s="657"/>
      <c r="I6" s="657"/>
      <c r="J6" s="657"/>
      <c r="K6" s="657"/>
      <c r="L6" s="658"/>
      <c r="M6" s="342" t="s">
        <v>225</v>
      </c>
      <c r="N6" s="343" t="s">
        <v>226</v>
      </c>
      <c r="O6" s="662" t="s">
        <v>332</v>
      </c>
      <c r="P6" s="344"/>
      <c r="Q6" s="19"/>
      <c r="R6" s="26" t="s">
        <v>9</v>
      </c>
      <c r="S6" s="640" t="s">
        <v>387</v>
      </c>
      <c r="T6" s="641"/>
      <c r="U6" s="641"/>
      <c r="V6" s="642"/>
    </row>
    <row r="7" spans="1:22" ht="27" customHeight="1" x14ac:dyDescent="0.15">
      <c r="A7" s="112"/>
      <c r="B7" s="114"/>
      <c r="C7" s="531"/>
      <c r="D7" s="639" t="s">
        <v>140</v>
      </c>
      <c r="E7" s="659" t="s">
        <v>377</v>
      </c>
      <c r="F7" s="660"/>
      <c r="G7" s="660"/>
      <c r="H7" s="661"/>
      <c r="I7" s="547" t="s">
        <v>386</v>
      </c>
      <c r="J7" s="548"/>
      <c r="K7" s="646"/>
      <c r="L7" s="605" t="s">
        <v>382</v>
      </c>
      <c r="M7" s="650" t="s">
        <v>100</v>
      </c>
      <c r="N7" s="653" t="s">
        <v>141</v>
      </c>
      <c r="O7" s="663"/>
      <c r="P7" s="345"/>
      <c r="Q7" s="112"/>
      <c r="R7" s="114"/>
      <c r="S7" s="473" t="s">
        <v>142</v>
      </c>
      <c r="T7" s="473" t="s">
        <v>113</v>
      </c>
      <c r="U7" s="473" t="s">
        <v>65</v>
      </c>
      <c r="V7" s="666" t="s">
        <v>312</v>
      </c>
    </row>
    <row r="8" spans="1:22" ht="87" customHeight="1" x14ac:dyDescent="0.15">
      <c r="A8" s="112"/>
      <c r="B8" s="114"/>
      <c r="C8" s="531"/>
      <c r="D8" s="639"/>
      <c r="E8" s="399" t="s">
        <v>146</v>
      </c>
      <c r="F8" s="399" t="s">
        <v>75</v>
      </c>
      <c r="G8" s="399" t="s">
        <v>147</v>
      </c>
      <c r="H8" s="399" t="s">
        <v>15</v>
      </c>
      <c r="I8" s="399" t="s">
        <v>87</v>
      </c>
      <c r="J8" s="399" t="s">
        <v>149</v>
      </c>
      <c r="K8" s="392" t="s">
        <v>15</v>
      </c>
      <c r="L8" s="604"/>
      <c r="M8" s="639"/>
      <c r="N8" s="654"/>
      <c r="O8" s="663"/>
      <c r="P8" s="346"/>
      <c r="Q8" s="112"/>
      <c r="R8" s="114"/>
      <c r="S8" s="582"/>
      <c r="T8" s="582"/>
      <c r="U8" s="582"/>
      <c r="V8" s="667"/>
    </row>
    <row r="9" spans="1:22" ht="28.5" customHeight="1" x14ac:dyDescent="0.15">
      <c r="A9" s="113" t="s">
        <v>26</v>
      </c>
      <c r="B9" s="27"/>
      <c r="C9" s="41" t="s">
        <v>151</v>
      </c>
      <c r="D9" s="41"/>
      <c r="E9" s="41" t="s">
        <v>190</v>
      </c>
      <c r="F9" s="41" t="s">
        <v>190</v>
      </c>
      <c r="G9" s="41" t="s">
        <v>190</v>
      </c>
      <c r="H9" s="41" t="s">
        <v>190</v>
      </c>
      <c r="I9" s="41" t="s">
        <v>190</v>
      </c>
      <c r="J9" s="41" t="s">
        <v>190</v>
      </c>
      <c r="K9" s="41" t="s">
        <v>190</v>
      </c>
      <c r="L9" s="41" t="s">
        <v>190</v>
      </c>
      <c r="M9" s="665"/>
      <c r="N9" s="655"/>
      <c r="O9" s="664"/>
      <c r="P9" s="265"/>
      <c r="Q9" s="113" t="s">
        <v>26</v>
      </c>
      <c r="R9" s="27"/>
      <c r="S9" s="41" t="s">
        <v>190</v>
      </c>
      <c r="T9" s="41" t="s">
        <v>190</v>
      </c>
      <c r="U9" s="35" t="s">
        <v>151</v>
      </c>
      <c r="V9" s="59" t="s">
        <v>151</v>
      </c>
    </row>
    <row r="10" spans="1:22" ht="20.100000000000001" customHeight="1" x14ac:dyDescent="0.15">
      <c r="A10" s="277">
        <v>1</v>
      </c>
      <c r="B10" s="281" t="s">
        <v>155</v>
      </c>
      <c r="C10" s="333">
        <v>170000</v>
      </c>
      <c r="D10" s="146">
        <v>2</v>
      </c>
      <c r="E10" s="337">
        <v>46</v>
      </c>
      <c r="F10" s="337">
        <v>0</v>
      </c>
      <c r="G10" s="337">
        <v>0</v>
      </c>
      <c r="H10" s="146">
        <v>46</v>
      </c>
      <c r="I10" s="146">
        <v>29</v>
      </c>
      <c r="J10" s="146">
        <v>25</v>
      </c>
      <c r="K10" s="146">
        <v>54</v>
      </c>
      <c r="L10" s="146">
        <v>100</v>
      </c>
      <c r="M10" s="146">
        <v>1</v>
      </c>
      <c r="N10" s="185">
        <v>3</v>
      </c>
      <c r="O10" s="264">
        <v>1</v>
      </c>
      <c r="P10" s="111"/>
      <c r="Q10" s="277">
        <v>1</v>
      </c>
      <c r="R10" s="281" t="s">
        <v>155</v>
      </c>
      <c r="S10" s="347">
        <v>288</v>
      </c>
      <c r="T10" s="347">
        <v>0</v>
      </c>
      <c r="U10" s="352">
        <v>8950</v>
      </c>
      <c r="V10" s="329">
        <v>8570</v>
      </c>
    </row>
    <row r="11" spans="1:22" ht="20.100000000000001" customHeight="1" x14ac:dyDescent="0.15">
      <c r="A11" s="113">
        <v>2</v>
      </c>
      <c r="B11" s="30" t="s">
        <v>159</v>
      </c>
      <c r="C11" s="266">
        <v>170000</v>
      </c>
      <c r="D11" s="122">
        <v>2</v>
      </c>
      <c r="E11" s="338">
        <v>54</v>
      </c>
      <c r="F11" s="338">
        <v>0</v>
      </c>
      <c r="G11" s="338">
        <v>0</v>
      </c>
      <c r="H11" s="122">
        <v>54</v>
      </c>
      <c r="I11" s="122">
        <v>26</v>
      </c>
      <c r="J11" s="122">
        <v>20</v>
      </c>
      <c r="K11" s="122">
        <v>46</v>
      </c>
      <c r="L11" s="122">
        <v>100</v>
      </c>
      <c r="M11" s="122">
        <v>1</v>
      </c>
      <c r="N11" s="134">
        <v>3</v>
      </c>
      <c r="O11" s="27">
        <v>2</v>
      </c>
      <c r="P11" s="111"/>
      <c r="Q11" s="113">
        <v>2</v>
      </c>
      <c r="R11" s="30" t="s">
        <v>159</v>
      </c>
      <c r="S11" s="348">
        <v>193</v>
      </c>
      <c r="T11" s="348">
        <v>0</v>
      </c>
      <c r="U11" s="324">
        <v>5800</v>
      </c>
      <c r="V11" s="329">
        <v>5100</v>
      </c>
    </row>
    <row r="12" spans="1:22" ht="20.100000000000001" customHeight="1" x14ac:dyDescent="0.15">
      <c r="A12" s="263">
        <v>3</v>
      </c>
      <c r="B12" s="30" t="s">
        <v>160</v>
      </c>
      <c r="C12" s="266">
        <v>170000</v>
      </c>
      <c r="D12" s="122">
        <v>2</v>
      </c>
      <c r="E12" s="338">
        <v>58</v>
      </c>
      <c r="F12" s="338">
        <v>0</v>
      </c>
      <c r="G12" s="338">
        <v>0</v>
      </c>
      <c r="H12" s="122">
        <v>58</v>
      </c>
      <c r="I12" s="122">
        <v>28</v>
      </c>
      <c r="J12" s="122">
        <v>14</v>
      </c>
      <c r="K12" s="122">
        <v>42</v>
      </c>
      <c r="L12" s="122">
        <v>100</v>
      </c>
      <c r="M12" s="122">
        <v>1</v>
      </c>
      <c r="N12" s="134">
        <v>3</v>
      </c>
      <c r="O12" s="27">
        <v>3</v>
      </c>
      <c r="P12" s="111"/>
      <c r="Q12" s="263">
        <v>3</v>
      </c>
      <c r="R12" s="30" t="s">
        <v>160</v>
      </c>
      <c r="S12" s="348">
        <v>242</v>
      </c>
      <c r="T12" s="348">
        <v>0</v>
      </c>
      <c r="U12" s="324">
        <v>7500</v>
      </c>
      <c r="V12" s="329">
        <v>4200</v>
      </c>
    </row>
    <row r="13" spans="1:22" ht="20.100000000000001" customHeight="1" x14ac:dyDescent="0.15">
      <c r="A13" s="113">
        <v>4</v>
      </c>
      <c r="B13" s="30" t="s">
        <v>161</v>
      </c>
      <c r="C13" s="266">
        <v>170000</v>
      </c>
      <c r="D13" s="122">
        <v>2</v>
      </c>
      <c r="E13" s="338">
        <v>51</v>
      </c>
      <c r="F13" s="338">
        <v>0</v>
      </c>
      <c r="G13" s="338">
        <v>0</v>
      </c>
      <c r="H13" s="122">
        <v>51</v>
      </c>
      <c r="I13" s="122">
        <v>30</v>
      </c>
      <c r="J13" s="122">
        <v>19</v>
      </c>
      <c r="K13" s="122">
        <v>49</v>
      </c>
      <c r="L13" s="122">
        <v>100</v>
      </c>
      <c r="M13" s="122">
        <v>1</v>
      </c>
      <c r="N13" s="134">
        <v>3</v>
      </c>
      <c r="O13" s="27">
        <v>4</v>
      </c>
      <c r="P13" s="111"/>
      <c r="Q13" s="113">
        <v>4</v>
      </c>
      <c r="R13" s="30" t="s">
        <v>161</v>
      </c>
      <c r="S13" s="348">
        <v>250</v>
      </c>
      <c r="T13" s="348">
        <v>0</v>
      </c>
      <c r="U13" s="324">
        <v>7900</v>
      </c>
      <c r="V13" s="329">
        <v>5600</v>
      </c>
    </row>
    <row r="14" spans="1:22" ht="20.100000000000001" customHeight="1" x14ac:dyDescent="0.15">
      <c r="A14" s="278">
        <v>5</v>
      </c>
      <c r="B14" s="30" t="s">
        <v>164</v>
      </c>
      <c r="C14" s="334">
        <v>170000</v>
      </c>
      <c r="D14" s="121">
        <v>2</v>
      </c>
      <c r="E14" s="339">
        <v>53</v>
      </c>
      <c r="F14" s="339">
        <v>0</v>
      </c>
      <c r="G14" s="339">
        <v>0</v>
      </c>
      <c r="H14" s="121">
        <v>53</v>
      </c>
      <c r="I14" s="121">
        <v>33</v>
      </c>
      <c r="J14" s="121">
        <v>14</v>
      </c>
      <c r="K14" s="121">
        <v>47</v>
      </c>
      <c r="L14" s="121">
        <v>100</v>
      </c>
      <c r="M14" s="121">
        <v>1</v>
      </c>
      <c r="N14" s="135">
        <v>3</v>
      </c>
      <c r="O14" s="356">
        <v>5</v>
      </c>
      <c r="P14" s="234"/>
      <c r="Q14" s="278">
        <v>5</v>
      </c>
      <c r="R14" s="30" t="s">
        <v>164</v>
      </c>
      <c r="S14" s="349">
        <v>240</v>
      </c>
      <c r="T14" s="349">
        <v>0</v>
      </c>
      <c r="U14" s="325">
        <v>8000</v>
      </c>
      <c r="V14" s="330">
        <v>4000</v>
      </c>
    </row>
    <row r="15" spans="1:22" ht="20.100000000000001" customHeight="1" x14ac:dyDescent="0.15">
      <c r="A15" s="113">
        <v>6</v>
      </c>
      <c r="B15" s="31" t="s">
        <v>166</v>
      </c>
      <c r="C15" s="119">
        <v>170000</v>
      </c>
      <c r="D15" s="120">
        <v>2</v>
      </c>
      <c r="E15" s="308">
        <v>51</v>
      </c>
      <c r="F15" s="308">
        <v>0</v>
      </c>
      <c r="G15" s="308">
        <v>0</v>
      </c>
      <c r="H15" s="120">
        <v>51</v>
      </c>
      <c r="I15" s="120">
        <v>34</v>
      </c>
      <c r="J15" s="120">
        <v>15</v>
      </c>
      <c r="K15" s="120">
        <v>49</v>
      </c>
      <c r="L15" s="120">
        <v>100</v>
      </c>
      <c r="M15" s="120">
        <v>1</v>
      </c>
      <c r="N15" s="133">
        <v>3</v>
      </c>
      <c r="O15" s="27">
        <v>6</v>
      </c>
      <c r="P15" s="229"/>
      <c r="Q15" s="113">
        <v>6</v>
      </c>
      <c r="R15" s="31" t="s">
        <v>166</v>
      </c>
      <c r="S15" s="320">
        <v>270</v>
      </c>
      <c r="T15" s="320">
        <v>0</v>
      </c>
      <c r="U15" s="324">
        <v>9500</v>
      </c>
      <c r="V15" s="329">
        <v>4800</v>
      </c>
    </row>
    <row r="16" spans="1:22" s="64" customFormat="1" ht="20.100000000000001" customHeight="1" x14ac:dyDescent="0.15">
      <c r="A16" s="263">
        <v>7</v>
      </c>
      <c r="B16" s="32" t="s">
        <v>167</v>
      </c>
      <c r="C16" s="119">
        <v>170000</v>
      </c>
      <c r="D16" s="120">
        <v>2</v>
      </c>
      <c r="E16" s="308">
        <v>53</v>
      </c>
      <c r="F16" s="308">
        <v>0</v>
      </c>
      <c r="G16" s="308">
        <v>0</v>
      </c>
      <c r="H16" s="120">
        <v>53</v>
      </c>
      <c r="I16" s="120">
        <v>33</v>
      </c>
      <c r="J16" s="120">
        <v>14</v>
      </c>
      <c r="K16" s="120">
        <v>47</v>
      </c>
      <c r="L16" s="120">
        <v>100</v>
      </c>
      <c r="M16" s="120">
        <v>1</v>
      </c>
      <c r="N16" s="133">
        <v>3</v>
      </c>
      <c r="O16" s="27">
        <v>7</v>
      </c>
      <c r="P16" s="229"/>
      <c r="Q16" s="263">
        <v>7</v>
      </c>
      <c r="R16" s="30" t="s">
        <v>167</v>
      </c>
      <c r="S16" s="320">
        <v>240</v>
      </c>
      <c r="T16" s="320">
        <v>0</v>
      </c>
      <c r="U16" s="324">
        <v>10000</v>
      </c>
      <c r="V16" s="329">
        <v>5000</v>
      </c>
    </row>
    <row r="17" spans="1:22" ht="20.100000000000001" customHeight="1" x14ac:dyDescent="0.15">
      <c r="A17" s="113">
        <v>8</v>
      </c>
      <c r="B17" s="30" t="s">
        <v>171</v>
      </c>
      <c r="C17" s="266">
        <v>170000</v>
      </c>
      <c r="D17" s="122">
        <v>3</v>
      </c>
      <c r="E17" s="338">
        <v>55</v>
      </c>
      <c r="F17" s="338">
        <v>0</v>
      </c>
      <c r="G17" s="338">
        <v>0</v>
      </c>
      <c r="H17" s="122">
        <v>55</v>
      </c>
      <c r="I17" s="122">
        <v>45</v>
      </c>
      <c r="J17" s="122">
        <v>0</v>
      </c>
      <c r="K17" s="122">
        <v>45</v>
      </c>
      <c r="L17" s="122">
        <v>100</v>
      </c>
      <c r="M17" s="122">
        <v>1</v>
      </c>
      <c r="N17" s="134">
        <v>3</v>
      </c>
      <c r="O17" s="27">
        <v>8</v>
      </c>
      <c r="P17" s="111"/>
      <c r="Q17" s="113">
        <v>8</v>
      </c>
      <c r="R17" s="30" t="s">
        <v>171</v>
      </c>
      <c r="S17" s="348">
        <v>280</v>
      </c>
      <c r="T17" s="348">
        <v>0</v>
      </c>
      <c r="U17" s="324">
        <v>14000</v>
      </c>
      <c r="V17" s="329">
        <v>0</v>
      </c>
    </row>
    <row r="18" spans="1:22" ht="20.100000000000001" customHeight="1" x14ac:dyDescent="0.15">
      <c r="A18" s="263">
        <v>9</v>
      </c>
      <c r="B18" s="30" t="s">
        <v>173</v>
      </c>
      <c r="C18" s="266">
        <v>170000</v>
      </c>
      <c r="D18" s="122">
        <v>2</v>
      </c>
      <c r="E18" s="338">
        <v>55</v>
      </c>
      <c r="F18" s="338">
        <v>0</v>
      </c>
      <c r="G18" s="338">
        <v>0</v>
      </c>
      <c r="H18" s="122">
        <v>55</v>
      </c>
      <c r="I18" s="122">
        <v>28</v>
      </c>
      <c r="J18" s="122">
        <v>17</v>
      </c>
      <c r="K18" s="122">
        <v>45</v>
      </c>
      <c r="L18" s="122">
        <v>100</v>
      </c>
      <c r="M18" s="122">
        <v>1</v>
      </c>
      <c r="N18" s="134">
        <v>3</v>
      </c>
      <c r="O18" s="27">
        <v>9</v>
      </c>
      <c r="P18" s="111"/>
      <c r="Q18" s="263">
        <v>9</v>
      </c>
      <c r="R18" s="30" t="s">
        <v>173</v>
      </c>
      <c r="S18" s="348">
        <v>300</v>
      </c>
      <c r="T18" s="348">
        <v>0</v>
      </c>
      <c r="U18" s="324">
        <v>8500</v>
      </c>
      <c r="V18" s="329">
        <v>6000</v>
      </c>
    </row>
    <row r="19" spans="1:22" ht="20.100000000000001" customHeight="1" x14ac:dyDescent="0.15">
      <c r="A19" s="113">
        <v>10</v>
      </c>
      <c r="B19" s="30" t="s">
        <v>174</v>
      </c>
      <c r="C19" s="334">
        <v>170000</v>
      </c>
      <c r="D19" s="121">
        <v>2</v>
      </c>
      <c r="E19" s="339">
        <v>51</v>
      </c>
      <c r="F19" s="339">
        <v>0</v>
      </c>
      <c r="G19" s="339">
        <v>0</v>
      </c>
      <c r="H19" s="121">
        <v>51</v>
      </c>
      <c r="I19" s="121">
        <v>25</v>
      </c>
      <c r="J19" s="121">
        <v>24</v>
      </c>
      <c r="K19" s="121">
        <v>49</v>
      </c>
      <c r="L19" s="121">
        <v>100</v>
      </c>
      <c r="M19" s="121">
        <v>1</v>
      </c>
      <c r="N19" s="135">
        <v>3</v>
      </c>
      <c r="O19" s="356">
        <v>10</v>
      </c>
      <c r="P19" s="234"/>
      <c r="Q19" s="113">
        <v>10</v>
      </c>
      <c r="R19" s="30" t="s">
        <v>174</v>
      </c>
      <c r="S19" s="349">
        <v>210</v>
      </c>
      <c r="T19" s="349">
        <v>0</v>
      </c>
      <c r="U19" s="325">
        <v>6500</v>
      </c>
      <c r="V19" s="330">
        <v>7000</v>
      </c>
    </row>
    <row r="20" spans="1:22" ht="20.100000000000001" customHeight="1" x14ac:dyDescent="0.15">
      <c r="A20" s="280">
        <v>11</v>
      </c>
      <c r="B20" s="31" t="s">
        <v>175</v>
      </c>
      <c r="C20" s="266">
        <v>170000</v>
      </c>
      <c r="D20" s="122">
        <v>2</v>
      </c>
      <c r="E20" s="338">
        <v>49</v>
      </c>
      <c r="F20" s="338">
        <v>0</v>
      </c>
      <c r="G20" s="338">
        <v>0</v>
      </c>
      <c r="H20" s="122">
        <v>49</v>
      </c>
      <c r="I20" s="122">
        <v>29</v>
      </c>
      <c r="J20" s="122">
        <v>22</v>
      </c>
      <c r="K20" s="122">
        <v>51</v>
      </c>
      <c r="L20" s="122">
        <v>100</v>
      </c>
      <c r="M20" s="122">
        <v>1</v>
      </c>
      <c r="N20" s="134">
        <v>3</v>
      </c>
      <c r="O20" s="27">
        <v>11</v>
      </c>
      <c r="P20" s="111"/>
      <c r="Q20" s="280">
        <v>11</v>
      </c>
      <c r="R20" s="31" t="s">
        <v>175</v>
      </c>
      <c r="S20" s="348">
        <v>210</v>
      </c>
      <c r="T20" s="348">
        <v>0</v>
      </c>
      <c r="U20" s="324">
        <v>7000</v>
      </c>
      <c r="V20" s="329">
        <v>6000</v>
      </c>
    </row>
    <row r="21" spans="1:22" ht="20.100000000000001" customHeight="1" x14ac:dyDescent="0.15">
      <c r="A21" s="113">
        <v>12</v>
      </c>
      <c r="B21" s="30" t="s">
        <v>302</v>
      </c>
      <c r="C21" s="266">
        <v>170000</v>
      </c>
      <c r="D21" s="122">
        <v>3</v>
      </c>
      <c r="E21" s="338">
        <v>49</v>
      </c>
      <c r="F21" s="338">
        <v>0</v>
      </c>
      <c r="G21" s="338">
        <v>0</v>
      </c>
      <c r="H21" s="122">
        <v>49</v>
      </c>
      <c r="I21" s="122">
        <v>51</v>
      </c>
      <c r="J21" s="122">
        <v>0</v>
      </c>
      <c r="K21" s="122">
        <v>51</v>
      </c>
      <c r="L21" s="122">
        <v>100</v>
      </c>
      <c r="M21" s="122">
        <v>1</v>
      </c>
      <c r="N21" s="134">
        <v>3</v>
      </c>
      <c r="O21" s="27">
        <v>12</v>
      </c>
      <c r="P21" s="111"/>
      <c r="Q21" s="113">
        <v>12</v>
      </c>
      <c r="R21" s="30" t="s">
        <v>302</v>
      </c>
      <c r="S21" s="348">
        <v>210</v>
      </c>
      <c r="T21" s="348">
        <v>0</v>
      </c>
      <c r="U21" s="324">
        <v>13300</v>
      </c>
      <c r="V21" s="329">
        <v>0</v>
      </c>
    </row>
    <row r="22" spans="1:22" ht="20.100000000000001" customHeight="1" x14ac:dyDescent="0.15">
      <c r="A22" s="113">
        <v>13</v>
      </c>
      <c r="B22" s="30" t="s">
        <v>303</v>
      </c>
      <c r="C22" s="266">
        <v>170000</v>
      </c>
      <c r="D22" s="122">
        <v>2</v>
      </c>
      <c r="E22" s="338">
        <v>54</v>
      </c>
      <c r="F22" s="338">
        <v>0</v>
      </c>
      <c r="G22" s="338">
        <v>0</v>
      </c>
      <c r="H22" s="122">
        <v>54</v>
      </c>
      <c r="I22" s="122">
        <v>34</v>
      </c>
      <c r="J22" s="122">
        <v>12</v>
      </c>
      <c r="K22" s="122">
        <v>46</v>
      </c>
      <c r="L22" s="122">
        <v>100</v>
      </c>
      <c r="M22" s="122">
        <v>1</v>
      </c>
      <c r="N22" s="134">
        <v>3</v>
      </c>
      <c r="O22" s="27">
        <v>13</v>
      </c>
      <c r="P22" s="111"/>
      <c r="Q22" s="113">
        <v>13</v>
      </c>
      <c r="R22" s="30" t="s">
        <v>303</v>
      </c>
      <c r="S22" s="348">
        <v>300</v>
      </c>
      <c r="T22" s="348">
        <v>0</v>
      </c>
      <c r="U22" s="324">
        <v>10000</v>
      </c>
      <c r="V22" s="329">
        <v>4000</v>
      </c>
    </row>
    <row r="23" spans="1:22" ht="20.100000000000001" customHeight="1" x14ac:dyDescent="0.15">
      <c r="A23" s="113">
        <v>14</v>
      </c>
      <c r="B23" s="30" t="s">
        <v>176</v>
      </c>
      <c r="C23" s="266">
        <v>170000</v>
      </c>
      <c r="D23" s="122">
        <v>2</v>
      </c>
      <c r="E23" s="338">
        <v>53</v>
      </c>
      <c r="F23" s="338">
        <v>0</v>
      </c>
      <c r="G23" s="338">
        <v>0</v>
      </c>
      <c r="H23" s="122">
        <v>53</v>
      </c>
      <c r="I23" s="122">
        <v>25</v>
      </c>
      <c r="J23" s="122">
        <v>21</v>
      </c>
      <c r="K23" s="122">
        <v>46</v>
      </c>
      <c r="L23" s="122">
        <v>99</v>
      </c>
      <c r="M23" s="122">
        <v>1</v>
      </c>
      <c r="N23" s="134">
        <v>3</v>
      </c>
      <c r="O23" s="27">
        <v>14</v>
      </c>
      <c r="P23" s="111"/>
      <c r="Q23" s="113">
        <v>14</v>
      </c>
      <c r="R23" s="30" t="s">
        <v>176</v>
      </c>
      <c r="S23" s="348">
        <v>230</v>
      </c>
      <c r="T23" s="348">
        <v>0</v>
      </c>
      <c r="U23" s="324">
        <v>6500</v>
      </c>
      <c r="V23" s="329">
        <v>6000</v>
      </c>
    </row>
    <row r="24" spans="1:22" ht="20.100000000000001" customHeight="1" x14ac:dyDescent="0.15">
      <c r="A24" s="279">
        <v>15</v>
      </c>
      <c r="B24" s="33" t="s">
        <v>178</v>
      </c>
      <c r="C24" s="266">
        <v>170000</v>
      </c>
      <c r="D24" s="122">
        <v>2</v>
      </c>
      <c r="E24" s="338">
        <v>54</v>
      </c>
      <c r="F24" s="338">
        <v>0</v>
      </c>
      <c r="G24" s="338">
        <v>0</v>
      </c>
      <c r="H24" s="122">
        <v>54</v>
      </c>
      <c r="I24" s="122">
        <v>27</v>
      </c>
      <c r="J24" s="122">
        <v>19</v>
      </c>
      <c r="K24" s="122">
        <v>46</v>
      </c>
      <c r="L24" s="122">
        <v>100</v>
      </c>
      <c r="M24" s="122">
        <v>1</v>
      </c>
      <c r="N24" s="134">
        <v>3</v>
      </c>
      <c r="O24" s="27">
        <v>15</v>
      </c>
      <c r="P24" s="111"/>
      <c r="Q24" s="113">
        <v>15</v>
      </c>
      <c r="R24" s="30" t="s">
        <v>178</v>
      </c>
      <c r="S24" s="348">
        <v>210</v>
      </c>
      <c r="T24" s="348">
        <v>0</v>
      </c>
      <c r="U24" s="324">
        <v>5500</v>
      </c>
      <c r="V24" s="329">
        <v>4500</v>
      </c>
    </row>
    <row r="25" spans="1:22" ht="20.100000000000001" customHeight="1" x14ac:dyDescent="0.15">
      <c r="A25" s="113">
        <v>16</v>
      </c>
      <c r="B25" s="30" t="s">
        <v>179</v>
      </c>
      <c r="C25" s="335">
        <v>170000</v>
      </c>
      <c r="D25" s="168">
        <v>2</v>
      </c>
      <c r="E25" s="340">
        <v>44</v>
      </c>
      <c r="F25" s="340">
        <v>0</v>
      </c>
      <c r="G25" s="340">
        <v>0</v>
      </c>
      <c r="H25" s="168">
        <v>44</v>
      </c>
      <c r="I25" s="168">
        <v>38</v>
      </c>
      <c r="J25" s="168">
        <v>18</v>
      </c>
      <c r="K25" s="168">
        <v>56</v>
      </c>
      <c r="L25" s="168">
        <v>100</v>
      </c>
      <c r="M25" s="168">
        <v>1</v>
      </c>
      <c r="N25" s="136">
        <v>3</v>
      </c>
      <c r="O25" s="357">
        <v>16</v>
      </c>
      <c r="P25" s="247"/>
      <c r="Q25" s="280">
        <v>16</v>
      </c>
      <c r="R25" s="31" t="s">
        <v>179</v>
      </c>
      <c r="S25" s="350">
        <v>320</v>
      </c>
      <c r="T25" s="350">
        <v>0</v>
      </c>
      <c r="U25" s="326">
        <v>13000</v>
      </c>
      <c r="V25" s="331">
        <v>7000</v>
      </c>
    </row>
    <row r="26" spans="1:22" ht="20.100000000000001" customHeight="1" x14ac:dyDescent="0.15">
      <c r="A26" s="113">
        <v>17</v>
      </c>
      <c r="B26" s="30" t="s">
        <v>304</v>
      </c>
      <c r="C26" s="266">
        <v>170000</v>
      </c>
      <c r="D26" s="122">
        <v>2</v>
      </c>
      <c r="E26" s="338">
        <v>49</v>
      </c>
      <c r="F26" s="338">
        <v>0</v>
      </c>
      <c r="G26" s="338">
        <v>0</v>
      </c>
      <c r="H26" s="122">
        <v>49</v>
      </c>
      <c r="I26" s="122">
        <v>32</v>
      </c>
      <c r="J26" s="122">
        <v>19</v>
      </c>
      <c r="K26" s="122">
        <v>51</v>
      </c>
      <c r="L26" s="122">
        <v>100</v>
      </c>
      <c r="M26" s="122">
        <v>1</v>
      </c>
      <c r="N26" s="134">
        <v>3</v>
      </c>
      <c r="O26" s="27">
        <v>17</v>
      </c>
      <c r="P26" s="111"/>
      <c r="Q26" s="113">
        <v>17</v>
      </c>
      <c r="R26" s="30" t="s">
        <v>304</v>
      </c>
      <c r="S26" s="348">
        <v>198</v>
      </c>
      <c r="T26" s="348">
        <v>0</v>
      </c>
      <c r="U26" s="324">
        <v>9000</v>
      </c>
      <c r="V26" s="329">
        <v>6100</v>
      </c>
    </row>
    <row r="27" spans="1:22" ht="20.100000000000001" customHeight="1" x14ac:dyDescent="0.15">
      <c r="A27" s="113">
        <v>18</v>
      </c>
      <c r="B27" s="30" t="s">
        <v>305</v>
      </c>
      <c r="C27" s="266">
        <v>170000</v>
      </c>
      <c r="D27" s="122">
        <v>2</v>
      </c>
      <c r="E27" s="338">
        <v>52</v>
      </c>
      <c r="F27" s="338">
        <v>0</v>
      </c>
      <c r="G27" s="338">
        <v>0</v>
      </c>
      <c r="H27" s="122">
        <v>52</v>
      </c>
      <c r="I27" s="122">
        <v>28</v>
      </c>
      <c r="J27" s="122">
        <v>20</v>
      </c>
      <c r="K27" s="122">
        <v>48</v>
      </c>
      <c r="L27" s="122">
        <v>100</v>
      </c>
      <c r="M27" s="122">
        <v>1</v>
      </c>
      <c r="N27" s="134">
        <v>3</v>
      </c>
      <c r="O27" s="27">
        <v>18</v>
      </c>
      <c r="P27" s="111"/>
      <c r="Q27" s="113">
        <v>18</v>
      </c>
      <c r="R27" s="30" t="s">
        <v>305</v>
      </c>
      <c r="S27" s="348">
        <v>320</v>
      </c>
      <c r="T27" s="348">
        <v>0</v>
      </c>
      <c r="U27" s="324">
        <v>12000</v>
      </c>
      <c r="V27" s="329">
        <v>10000</v>
      </c>
    </row>
    <row r="28" spans="1:22" ht="20.100000000000001" customHeight="1" x14ac:dyDescent="0.15">
      <c r="A28" s="113">
        <v>19</v>
      </c>
      <c r="B28" s="30" t="s">
        <v>135</v>
      </c>
      <c r="C28" s="266">
        <v>170000</v>
      </c>
      <c r="D28" s="122">
        <v>2</v>
      </c>
      <c r="E28" s="338">
        <v>48</v>
      </c>
      <c r="F28" s="338">
        <v>0</v>
      </c>
      <c r="G28" s="338">
        <v>0</v>
      </c>
      <c r="H28" s="122">
        <v>48</v>
      </c>
      <c r="I28" s="122">
        <v>28</v>
      </c>
      <c r="J28" s="122">
        <v>24</v>
      </c>
      <c r="K28" s="122">
        <v>52</v>
      </c>
      <c r="L28" s="122">
        <v>100</v>
      </c>
      <c r="M28" s="122">
        <v>1</v>
      </c>
      <c r="N28" s="134">
        <v>3</v>
      </c>
      <c r="O28" s="27">
        <v>19</v>
      </c>
      <c r="P28" s="111"/>
      <c r="Q28" s="113">
        <v>19</v>
      </c>
      <c r="R28" s="30" t="s">
        <v>135</v>
      </c>
      <c r="S28" s="348">
        <v>264</v>
      </c>
      <c r="T28" s="348">
        <v>0</v>
      </c>
      <c r="U28" s="324">
        <v>8000</v>
      </c>
      <c r="V28" s="329">
        <v>8000</v>
      </c>
    </row>
    <row r="29" spans="1:22" ht="20.100000000000001" customHeight="1" x14ac:dyDescent="0.15">
      <c r="A29" s="279">
        <v>20</v>
      </c>
      <c r="B29" s="33" t="s">
        <v>181</v>
      </c>
      <c r="C29" s="334">
        <v>170000</v>
      </c>
      <c r="D29" s="121">
        <v>2</v>
      </c>
      <c r="E29" s="339">
        <v>46</v>
      </c>
      <c r="F29" s="339">
        <v>0</v>
      </c>
      <c r="G29" s="339">
        <v>0</v>
      </c>
      <c r="H29" s="121">
        <v>46</v>
      </c>
      <c r="I29" s="121">
        <v>33</v>
      </c>
      <c r="J29" s="121">
        <v>21</v>
      </c>
      <c r="K29" s="121">
        <v>54</v>
      </c>
      <c r="L29" s="121">
        <v>100</v>
      </c>
      <c r="M29" s="121">
        <v>1</v>
      </c>
      <c r="N29" s="135">
        <v>3</v>
      </c>
      <c r="O29" s="356">
        <v>20</v>
      </c>
      <c r="P29" s="234"/>
      <c r="Q29" s="279">
        <v>20</v>
      </c>
      <c r="R29" s="33" t="s">
        <v>181</v>
      </c>
      <c r="S29" s="349">
        <v>200</v>
      </c>
      <c r="T29" s="349">
        <v>0</v>
      </c>
      <c r="U29" s="325">
        <v>7000</v>
      </c>
      <c r="V29" s="330">
        <v>5000</v>
      </c>
    </row>
    <row r="30" spans="1:22" ht="20.100000000000001" customHeight="1" x14ac:dyDescent="0.15">
      <c r="A30" s="113">
        <v>21</v>
      </c>
      <c r="B30" s="30" t="s">
        <v>182</v>
      </c>
      <c r="C30" s="266">
        <v>170000</v>
      </c>
      <c r="D30" s="122">
        <v>2</v>
      </c>
      <c r="E30" s="338">
        <v>46</v>
      </c>
      <c r="F30" s="338">
        <v>0</v>
      </c>
      <c r="G30" s="338">
        <v>0</v>
      </c>
      <c r="H30" s="122">
        <v>46</v>
      </c>
      <c r="I30" s="122">
        <v>33</v>
      </c>
      <c r="J30" s="122">
        <v>21</v>
      </c>
      <c r="K30" s="122">
        <v>54</v>
      </c>
      <c r="L30" s="122">
        <v>100</v>
      </c>
      <c r="M30" s="122">
        <v>1</v>
      </c>
      <c r="N30" s="134">
        <v>3</v>
      </c>
      <c r="O30" s="27">
        <v>21</v>
      </c>
      <c r="P30" s="111"/>
      <c r="Q30" s="113">
        <v>21</v>
      </c>
      <c r="R30" s="30" t="s">
        <v>182</v>
      </c>
      <c r="S30" s="348">
        <v>260</v>
      </c>
      <c r="T30" s="348">
        <v>0</v>
      </c>
      <c r="U30" s="324">
        <v>10000</v>
      </c>
      <c r="V30" s="329">
        <v>7000</v>
      </c>
    </row>
    <row r="31" spans="1:22" ht="20.100000000000001" customHeight="1" x14ac:dyDescent="0.15">
      <c r="A31" s="113">
        <v>22</v>
      </c>
      <c r="B31" s="30" t="s">
        <v>183</v>
      </c>
      <c r="C31" s="266">
        <v>170000</v>
      </c>
      <c r="D31" s="122">
        <v>2</v>
      </c>
      <c r="E31" s="338">
        <v>68</v>
      </c>
      <c r="F31" s="338">
        <v>0</v>
      </c>
      <c r="G31" s="338">
        <v>0</v>
      </c>
      <c r="H31" s="122">
        <v>68</v>
      </c>
      <c r="I31" s="122">
        <v>20</v>
      </c>
      <c r="J31" s="122">
        <v>12</v>
      </c>
      <c r="K31" s="122">
        <v>32</v>
      </c>
      <c r="L31" s="122">
        <v>100</v>
      </c>
      <c r="M31" s="122">
        <v>1</v>
      </c>
      <c r="N31" s="134">
        <v>3</v>
      </c>
      <c r="O31" s="27">
        <v>22</v>
      </c>
      <c r="P31" s="111"/>
      <c r="Q31" s="113">
        <v>22</v>
      </c>
      <c r="R31" s="30" t="s">
        <v>183</v>
      </c>
      <c r="S31" s="348">
        <v>117</v>
      </c>
      <c r="T31" s="348">
        <v>0</v>
      </c>
      <c r="U31" s="324">
        <v>11000</v>
      </c>
      <c r="V31" s="329">
        <v>11000</v>
      </c>
    </row>
    <row r="32" spans="1:22" ht="20.100000000000001" customHeight="1" x14ac:dyDescent="0.15">
      <c r="A32" s="113">
        <v>23</v>
      </c>
      <c r="B32" s="30" t="s">
        <v>185</v>
      </c>
      <c r="C32" s="266">
        <v>170000</v>
      </c>
      <c r="D32" s="122">
        <v>2</v>
      </c>
      <c r="E32" s="338">
        <v>51</v>
      </c>
      <c r="F32" s="338">
        <v>0</v>
      </c>
      <c r="G32" s="338">
        <v>0</v>
      </c>
      <c r="H32" s="122">
        <v>51</v>
      </c>
      <c r="I32" s="122">
        <v>33</v>
      </c>
      <c r="J32" s="122">
        <v>16</v>
      </c>
      <c r="K32" s="122">
        <v>49</v>
      </c>
      <c r="L32" s="122">
        <v>100</v>
      </c>
      <c r="M32" s="122">
        <v>1</v>
      </c>
      <c r="N32" s="134">
        <v>3</v>
      </c>
      <c r="O32" s="27">
        <v>23</v>
      </c>
      <c r="P32" s="111"/>
      <c r="Q32" s="113">
        <v>23</v>
      </c>
      <c r="R32" s="30" t="s">
        <v>185</v>
      </c>
      <c r="S32" s="348">
        <v>170</v>
      </c>
      <c r="T32" s="348">
        <v>0</v>
      </c>
      <c r="U32" s="324">
        <v>7500</v>
      </c>
      <c r="V32" s="329">
        <v>4300</v>
      </c>
    </row>
    <row r="33" spans="1:22" ht="20.100000000000001" customHeight="1" x14ac:dyDescent="0.15">
      <c r="A33" s="113">
        <v>24</v>
      </c>
      <c r="B33" s="30" t="s">
        <v>186</v>
      </c>
      <c r="C33" s="266">
        <v>170000</v>
      </c>
      <c r="D33" s="122">
        <v>2</v>
      </c>
      <c r="E33" s="338">
        <v>46</v>
      </c>
      <c r="F33" s="338">
        <v>0</v>
      </c>
      <c r="G33" s="338">
        <v>0</v>
      </c>
      <c r="H33" s="122">
        <v>46</v>
      </c>
      <c r="I33" s="122">
        <v>23</v>
      </c>
      <c r="J33" s="122">
        <v>31</v>
      </c>
      <c r="K33" s="122">
        <v>54</v>
      </c>
      <c r="L33" s="122">
        <v>100</v>
      </c>
      <c r="M33" s="122">
        <v>1</v>
      </c>
      <c r="N33" s="134">
        <v>3</v>
      </c>
      <c r="O33" s="27">
        <v>24</v>
      </c>
      <c r="P33" s="111"/>
      <c r="Q33" s="113">
        <v>24</v>
      </c>
      <c r="R33" s="30" t="s">
        <v>186</v>
      </c>
      <c r="S33" s="348">
        <v>200</v>
      </c>
      <c r="T33" s="348">
        <v>0</v>
      </c>
      <c r="U33" s="324">
        <v>6000</v>
      </c>
      <c r="V33" s="329">
        <v>9000</v>
      </c>
    </row>
    <row r="34" spans="1:22" ht="20.100000000000001" customHeight="1" x14ac:dyDescent="0.15">
      <c r="A34" s="303">
        <v>25</v>
      </c>
      <c r="B34" s="304" t="s">
        <v>12</v>
      </c>
      <c r="C34" s="336">
        <v>170000</v>
      </c>
      <c r="D34" s="271">
        <v>2</v>
      </c>
      <c r="E34" s="341">
        <v>57</v>
      </c>
      <c r="F34" s="341">
        <v>0</v>
      </c>
      <c r="G34" s="341">
        <v>0</v>
      </c>
      <c r="H34" s="271">
        <v>57</v>
      </c>
      <c r="I34" s="271">
        <v>27</v>
      </c>
      <c r="J34" s="271">
        <v>16</v>
      </c>
      <c r="K34" s="271">
        <v>43</v>
      </c>
      <c r="L34" s="271">
        <v>100</v>
      </c>
      <c r="M34" s="271">
        <v>1</v>
      </c>
      <c r="N34" s="276">
        <v>3</v>
      </c>
      <c r="O34" s="180">
        <v>25</v>
      </c>
      <c r="P34" s="243"/>
      <c r="Q34" s="303">
        <v>25</v>
      </c>
      <c r="R34" s="304" t="s">
        <v>12</v>
      </c>
      <c r="S34" s="351">
        <v>155</v>
      </c>
      <c r="T34" s="351">
        <v>0</v>
      </c>
      <c r="U34" s="327">
        <v>6100</v>
      </c>
      <c r="V34" s="332">
        <v>4300</v>
      </c>
    </row>
  </sheetData>
  <mergeCells count="14">
    <mergeCell ref="E6:L6"/>
    <mergeCell ref="S6:V6"/>
    <mergeCell ref="E7:H7"/>
    <mergeCell ref="I7:K7"/>
    <mergeCell ref="C6:C8"/>
    <mergeCell ref="O6:O9"/>
    <mergeCell ref="D7:D8"/>
    <mergeCell ref="L7:L8"/>
    <mergeCell ref="M7:M9"/>
    <mergeCell ref="N7:N9"/>
    <mergeCell ref="S7:S8"/>
    <mergeCell ref="T7:T8"/>
    <mergeCell ref="U7:U8"/>
    <mergeCell ref="V7:V8"/>
  </mergeCells>
  <phoneticPr fontId="2"/>
  <pageMargins left="0.78740157480314965" right="0.78740157480314965" top="0.78740157480314965" bottom="0.78740157480314965" header="0.51181102362204722" footer="0.51181102362204722"/>
  <pageSetup paperSize="9" firstPageNumber="89" orientation="portrait" useFirstPageNumber="1" r:id="rId1"/>
  <headerFooter scaleWithDoc="0" alignWithMargins="0">
    <oddFooter>&amp;C- &amp;P -</oddFooter>
  </headerFooter>
  <colBreaks count="2" manualBreakCount="2">
    <brk id="7" max="33" man="1"/>
    <brk id="16"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AQ36"/>
  <sheetViews>
    <sheetView tabSelected="1" view="pageBreakPreview" zoomScaleSheetLayoutView="100" workbookViewId="0">
      <selection sqref="A1:XFD1048576"/>
    </sheetView>
  </sheetViews>
  <sheetFormatPr defaultColWidth="10.625" defaultRowHeight="20.100000000000001" customHeight="1" x14ac:dyDescent="0.15"/>
  <cols>
    <col min="1" max="1" width="6.5" style="17" customWidth="1"/>
    <col min="2" max="2" width="11.625" style="17" customWidth="1"/>
    <col min="3" max="5" width="12.125" style="17" customWidth="1"/>
    <col min="6" max="6" width="11.625" style="17" customWidth="1"/>
    <col min="7" max="13" width="10.625" style="17"/>
    <col min="14" max="15" width="9.625" style="17" customWidth="1"/>
    <col min="16" max="16" width="5.625" style="18" customWidth="1"/>
    <col min="17" max="17" width="5.625" style="17" customWidth="1"/>
    <col min="18" max="31" width="11.625" style="17" customWidth="1"/>
    <col min="32" max="32" width="5.625" style="18" customWidth="1"/>
    <col min="33" max="33" width="9.625" style="17" hidden="1" customWidth="1"/>
    <col min="34" max="34" width="5.625" style="17" customWidth="1"/>
    <col min="35" max="42" width="11.625" style="17" customWidth="1"/>
    <col min="43" max="43" width="5.625" style="18" customWidth="1"/>
    <col min="44" max="16384" width="10.625" style="17"/>
  </cols>
  <sheetData>
    <row r="1" spans="1:43" ht="20.100000000000001" customHeight="1" x14ac:dyDescent="0.15">
      <c r="A1" s="17" t="str">
        <f>目次!A6</f>
        <v>令和７年度　市町村税の課税状況等の調</v>
      </c>
    </row>
    <row r="2" spans="1:43" ht="20.100000000000001" customHeight="1" x14ac:dyDescent="0.15">
      <c r="A2" s="17" t="s">
        <v>147</v>
      </c>
    </row>
    <row r="4" spans="1:43" ht="20.100000000000001" customHeight="1" x14ac:dyDescent="0.15">
      <c r="A4" s="17" t="s">
        <v>431</v>
      </c>
      <c r="B4" s="17" t="str">
        <f>目次!C36</f>
        <v>徴収に要する経費等（令和６年度分）</v>
      </c>
      <c r="Q4" s="17" t="str">
        <f>+A4</f>
        <v>第２４表</v>
      </c>
      <c r="AH4" s="17" t="str">
        <f>+A4</f>
        <v>第２４表</v>
      </c>
    </row>
    <row r="5" spans="1:43" ht="20.100000000000001" customHeight="1" x14ac:dyDescent="0.15">
      <c r="N5" s="101"/>
      <c r="O5" s="101"/>
      <c r="Q5" s="17" t="s">
        <v>110</v>
      </c>
      <c r="S5" s="101"/>
      <c r="T5" s="101"/>
      <c r="U5" s="101"/>
      <c r="V5" s="101"/>
      <c r="W5" s="101"/>
      <c r="X5" s="101"/>
      <c r="Y5" s="101"/>
      <c r="Z5" s="101"/>
      <c r="AA5" s="101"/>
      <c r="AB5" s="101"/>
      <c r="AC5" s="101"/>
      <c r="AD5" s="101"/>
      <c r="AE5" s="101"/>
      <c r="AG5" s="101"/>
      <c r="AH5" s="17" t="s">
        <v>110</v>
      </c>
      <c r="AJ5" s="101"/>
      <c r="AK5" s="101"/>
      <c r="AL5" s="101"/>
      <c r="AM5" s="101"/>
      <c r="AN5" s="101"/>
      <c r="AO5" s="101"/>
      <c r="AP5" s="101"/>
    </row>
    <row r="6" spans="1:43" ht="36" customHeight="1" x14ac:dyDescent="0.15">
      <c r="A6" s="19"/>
      <c r="B6" s="26" t="s">
        <v>9</v>
      </c>
      <c r="C6" s="608" t="s">
        <v>389</v>
      </c>
      <c r="D6" s="609"/>
      <c r="E6" s="610"/>
      <c r="F6" s="541" t="s">
        <v>390</v>
      </c>
      <c r="G6" s="542"/>
      <c r="H6" s="542"/>
      <c r="I6" s="542"/>
      <c r="J6" s="542"/>
      <c r="K6" s="542"/>
      <c r="L6" s="542"/>
      <c r="M6" s="542"/>
      <c r="N6" s="542"/>
      <c r="O6" s="543"/>
      <c r="P6" s="636" t="s">
        <v>332</v>
      </c>
      <c r="Q6" s="19"/>
      <c r="R6" s="26" t="s">
        <v>9</v>
      </c>
      <c r="S6" s="687" t="s">
        <v>162</v>
      </c>
      <c r="T6" s="688"/>
      <c r="U6" s="688"/>
      <c r="V6" s="688"/>
      <c r="W6" s="688"/>
      <c r="X6" s="688"/>
      <c r="Y6" s="688"/>
      <c r="Z6" s="688"/>
      <c r="AA6" s="689"/>
      <c r="AB6" s="690" t="s">
        <v>395</v>
      </c>
      <c r="AC6" s="691"/>
      <c r="AD6" s="692"/>
      <c r="AE6" s="603" t="s">
        <v>364</v>
      </c>
      <c r="AF6" s="684" t="s">
        <v>332</v>
      </c>
      <c r="AG6" s="154"/>
      <c r="AH6" s="19"/>
      <c r="AI6" s="26" t="s">
        <v>9</v>
      </c>
      <c r="AJ6" s="614" t="s">
        <v>401</v>
      </c>
      <c r="AK6" s="615"/>
      <c r="AL6" s="678" t="s">
        <v>396</v>
      </c>
      <c r="AM6" s="679"/>
      <c r="AN6" s="679"/>
      <c r="AO6" s="679"/>
      <c r="AP6" s="602"/>
      <c r="AQ6" s="636" t="s">
        <v>332</v>
      </c>
    </row>
    <row r="7" spans="1:43" ht="20.100000000000001" customHeight="1" x14ac:dyDescent="0.15">
      <c r="A7" s="112"/>
      <c r="B7" s="114"/>
      <c r="C7" s="605" t="s">
        <v>244</v>
      </c>
      <c r="D7" s="473" t="s">
        <v>331</v>
      </c>
      <c r="E7" s="605" t="s">
        <v>213</v>
      </c>
      <c r="F7" s="672" t="s">
        <v>241</v>
      </c>
      <c r="G7" s="673"/>
      <c r="H7" s="673"/>
      <c r="I7" s="673"/>
      <c r="J7" s="673"/>
      <c r="K7" s="673"/>
      <c r="L7" s="674"/>
      <c r="M7" s="675" t="s">
        <v>434</v>
      </c>
      <c r="N7" s="676"/>
      <c r="O7" s="677"/>
      <c r="P7" s="637"/>
      <c r="Q7" s="113"/>
      <c r="R7" s="30"/>
      <c r="S7" s="680" t="s">
        <v>392</v>
      </c>
      <c r="T7" s="681"/>
      <c r="U7" s="681"/>
      <c r="V7" s="681"/>
      <c r="W7" s="681"/>
      <c r="X7" s="681"/>
      <c r="Y7" s="682"/>
      <c r="Z7" s="473" t="s">
        <v>147</v>
      </c>
      <c r="AA7" s="473" t="s">
        <v>333</v>
      </c>
      <c r="AB7" s="669" t="s">
        <v>365</v>
      </c>
      <c r="AC7" s="473" t="s">
        <v>197</v>
      </c>
      <c r="AD7" s="605" t="s">
        <v>394</v>
      </c>
      <c r="AE7" s="604"/>
      <c r="AF7" s="685"/>
      <c r="AG7" s="363"/>
      <c r="AH7" s="113"/>
      <c r="AI7" s="30"/>
      <c r="AJ7" s="532" t="s">
        <v>187</v>
      </c>
      <c r="AK7" s="532" t="s">
        <v>107</v>
      </c>
      <c r="AL7" s="605" t="s">
        <v>326</v>
      </c>
      <c r="AM7" s="675" t="s">
        <v>240</v>
      </c>
      <c r="AN7" s="676"/>
      <c r="AO7" s="683"/>
      <c r="AP7" s="666" t="s">
        <v>448</v>
      </c>
      <c r="AQ7" s="637"/>
    </row>
    <row r="8" spans="1:43" ht="20.100000000000001" customHeight="1" x14ac:dyDescent="0.15">
      <c r="A8" s="112"/>
      <c r="B8" s="114"/>
      <c r="C8" s="668"/>
      <c r="D8" s="474"/>
      <c r="E8" s="668"/>
      <c r="F8" s="605" t="s">
        <v>247</v>
      </c>
      <c r="G8" s="547" t="s">
        <v>269</v>
      </c>
      <c r="H8" s="548"/>
      <c r="I8" s="548"/>
      <c r="J8" s="646"/>
      <c r="K8" s="473" t="s">
        <v>147</v>
      </c>
      <c r="L8" s="473" t="s">
        <v>130</v>
      </c>
      <c r="M8" s="473" t="s">
        <v>60</v>
      </c>
      <c r="N8" s="473" t="s">
        <v>147</v>
      </c>
      <c r="O8" s="471" t="s">
        <v>447</v>
      </c>
      <c r="P8" s="637"/>
      <c r="Q8" s="112"/>
      <c r="R8" s="114"/>
      <c r="S8" s="647" t="s">
        <v>393</v>
      </c>
      <c r="T8" s="648"/>
      <c r="U8" s="671"/>
      <c r="V8" s="473" t="s">
        <v>243</v>
      </c>
      <c r="W8" s="473" t="s">
        <v>268</v>
      </c>
      <c r="X8" s="473" t="s">
        <v>147</v>
      </c>
      <c r="Y8" s="473" t="s">
        <v>336</v>
      </c>
      <c r="Z8" s="582"/>
      <c r="AA8" s="582"/>
      <c r="AB8" s="670"/>
      <c r="AC8" s="582"/>
      <c r="AD8" s="604"/>
      <c r="AE8" s="604"/>
      <c r="AF8" s="685"/>
      <c r="AG8" s="363"/>
      <c r="AH8" s="112"/>
      <c r="AI8" s="114"/>
      <c r="AJ8" s="582"/>
      <c r="AK8" s="582"/>
      <c r="AL8" s="604"/>
      <c r="AM8" s="605" t="s">
        <v>152</v>
      </c>
      <c r="AN8" s="605" t="s">
        <v>153</v>
      </c>
      <c r="AO8" s="605" t="s">
        <v>145</v>
      </c>
      <c r="AP8" s="489"/>
      <c r="AQ8" s="637"/>
    </row>
    <row r="9" spans="1:43" ht="22.5" x14ac:dyDescent="0.15">
      <c r="A9" s="112"/>
      <c r="B9" s="114"/>
      <c r="C9" s="668"/>
      <c r="D9" s="474"/>
      <c r="E9" s="668"/>
      <c r="F9" s="668"/>
      <c r="G9" s="407" t="s">
        <v>251</v>
      </c>
      <c r="H9" s="407" t="s">
        <v>255</v>
      </c>
      <c r="I9" s="407" t="s">
        <v>82</v>
      </c>
      <c r="J9" s="398" t="s">
        <v>391</v>
      </c>
      <c r="K9" s="474"/>
      <c r="L9" s="474"/>
      <c r="M9" s="474"/>
      <c r="N9" s="582"/>
      <c r="O9" s="472"/>
      <c r="P9" s="637"/>
      <c r="Q9" s="112"/>
      <c r="R9" s="114"/>
      <c r="S9" s="361" t="s">
        <v>154</v>
      </c>
      <c r="T9" s="407" t="s">
        <v>309</v>
      </c>
      <c r="U9" s="398" t="s">
        <v>15</v>
      </c>
      <c r="V9" s="582"/>
      <c r="W9" s="582"/>
      <c r="X9" s="582"/>
      <c r="Y9" s="582"/>
      <c r="Z9" s="582"/>
      <c r="AA9" s="582"/>
      <c r="AB9" s="670"/>
      <c r="AC9" s="582"/>
      <c r="AD9" s="604"/>
      <c r="AE9" s="604"/>
      <c r="AF9" s="685"/>
      <c r="AG9" s="363"/>
      <c r="AH9" s="112"/>
      <c r="AI9" s="114"/>
      <c r="AJ9" s="582"/>
      <c r="AK9" s="582"/>
      <c r="AL9" s="604"/>
      <c r="AM9" s="604"/>
      <c r="AN9" s="604"/>
      <c r="AO9" s="604"/>
      <c r="AP9" s="489"/>
      <c r="AQ9" s="637"/>
    </row>
    <row r="10" spans="1:43" ht="20.100000000000001" customHeight="1" x14ac:dyDescent="0.15">
      <c r="A10" s="113" t="s">
        <v>26</v>
      </c>
      <c r="B10" s="27"/>
      <c r="C10" s="41" t="s">
        <v>245</v>
      </c>
      <c r="D10" s="41" t="s">
        <v>84</v>
      </c>
      <c r="E10" s="41" t="s">
        <v>246</v>
      </c>
      <c r="F10" s="41" t="s">
        <v>249</v>
      </c>
      <c r="G10" s="41" t="s">
        <v>254</v>
      </c>
      <c r="H10" s="41" t="s">
        <v>257</v>
      </c>
      <c r="I10" s="41" t="s">
        <v>101</v>
      </c>
      <c r="J10" s="41" t="s">
        <v>237</v>
      </c>
      <c r="K10" s="41" t="s">
        <v>258</v>
      </c>
      <c r="L10" s="41" t="s">
        <v>260</v>
      </c>
      <c r="M10" s="41" t="s">
        <v>262</v>
      </c>
      <c r="N10" s="41" t="s">
        <v>263</v>
      </c>
      <c r="O10" s="35" t="s">
        <v>265</v>
      </c>
      <c r="P10" s="638"/>
      <c r="Q10" s="113" t="s">
        <v>26</v>
      </c>
      <c r="R10" s="27"/>
      <c r="S10" s="131" t="s">
        <v>56</v>
      </c>
      <c r="T10" s="41" t="s">
        <v>56</v>
      </c>
      <c r="U10" s="41" t="s">
        <v>266</v>
      </c>
      <c r="V10" s="41" t="s">
        <v>46</v>
      </c>
      <c r="W10" s="41" t="s">
        <v>115</v>
      </c>
      <c r="X10" s="41" t="s">
        <v>270</v>
      </c>
      <c r="Y10" s="41" t="s">
        <v>271</v>
      </c>
      <c r="Z10" s="41" t="s">
        <v>272</v>
      </c>
      <c r="AA10" s="41" t="s">
        <v>170</v>
      </c>
      <c r="AB10" s="41" t="s">
        <v>274</v>
      </c>
      <c r="AC10" s="41" t="s">
        <v>363</v>
      </c>
      <c r="AD10" s="41" t="s">
        <v>261</v>
      </c>
      <c r="AE10" s="41" t="s">
        <v>275</v>
      </c>
      <c r="AF10" s="686"/>
      <c r="AG10" s="364"/>
      <c r="AH10" s="113" t="s">
        <v>26</v>
      </c>
      <c r="AI10" s="27"/>
      <c r="AJ10" s="35" t="s">
        <v>190</v>
      </c>
      <c r="AK10" s="35" t="s">
        <v>190</v>
      </c>
      <c r="AL10" s="41" t="s">
        <v>25</v>
      </c>
      <c r="AM10" s="35" t="s">
        <v>25</v>
      </c>
      <c r="AN10" s="35" t="s">
        <v>25</v>
      </c>
      <c r="AO10" s="41" t="s">
        <v>25</v>
      </c>
      <c r="AP10" s="59" t="s">
        <v>25</v>
      </c>
      <c r="AQ10" s="638"/>
    </row>
    <row r="11" spans="1:43" ht="20.100000000000001" customHeight="1" x14ac:dyDescent="0.15">
      <c r="A11" s="22">
        <v>1</v>
      </c>
      <c r="B11" s="29" t="s">
        <v>155</v>
      </c>
      <c r="C11" s="146">
        <v>43414248</v>
      </c>
      <c r="D11" s="146">
        <v>9788224</v>
      </c>
      <c r="E11" s="146">
        <v>53202472</v>
      </c>
      <c r="F11" s="146">
        <v>366947</v>
      </c>
      <c r="G11" s="146">
        <v>22479</v>
      </c>
      <c r="H11" s="146">
        <v>7699</v>
      </c>
      <c r="I11" s="146">
        <v>189808</v>
      </c>
      <c r="J11" s="146">
        <v>219986</v>
      </c>
      <c r="K11" s="146">
        <v>15341</v>
      </c>
      <c r="L11" s="146">
        <v>602274</v>
      </c>
      <c r="M11" s="146">
        <v>94</v>
      </c>
      <c r="N11" s="146">
        <v>239947</v>
      </c>
      <c r="O11" s="146">
        <v>240041</v>
      </c>
      <c r="P11" s="52">
        <v>1</v>
      </c>
      <c r="Q11" s="22">
        <v>1</v>
      </c>
      <c r="R11" s="29" t="s">
        <v>155</v>
      </c>
      <c r="S11" s="146">
        <v>0</v>
      </c>
      <c r="T11" s="146">
        <v>0</v>
      </c>
      <c r="U11" s="146">
        <v>0</v>
      </c>
      <c r="V11" s="146">
        <v>0</v>
      </c>
      <c r="W11" s="146">
        <v>0</v>
      </c>
      <c r="X11" s="146">
        <v>0</v>
      </c>
      <c r="Y11" s="146">
        <v>0</v>
      </c>
      <c r="Z11" s="146">
        <v>28045</v>
      </c>
      <c r="AA11" s="146">
        <v>870360</v>
      </c>
      <c r="AB11" s="146">
        <v>458802</v>
      </c>
      <c r="AC11" s="146">
        <v>0</v>
      </c>
      <c r="AD11" s="146">
        <v>458802</v>
      </c>
      <c r="AE11" s="146">
        <v>411558</v>
      </c>
      <c r="AF11" s="40">
        <v>1</v>
      </c>
      <c r="AG11" s="122"/>
      <c r="AH11" s="22">
        <v>1</v>
      </c>
      <c r="AI11" s="29" t="s">
        <v>155</v>
      </c>
      <c r="AJ11" s="365">
        <f t="shared" ref="AJ11:AJ36" si="0">ROUND(AA11/E11*100,2)</f>
        <v>1.64</v>
      </c>
      <c r="AK11" s="365">
        <f t="shared" ref="AK11:AK36" si="1">ROUND(AE11/C11*100,2)</f>
        <v>0.95</v>
      </c>
      <c r="AL11" s="146">
        <v>106</v>
      </c>
      <c r="AM11" s="146">
        <v>6</v>
      </c>
      <c r="AN11" s="84">
        <v>67</v>
      </c>
      <c r="AO11" s="84">
        <v>33</v>
      </c>
      <c r="AP11" s="134">
        <v>13</v>
      </c>
      <c r="AQ11" s="40">
        <v>1</v>
      </c>
    </row>
    <row r="12" spans="1:43" ht="20.100000000000001" customHeight="1" x14ac:dyDescent="0.15">
      <c r="A12" s="23">
        <v>2</v>
      </c>
      <c r="B12" s="30" t="s">
        <v>159</v>
      </c>
      <c r="C12" s="122">
        <v>7537579</v>
      </c>
      <c r="D12" s="122">
        <v>1229427</v>
      </c>
      <c r="E12" s="122">
        <v>8767006</v>
      </c>
      <c r="F12" s="122">
        <v>88729</v>
      </c>
      <c r="G12" s="122">
        <v>10267</v>
      </c>
      <c r="H12" s="122">
        <v>290</v>
      </c>
      <c r="I12" s="122">
        <v>44207</v>
      </c>
      <c r="J12" s="122">
        <v>54764</v>
      </c>
      <c r="K12" s="122">
        <v>43300</v>
      </c>
      <c r="L12" s="122">
        <v>186793</v>
      </c>
      <c r="M12" s="122">
        <v>370</v>
      </c>
      <c r="N12" s="122">
        <v>51225</v>
      </c>
      <c r="O12" s="122">
        <v>51595</v>
      </c>
      <c r="P12" s="52">
        <v>2</v>
      </c>
      <c r="Q12" s="113">
        <v>2</v>
      </c>
      <c r="R12" s="30" t="s">
        <v>159</v>
      </c>
      <c r="S12" s="122">
        <v>0</v>
      </c>
      <c r="T12" s="122">
        <v>0</v>
      </c>
      <c r="U12" s="122">
        <v>0</v>
      </c>
      <c r="V12" s="122">
        <v>0</v>
      </c>
      <c r="W12" s="122">
        <v>0</v>
      </c>
      <c r="X12" s="122">
        <v>0</v>
      </c>
      <c r="Y12" s="122">
        <v>0</v>
      </c>
      <c r="Z12" s="122">
        <v>5615</v>
      </c>
      <c r="AA12" s="122">
        <v>244003</v>
      </c>
      <c r="AB12" s="122">
        <v>71816</v>
      </c>
      <c r="AC12" s="122">
        <v>0</v>
      </c>
      <c r="AD12" s="122">
        <v>71816</v>
      </c>
      <c r="AE12" s="122">
        <v>172187</v>
      </c>
      <c r="AF12" s="162">
        <v>2</v>
      </c>
      <c r="AG12" s="122" t="s">
        <v>159</v>
      </c>
      <c r="AH12" s="23">
        <v>2</v>
      </c>
      <c r="AI12" s="30" t="s">
        <v>159</v>
      </c>
      <c r="AJ12" s="366">
        <f t="shared" si="0"/>
        <v>2.78</v>
      </c>
      <c r="AK12" s="366">
        <f t="shared" si="1"/>
        <v>2.2799999999999998</v>
      </c>
      <c r="AL12" s="122">
        <v>25</v>
      </c>
      <c r="AM12" s="122">
        <v>4</v>
      </c>
      <c r="AN12" s="84">
        <v>13</v>
      </c>
      <c r="AO12" s="84">
        <v>8</v>
      </c>
      <c r="AP12" s="134">
        <v>7</v>
      </c>
      <c r="AQ12" s="162">
        <v>2</v>
      </c>
    </row>
    <row r="13" spans="1:43" ht="20.100000000000001" customHeight="1" x14ac:dyDescent="0.15">
      <c r="A13" s="23">
        <v>3</v>
      </c>
      <c r="B13" s="30" t="s">
        <v>160</v>
      </c>
      <c r="C13" s="122">
        <v>8431575</v>
      </c>
      <c r="D13" s="122">
        <v>1904698</v>
      </c>
      <c r="E13" s="122">
        <v>10336273</v>
      </c>
      <c r="F13" s="122">
        <v>125415</v>
      </c>
      <c r="G13" s="122">
        <v>8754</v>
      </c>
      <c r="H13" s="122">
        <v>0</v>
      </c>
      <c r="I13" s="122">
        <v>65187</v>
      </c>
      <c r="J13" s="122">
        <v>73941</v>
      </c>
      <c r="K13" s="122">
        <v>44882</v>
      </c>
      <c r="L13" s="122">
        <v>244238</v>
      </c>
      <c r="M13" s="122">
        <v>393</v>
      </c>
      <c r="N13" s="122">
        <v>157224</v>
      </c>
      <c r="O13" s="122">
        <v>157617</v>
      </c>
      <c r="P13" s="52">
        <v>3</v>
      </c>
      <c r="Q13" s="263">
        <v>3</v>
      </c>
      <c r="R13" s="30" t="s">
        <v>160</v>
      </c>
      <c r="S13" s="122">
        <v>0</v>
      </c>
      <c r="T13" s="122">
        <v>0</v>
      </c>
      <c r="U13" s="122">
        <v>0</v>
      </c>
      <c r="V13" s="122">
        <v>70</v>
      </c>
      <c r="W13" s="122">
        <v>0</v>
      </c>
      <c r="X13" s="122">
        <v>8677</v>
      </c>
      <c r="Y13" s="122">
        <v>8747</v>
      </c>
      <c r="Z13" s="122">
        <v>0</v>
      </c>
      <c r="AA13" s="122">
        <v>410602</v>
      </c>
      <c r="AB13" s="122">
        <v>122373</v>
      </c>
      <c r="AC13" s="122">
        <v>0</v>
      </c>
      <c r="AD13" s="122">
        <v>122373</v>
      </c>
      <c r="AE13" s="122">
        <v>288229</v>
      </c>
      <c r="AF13" s="162">
        <v>3</v>
      </c>
      <c r="AG13" s="122" t="s">
        <v>160</v>
      </c>
      <c r="AH13" s="23">
        <v>3</v>
      </c>
      <c r="AI13" s="30" t="s">
        <v>160</v>
      </c>
      <c r="AJ13" s="366">
        <f t="shared" si="0"/>
        <v>3.97</v>
      </c>
      <c r="AK13" s="366">
        <f t="shared" si="1"/>
        <v>3.42</v>
      </c>
      <c r="AL13" s="122">
        <v>35</v>
      </c>
      <c r="AM13" s="122">
        <v>2</v>
      </c>
      <c r="AN13" s="84">
        <v>24</v>
      </c>
      <c r="AO13" s="84">
        <v>9</v>
      </c>
      <c r="AP13" s="134">
        <v>9</v>
      </c>
      <c r="AQ13" s="162">
        <v>3</v>
      </c>
    </row>
    <row r="14" spans="1:43" ht="20.100000000000001" customHeight="1" x14ac:dyDescent="0.15">
      <c r="A14" s="23">
        <v>4</v>
      </c>
      <c r="B14" s="30" t="s">
        <v>161</v>
      </c>
      <c r="C14" s="122">
        <v>7980956</v>
      </c>
      <c r="D14" s="122">
        <v>1708919</v>
      </c>
      <c r="E14" s="122">
        <v>9689875</v>
      </c>
      <c r="F14" s="122">
        <v>127896</v>
      </c>
      <c r="G14" s="122">
        <v>12399</v>
      </c>
      <c r="H14" s="122">
        <v>24</v>
      </c>
      <c r="I14" s="122">
        <v>64466</v>
      </c>
      <c r="J14" s="122">
        <v>76889</v>
      </c>
      <c r="K14" s="122">
        <v>0</v>
      </c>
      <c r="L14" s="122">
        <v>204785</v>
      </c>
      <c r="M14" s="122">
        <v>75</v>
      </c>
      <c r="N14" s="122">
        <v>19385</v>
      </c>
      <c r="O14" s="122">
        <v>19460</v>
      </c>
      <c r="P14" s="52">
        <v>4</v>
      </c>
      <c r="Q14" s="113">
        <v>4</v>
      </c>
      <c r="R14" s="30" t="s">
        <v>161</v>
      </c>
      <c r="S14" s="122">
        <v>0</v>
      </c>
      <c r="T14" s="122">
        <v>0</v>
      </c>
      <c r="U14" s="122">
        <v>0</v>
      </c>
      <c r="V14" s="122">
        <v>0</v>
      </c>
      <c r="W14" s="122">
        <v>79</v>
      </c>
      <c r="X14" s="122">
        <v>81</v>
      </c>
      <c r="Y14" s="122">
        <v>160</v>
      </c>
      <c r="Z14" s="122">
        <v>27701</v>
      </c>
      <c r="AA14" s="122">
        <v>252106</v>
      </c>
      <c r="AB14" s="122">
        <v>102725</v>
      </c>
      <c r="AC14" s="122">
        <v>0</v>
      </c>
      <c r="AD14" s="122">
        <v>102725</v>
      </c>
      <c r="AE14" s="122">
        <v>149381</v>
      </c>
      <c r="AF14" s="162">
        <v>4</v>
      </c>
      <c r="AG14" s="122" t="s">
        <v>161</v>
      </c>
      <c r="AH14" s="23">
        <v>4</v>
      </c>
      <c r="AI14" s="30" t="s">
        <v>161</v>
      </c>
      <c r="AJ14" s="366">
        <f t="shared" si="0"/>
        <v>2.6</v>
      </c>
      <c r="AK14" s="366">
        <f t="shared" si="1"/>
        <v>1.87</v>
      </c>
      <c r="AL14" s="122">
        <v>37</v>
      </c>
      <c r="AM14" s="122">
        <v>4</v>
      </c>
      <c r="AN14" s="84">
        <v>22</v>
      </c>
      <c r="AO14" s="84">
        <v>11</v>
      </c>
      <c r="AP14" s="134">
        <v>4</v>
      </c>
      <c r="AQ14" s="162">
        <v>4</v>
      </c>
    </row>
    <row r="15" spans="1:43" ht="20.100000000000001" customHeight="1" x14ac:dyDescent="0.15">
      <c r="A15" s="24">
        <v>5</v>
      </c>
      <c r="B15" s="33" t="s">
        <v>164</v>
      </c>
      <c r="C15" s="121">
        <v>3098296</v>
      </c>
      <c r="D15" s="121">
        <v>483674</v>
      </c>
      <c r="E15" s="121">
        <v>3581970</v>
      </c>
      <c r="F15" s="121">
        <v>36551</v>
      </c>
      <c r="G15" s="121">
        <v>1055</v>
      </c>
      <c r="H15" s="121">
        <v>13</v>
      </c>
      <c r="I15" s="121">
        <v>20191</v>
      </c>
      <c r="J15" s="121">
        <v>21259</v>
      </c>
      <c r="K15" s="121">
        <v>12962</v>
      </c>
      <c r="L15" s="122">
        <v>70772</v>
      </c>
      <c r="M15" s="121">
        <v>0</v>
      </c>
      <c r="N15" s="121">
        <v>2261</v>
      </c>
      <c r="O15" s="121">
        <v>2261</v>
      </c>
      <c r="P15" s="53">
        <v>5</v>
      </c>
      <c r="Q15" s="278">
        <v>5</v>
      </c>
      <c r="R15" s="30" t="s">
        <v>164</v>
      </c>
      <c r="S15" s="121">
        <v>0</v>
      </c>
      <c r="T15" s="121">
        <v>0</v>
      </c>
      <c r="U15" s="121">
        <v>0</v>
      </c>
      <c r="V15" s="121">
        <v>0</v>
      </c>
      <c r="W15" s="121">
        <v>0</v>
      </c>
      <c r="X15" s="121">
        <v>0</v>
      </c>
      <c r="Y15" s="121">
        <v>0</v>
      </c>
      <c r="Z15" s="121">
        <v>19598</v>
      </c>
      <c r="AA15" s="121">
        <v>92631</v>
      </c>
      <c r="AB15" s="121">
        <v>33014</v>
      </c>
      <c r="AC15" s="121">
        <v>0</v>
      </c>
      <c r="AD15" s="121">
        <v>33014</v>
      </c>
      <c r="AE15" s="121">
        <v>59617</v>
      </c>
      <c r="AF15" s="163">
        <v>5</v>
      </c>
      <c r="AG15" s="121" t="s">
        <v>164</v>
      </c>
      <c r="AH15" s="24">
        <v>5</v>
      </c>
      <c r="AI15" s="33" t="s">
        <v>164</v>
      </c>
      <c r="AJ15" s="367">
        <f t="shared" si="0"/>
        <v>2.59</v>
      </c>
      <c r="AK15" s="367">
        <f t="shared" si="1"/>
        <v>1.92</v>
      </c>
      <c r="AL15" s="121">
        <v>10</v>
      </c>
      <c r="AM15" s="121">
        <v>2</v>
      </c>
      <c r="AN15" s="121">
        <v>5</v>
      </c>
      <c r="AO15" s="121">
        <v>3</v>
      </c>
      <c r="AP15" s="135">
        <v>2</v>
      </c>
      <c r="AQ15" s="163">
        <v>5</v>
      </c>
    </row>
    <row r="16" spans="1:43" ht="20.100000000000001" customHeight="1" x14ac:dyDescent="0.15">
      <c r="A16" s="23">
        <v>6</v>
      </c>
      <c r="B16" s="32" t="s">
        <v>166</v>
      </c>
      <c r="C16" s="120">
        <v>4122909</v>
      </c>
      <c r="D16" s="120">
        <v>814329</v>
      </c>
      <c r="E16" s="120">
        <v>4937238</v>
      </c>
      <c r="F16" s="120">
        <v>110613</v>
      </c>
      <c r="G16" s="120">
        <v>504</v>
      </c>
      <c r="H16" s="120">
        <v>0</v>
      </c>
      <c r="I16" s="120">
        <v>70159</v>
      </c>
      <c r="J16" s="120">
        <v>70663</v>
      </c>
      <c r="K16" s="120">
        <v>34204</v>
      </c>
      <c r="L16" s="414">
        <v>215480</v>
      </c>
      <c r="M16" s="120">
        <v>77</v>
      </c>
      <c r="N16" s="120">
        <v>39863</v>
      </c>
      <c r="O16" s="120">
        <v>39940</v>
      </c>
      <c r="P16" s="52">
        <v>6</v>
      </c>
      <c r="Q16" s="113">
        <v>6</v>
      </c>
      <c r="R16" s="31" t="s">
        <v>166</v>
      </c>
      <c r="S16" s="120">
        <v>0</v>
      </c>
      <c r="T16" s="120">
        <v>0</v>
      </c>
      <c r="U16" s="120">
        <v>0</v>
      </c>
      <c r="V16" s="120">
        <v>0</v>
      </c>
      <c r="W16" s="120">
        <v>0</v>
      </c>
      <c r="X16" s="120">
        <v>0</v>
      </c>
      <c r="Y16" s="120">
        <v>0</v>
      </c>
      <c r="Z16" s="120">
        <v>0</v>
      </c>
      <c r="AA16" s="120">
        <v>255420</v>
      </c>
      <c r="AB16" s="120">
        <v>58369</v>
      </c>
      <c r="AC16" s="120">
        <v>0</v>
      </c>
      <c r="AD16" s="120">
        <v>58369</v>
      </c>
      <c r="AE16" s="120">
        <v>197051</v>
      </c>
      <c r="AF16" s="162">
        <v>6</v>
      </c>
      <c r="AG16" s="120" t="s">
        <v>166</v>
      </c>
      <c r="AH16" s="23">
        <v>6</v>
      </c>
      <c r="AI16" s="30" t="s">
        <v>166</v>
      </c>
      <c r="AJ16" s="366">
        <f t="shared" si="0"/>
        <v>5.17</v>
      </c>
      <c r="AK16" s="366">
        <f t="shared" si="1"/>
        <v>4.78</v>
      </c>
      <c r="AL16" s="120">
        <v>23</v>
      </c>
      <c r="AM16" s="122">
        <v>1</v>
      </c>
      <c r="AN16" s="84">
        <v>15</v>
      </c>
      <c r="AO16" s="84">
        <v>7</v>
      </c>
      <c r="AP16" s="134">
        <v>2</v>
      </c>
      <c r="AQ16" s="162">
        <v>6</v>
      </c>
    </row>
    <row r="17" spans="1:43" s="64" customFormat="1" ht="20.100000000000001" customHeight="1" x14ac:dyDescent="0.15">
      <c r="A17" s="23">
        <v>7</v>
      </c>
      <c r="B17" s="30" t="s">
        <v>167</v>
      </c>
      <c r="C17" s="120">
        <v>3027898</v>
      </c>
      <c r="D17" s="120">
        <v>626836</v>
      </c>
      <c r="E17" s="120">
        <v>3654734</v>
      </c>
      <c r="F17" s="120">
        <v>70780</v>
      </c>
      <c r="G17" s="120">
        <v>5748</v>
      </c>
      <c r="H17" s="120">
        <v>26</v>
      </c>
      <c r="I17" s="120">
        <v>36277</v>
      </c>
      <c r="J17" s="120">
        <v>42051</v>
      </c>
      <c r="K17" s="120">
        <v>23785</v>
      </c>
      <c r="L17" s="122">
        <v>136616</v>
      </c>
      <c r="M17" s="120">
        <v>109</v>
      </c>
      <c r="N17" s="120">
        <v>31194</v>
      </c>
      <c r="O17" s="120">
        <v>31303</v>
      </c>
      <c r="P17" s="52">
        <v>7</v>
      </c>
      <c r="Q17" s="263">
        <v>7</v>
      </c>
      <c r="R17" s="30" t="s">
        <v>167</v>
      </c>
      <c r="S17" s="120">
        <v>0</v>
      </c>
      <c r="T17" s="120">
        <v>0</v>
      </c>
      <c r="U17" s="120">
        <v>0</v>
      </c>
      <c r="V17" s="120">
        <v>0</v>
      </c>
      <c r="W17" s="120">
        <v>0</v>
      </c>
      <c r="X17" s="120">
        <v>0</v>
      </c>
      <c r="Y17" s="120">
        <v>0</v>
      </c>
      <c r="Z17" s="120">
        <v>1781</v>
      </c>
      <c r="AA17" s="120">
        <v>169700</v>
      </c>
      <c r="AB17" s="120">
        <v>43174</v>
      </c>
      <c r="AC17" s="120">
        <v>0</v>
      </c>
      <c r="AD17" s="120">
        <v>43174</v>
      </c>
      <c r="AE17" s="120">
        <v>126526</v>
      </c>
      <c r="AF17" s="162">
        <v>7</v>
      </c>
      <c r="AG17" s="120" t="s">
        <v>167</v>
      </c>
      <c r="AH17" s="23">
        <v>7</v>
      </c>
      <c r="AI17" s="30" t="s">
        <v>167</v>
      </c>
      <c r="AJ17" s="366">
        <f t="shared" si="0"/>
        <v>4.6399999999999997</v>
      </c>
      <c r="AK17" s="366">
        <f t="shared" si="1"/>
        <v>4.18</v>
      </c>
      <c r="AL17" s="120">
        <v>20</v>
      </c>
      <c r="AM17" s="122">
        <v>1</v>
      </c>
      <c r="AN17" s="122">
        <v>12</v>
      </c>
      <c r="AO17" s="122">
        <v>7</v>
      </c>
      <c r="AP17" s="134">
        <v>4</v>
      </c>
      <c r="AQ17" s="162">
        <v>7</v>
      </c>
    </row>
    <row r="18" spans="1:43" ht="20.100000000000001" customHeight="1" x14ac:dyDescent="0.15">
      <c r="A18" s="23">
        <v>8</v>
      </c>
      <c r="B18" s="30" t="s">
        <v>171</v>
      </c>
      <c r="C18" s="84">
        <v>8524383</v>
      </c>
      <c r="D18" s="84">
        <v>1830755</v>
      </c>
      <c r="E18" s="84">
        <v>10355138</v>
      </c>
      <c r="F18" s="84">
        <v>170649</v>
      </c>
      <c r="G18" s="84">
        <v>10186</v>
      </c>
      <c r="H18" s="84">
        <v>77</v>
      </c>
      <c r="I18" s="84">
        <v>82726</v>
      </c>
      <c r="J18" s="84">
        <v>92989</v>
      </c>
      <c r="K18" s="84">
        <v>57770</v>
      </c>
      <c r="L18" s="122">
        <v>321408</v>
      </c>
      <c r="M18" s="84">
        <v>0</v>
      </c>
      <c r="N18" s="84">
        <v>7337</v>
      </c>
      <c r="O18" s="84">
        <v>7337</v>
      </c>
      <c r="P18" s="52">
        <v>8</v>
      </c>
      <c r="Q18" s="113">
        <v>8</v>
      </c>
      <c r="R18" s="30" t="s">
        <v>171</v>
      </c>
      <c r="S18" s="84">
        <v>0</v>
      </c>
      <c r="T18" s="84">
        <v>0</v>
      </c>
      <c r="U18" s="84">
        <v>0</v>
      </c>
      <c r="V18" s="84">
        <v>0</v>
      </c>
      <c r="W18" s="84">
        <v>0</v>
      </c>
      <c r="X18" s="84">
        <v>0</v>
      </c>
      <c r="Y18" s="84">
        <v>0</v>
      </c>
      <c r="Z18" s="84">
        <v>98559</v>
      </c>
      <c r="AA18" s="84">
        <v>427304</v>
      </c>
      <c r="AB18" s="84">
        <v>113913</v>
      </c>
      <c r="AC18" s="84">
        <v>0</v>
      </c>
      <c r="AD18" s="84">
        <v>113913</v>
      </c>
      <c r="AE18" s="84">
        <v>313391</v>
      </c>
      <c r="AF18" s="162">
        <v>8</v>
      </c>
      <c r="AG18" s="122" t="s">
        <v>171</v>
      </c>
      <c r="AH18" s="23">
        <v>8</v>
      </c>
      <c r="AI18" s="30" t="s">
        <v>171</v>
      </c>
      <c r="AJ18" s="366">
        <f t="shared" si="0"/>
        <v>4.13</v>
      </c>
      <c r="AK18" s="366">
        <f t="shared" si="1"/>
        <v>3.68</v>
      </c>
      <c r="AL18" s="84">
        <v>66</v>
      </c>
      <c r="AM18" s="122">
        <v>7</v>
      </c>
      <c r="AN18" s="84">
        <v>50</v>
      </c>
      <c r="AO18" s="84">
        <v>9</v>
      </c>
      <c r="AP18" s="134">
        <v>1</v>
      </c>
      <c r="AQ18" s="162">
        <v>8</v>
      </c>
    </row>
    <row r="19" spans="1:43" ht="20.100000000000001" customHeight="1" x14ac:dyDescent="0.15">
      <c r="A19" s="23">
        <v>9</v>
      </c>
      <c r="B19" s="30" t="s">
        <v>173</v>
      </c>
      <c r="C19" s="84">
        <v>2897447</v>
      </c>
      <c r="D19" s="84">
        <v>731570</v>
      </c>
      <c r="E19" s="84">
        <v>3629017</v>
      </c>
      <c r="F19" s="84">
        <v>44844</v>
      </c>
      <c r="G19" s="84">
        <v>3345</v>
      </c>
      <c r="H19" s="84">
        <v>0</v>
      </c>
      <c r="I19" s="84">
        <v>24994</v>
      </c>
      <c r="J19" s="84">
        <v>28339</v>
      </c>
      <c r="K19" s="84">
        <v>13472</v>
      </c>
      <c r="L19" s="122">
        <v>86655</v>
      </c>
      <c r="M19" s="84">
        <v>0</v>
      </c>
      <c r="N19" s="84">
        <v>5077</v>
      </c>
      <c r="O19" s="84">
        <v>5077</v>
      </c>
      <c r="P19" s="52">
        <v>9</v>
      </c>
      <c r="Q19" s="263">
        <v>9</v>
      </c>
      <c r="R19" s="30" t="s">
        <v>173</v>
      </c>
      <c r="S19" s="84">
        <v>0</v>
      </c>
      <c r="T19" s="84">
        <v>0</v>
      </c>
      <c r="U19" s="84">
        <v>0</v>
      </c>
      <c r="V19" s="84">
        <v>0</v>
      </c>
      <c r="W19" s="84">
        <v>0</v>
      </c>
      <c r="X19" s="84">
        <v>0</v>
      </c>
      <c r="Y19" s="84">
        <v>0</v>
      </c>
      <c r="Z19" s="84">
        <v>0</v>
      </c>
      <c r="AA19" s="84">
        <v>91732</v>
      </c>
      <c r="AB19" s="84">
        <v>47180</v>
      </c>
      <c r="AC19" s="84">
        <v>0</v>
      </c>
      <c r="AD19" s="84">
        <v>47180</v>
      </c>
      <c r="AE19" s="84">
        <v>44552</v>
      </c>
      <c r="AF19" s="162">
        <v>9</v>
      </c>
      <c r="AG19" s="122" t="s">
        <v>173</v>
      </c>
      <c r="AH19" s="23">
        <v>9</v>
      </c>
      <c r="AI19" s="30" t="s">
        <v>173</v>
      </c>
      <c r="AJ19" s="366">
        <f t="shared" si="0"/>
        <v>2.5299999999999998</v>
      </c>
      <c r="AK19" s="366">
        <f t="shared" si="1"/>
        <v>1.54</v>
      </c>
      <c r="AL19" s="84">
        <v>15</v>
      </c>
      <c r="AM19" s="122">
        <v>0</v>
      </c>
      <c r="AN19" s="84">
        <v>10</v>
      </c>
      <c r="AO19" s="84">
        <v>5</v>
      </c>
      <c r="AP19" s="134">
        <v>0</v>
      </c>
      <c r="AQ19" s="162">
        <v>9</v>
      </c>
    </row>
    <row r="20" spans="1:43" ht="20.100000000000001" customHeight="1" x14ac:dyDescent="0.15">
      <c r="A20" s="23">
        <v>10</v>
      </c>
      <c r="B20" s="30" t="s">
        <v>174</v>
      </c>
      <c r="C20" s="84">
        <v>8057545</v>
      </c>
      <c r="D20" s="84">
        <v>1746552</v>
      </c>
      <c r="E20" s="84">
        <v>9804097</v>
      </c>
      <c r="F20" s="84">
        <v>160837</v>
      </c>
      <c r="G20" s="84">
        <v>11654</v>
      </c>
      <c r="H20" s="84">
        <v>367</v>
      </c>
      <c r="I20" s="84">
        <v>79661</v>
      </c>
      <c r="J20" s="84">
        <v>91682</v>
      </c>
      <c r="K20" s="84">
        <v>62188</v>
      </c>
      <c r="L20" s="121">
        <v>314707</v>
      </c>
      <c r="M20" s="84">
        <v>89</v>
      </c>
      <c r="N20" s="84">
        <v>54415</v>
      </c>
      <c r="O20" s="84">
        <v>54504</v>
      </c>
      <c r="P20" s="52">
        <v>10</v>
      </c>
      <c r="Q20" s="113">
        <v>10</v>
      </c>
      <c r="R20" s="30" t="s">
        <v>174</v>
      </c>
      <c r="S20" s="84">
        <v>0</v>
      </c>
      <c r="T20" s="84">
        <v>0</v>
      </c>
      <c r="U20" s="84">
        <v>0</v>
      </c>
      <c r="V20" s="84">
        <v>0</v>
      </c>
      <c r="W20" s="84">
        <v>0</v>
      </c>
      <c r="X20" s="84">
        <v>0</v>
      </c>
      <c r="Y20" s="84">
        <v>0</v>
      </c>
      <c r="Z20" s="84">
        <v>7642</v>
      </c>
      <c r="AA20" s="84">
        <v>376853</v>
      </c>
      <c r="AB20" s="84">
        <v>111527</v>
      </c>
      <c r="AC20" s="84">
        <v>0</v>
      </c>
      <c r="AD20" s="84">
        <v>111527</v>
      </c>
      <c r="AE20" s="84">
        <v>265326</v>
      </c>
      <c r="AF20" s="162">
        <v>10</v>
      </c>
      <c r="AG20" s="122" t="s">
        <v>174</v>
      </c>
      <c r="AH20" s="23">
        <v>10</v>
      </c>
      <c r="AI20" s="30" t="s">
        <v>174</v>
      </c>
      <c r="AJ20" s="366">
        <f t="shared" si="0"/>
        <v>3.84</v>
      </c>
      <c r="AK20" s="366">
        <f t="shared" si="1"/>
        <v>3.29</v>
      </c>
      <c r="AL20" s="84">
        <v>43</v>
      </c>
      <c r="AM20" s="122">
        <v>2</v>
      </c>
      <c r="AN20" s="84">
        <v>27</v>
      </c>
      <c r="AO20" s="84">
        <v>14</v>
      </c>
      <c r="AP20" s="134">
        <v>0</v>
      </c>
      <c r="AQ20" s="162">
        <v>10</v>
      </c>
    </row>
    <row r="21" spans="1:43" ht="20.100000000000001" customHeight="1" x14ac:dyDescent="0.15">
      <c r="A21" s="65">
        <v>11</v>
      </c>
      <c r="B21" s="31" t="s">
        <v>175</v>
      </c>
      <c r="C21" s="168">
        <v>2986191</v>
      </c>
      <c r="D21" s="168">
        <v>603003</v>
      </c>
      <c r="E21" s="168">
        <v>3589194</v>
      </c>
      <c r="F21" s="168">
        <v>64578</v>
      </c>
      <c r="G21" s="168">
        <v>4439</v>
      </c>
      <c r="H21" s="168">
        <v>0</v>
      </c>
      <c r="I21" s="168">
        <v>54351</v>
      </c>
      <c r="J21" s="168">
        <v>58790</v>
      </c>
      <c r="K21" s="168">
        <v>1489</v>
      </c>
      <c r="L21" s="122">
        <v>124857</v>
      </c>
      <c r="M21" s="168">
        <v>100</v>
      </c>
      <c r="N21" s="168">
        <v>19336</v>
      </c>
      <c r="O21" s="168">
        <v>19436</v>
      </c>
      <c r="P21" s="179">
        <v>11</v>
      </c>
      <c r="Q21" s="280">
        <v>11</v>
      </c>
      <c r="R21" s="31" t="s">
        <v>175</v>
      </c>
      <c r="S21" s="335">
        <v>0</v>
      </c>
      <c r="T21" s="168">
        <v>0</v>
      </c>
      <c r="U21" s="168">
        <v>0</v>
      </c>
      <c r="V21" s="168">
        <v>0</v>
      </c>
      <c r="W21" s="168">
        <v>0</v>
      </c>
      <c r="X21" s="168">
        <v>0</v>
      </c>
      <c r="Y21" s="168">
        <v>0</v>
      </c>
      <c r="Z21" s="168">
        <v>11274</v>
      </c>
      <c r="AA21" s="168">
        <v>155567</v>
      </c>
      <c r="AB21" s="168">
        <v>40865</v>
      </c>
      <c r="AC21" s="168">
        <v>0</v>
      </c>
      <c r="AD21" s="168">
        <v>40865</v>
      </c>
      <c r="AE21" s="168">
        <v>114702</v>
      </c>
      <c r="AF21" s="362">
        <v>11</v>
      </c>
      <c r="AG21" s="168" t="s">
        <v>175</v>
      </c>
      <c r="AH21" s="65">
        <v>11</v>
      </c>
      <c r="AI21" s="31" t="s">
        <v>175</v>
      </c>
      <c r="AJ21" s="368">
        <f t="shared" si="0"/>
        <v>4.33</v>
      </c>
      <c r="AK21" s="368">
        <f t="shared" si="1"/>
        <v>3.84</v>
      </c>
      <c r="AL21" s="168">
        <v>17</v>
      </c>
      <c r="AM21" s="168">
        <v>1</v>
      </c>
      <c r="AN21" s="168">
        <v>11</v>
      </c>
      <c r="AO21" s="168">
        <v>5</v>
      </c>
      <c r="AP21" s="136">
        <v>1</v>
      </c>
      <c r="AQ21" s="362">
        <v>11</v>
      </c>
    </row>
    <row r="22" spans="1:43" ht="20.100000000000001" customHeight="1" x14ac:dyDescent="0.15">
      <c r="A22" s="23">
        <v>12</v>
      </c>
      <c r="B22" s="30" t="s">
        <v>302</v>
      </c>
      <c r="C22" s="84">
        <v>2797531</v>
      </c>
      <c r="D22" s="84">
        <v>616300</v>
      </c>
      <c r="E22" s="84">
        <v>3413831</v>
      </c>
      <c r="F22" s="84">
        <v>52445</v>
      </c>
      <c r="G22" s="84">
        <v>2458</v>
      </c>
      <c r="H22" s="84">
        <v>36</v>
      </c>
      <c r="I22" s="84">
        <v>25350</v>
      </c>
      <c r="J22" s="84">
        <v>27844</v>
      </c>
      <c r="K22" s="84">
        <v>19874</v>
      </c>
      <c r="L22" s="122">
        <v>100163</v>
      </c>
      <c r="M22" s="84">
        <v>144</v>
      </c>
      <c r="N22" s="84">
        <v>14631</v>
      </c>
      <c r="O22" s="84">
        <v>14775</v>
      </c>
      <c r="P22" s="52">
        <v>12</v>
      </c>
      <c r="Q22" s="113">
        <v>12</v>
      </c>
      <c r="R22" s="30" t="s">
        <v>302</v>
      </c>
      <c r="S22" s="84">
        <v>0</v>
      </c>
      <c r="T22" s="84">
        <v>0</v>
      </c>
      <c r="U22" s="84">
        <v>0</v>
      </c>
      <c r="V22" s="84">
        <v>0</v>
      </c>
      <c r="W22" s="84">
        <v>0</v>
      </c>
      <c r="X22" s="84">
        <v>100</v>
      </c>
      <c r="Y22" s="84">
        <v>100</v>
      </c>
      <c r="Z22" s="84">
        <v>23756</v>
      </c>
      <c r="AA22" s="84">
        <v>138794</v>
      </c>
      <c r="AB22" s="84">
        <v>33599</v>
      </c>
      <c r="AC22" s="84">
        <v>0</v>
      </c>
      <c r="AD22" s="84">
        <v>33599</v>
      </c>
      <c r="AE22" s="84">
        <v>105195</v>
      </c>
      <c r="AF22" s="162">
        <v>12</v>
      </c>
      <c r="AG22" s="122" t="s">
        <v>302</v>
      </c>
      <c r="AH22" s="23">
        <v>12</v>
      </c>
      <c r="AI22" s="30" t="s">
        <v>302</v>
      </c>
      <c r="AJ22" s="366">
        <f t="shared" si="0"/>
        <v>4.07</v>
      </c>
      <c r="AK22" s="366">
        <f t="shared" si="1"/>
        <v>3.76</v>
      </c>
      <c r="AL22" s="84">
        <v>16</v>
      </c>
      <c r="AM22" s="122">
        <v>1</v>
      </c>
      <c r="AN22" s="84">
        <v>9</v>
      </c>
      <c r="AO22" s="84">
        <v>6</v>
      </c>
      <c r="AP22" s="134">
        <v>2</v>
      </c>
      <c r="AQ22" s="162">
        <v>12</v>
      </c>
    </row>
    <row r="23" spans="1:43" ht="20.100000000000001" customHeight="1" x14ac:dyDescent="0.15">
      <c r="A23" s="23">
        <v>13</v>
      </c>
      <c r="B23" s="30" t="s">
        <v>303</v>
      </c>
      <c r="C23" s="84">
        <v>2684914</v>
      </c>
      <c r="D23" s="84">
        <v>462254</v>
      </c>
      <c r="E23" s="84">
        <v>3147168</v>
      </c>
      <c r="F23" s="84">
        <v>62413</v>
      </c>
      <c r="G23" s="84">
        <v>8875</v>
      </c>
      <c r="H23" s="84">
        <v>5</v>
      </c>
      <c r="I23" s="84">
        <v>38547</v>
      </c>
      <c r="J23" s="84">
        <v>47427</v>
      </c>
      <c r="K23" s="84">
        <v>38378</v>
      </c>
      <c r="L23" s="122">
        <v>148218</v>
      </c>
      <c r="M23" s="84">
        <v>34</v>
      </c>
      <c r="N23" s="84">
        <v>43756</v>
      </c>
      <c r="O23" s="84">
        <v>43790</v>
      </c>
      <c r="P23" s="52">
        <v>13</v>
      </c>
      <c r="Q23" s="113">
        <v>13</v>
      </c>
      <c r="R23" s="30" t="s">
        <v>303</v>
      </c>
      <c r="S23" s="84">
        <v>0</v>
      </c>
      <c r="T23" s="84">
        <v>0</v>
      </c>
      <c r="U23" s="84">
        <v>0</v>
      </c>
      <c r="V23" s="84">
        <v>0</v>
      </c>
      <c r="W23" s="84">
        <v>0</v>
      </c>
      <c r="X23" s="84">
        <v>0</v>
      </c>
      <c r="Y23" s="84">
        <v>0</v>
      </c>
      <c r="Z23" s="84">
        <v>0</v>
      </c>
      <c r="AA23" s="84">
        <v>192008</v>
      </c>
      <c r="AB23" s="84">
        <v>33341</v>
      </c>
      <c r="AC23" s="84">
        <v>0</v>
      </c>
      <c r="AD23" s="84">
        <v>33341</v>
      </c>
      <c r="AE23" s="84">
        <v>158667</v>
      </c>
      <c r="AF23" s="162">
        <v>13</v>
      </c>
      <c r="AG23" s="122" t="s">
        <v>303</v>
      </c>
      <c r="AH23" s="23">
        <v>13</v>
      </c>
      <c r="AI23" s="30" t="s">
        <v>303</v>
      </c>
      <c r="AJ23" s="366">
        <f t="shared" si="0"/>
        <v>6.1</v>
      </c>
      <c r="AK23" s="366">
        <f t="shared" si="1"/>
        <v>5.91</v>
      </c>
      <c r="AL23" s="84">
        <v>17</v>
      </c>
      <c r="AM23" s="122">
        <v>1</v>
      </c>
      <c r="AN23" s="84">
        <v>11</v>
      </c>
      <c r="AO23" s="84">
        <v>5</v>
      </c>
      <c r="AP23" s="134">
        <v>6</v>
      </c>
      <c r="AQ23" s="162">
        <v>13</v>
      </c>
    </row>
    <row r="24" spans="1:43" ht="20.100000000000001" customHeight="1" x14ac:dyDescent="0.15">
      <c r="A24" s="23">
        <v>14</v>
      </c>
      <c r="B24" s="30" t="s">
        <v>176</v>
      </c>
      <c r="C24" s="84">
        <v>837134</v>
      </c>
      <c r="D24" s="84">
        <v>115919</v>
      </c>
      <c r="E24" s="84">
        <v>953053</v>
      </c>
      <c r="F24" s="84">
        <v>14666</v>
      </c>
      <c r="G24" s="84">
        <v>86</v>
      </c>
      <c r="H24" s="84">
        <v>0</v>
      </c>
      <c r="I24" s="84">
        <v>7487</v>
      </c>
      <c r="J24" s="84">
        <v>7573</v>
      </c>
      <c r="K24" s="84">
        <v>4521</v>
      </c>
      <c r="L24" s="122">
        <v>26760</v>
      </c>
      <c r="M24" s="84">
        <v>11</v>
      </c>
      <c r="N24" s="84">
        <v>4282</v>
      </c>
      <c r="O24" s="84">
        <v>4293</v>
      </c>
      <c r="P24" s="52">
        <v>14</v>
      </c>
      <c r="Q24" s="113">
        <v>14</v>
      </c>
      <c r="R24" s="30" t="s">
        <v>176</v>
      </c>
      <c r="S24" s="84">
        <v>0</v>
      </c>
      <c r="T24" s="84">
        <v>0</v>
      </c>
      <c r="U24" s="84">
        <v>0</v>
      </c>
      <c r="V24" s="84">
        <v>0</v>
      </c>
      <c r="W24" s="84">
        <v>0</v>
      </c>
      <c r="X24" s="84">
        <v>0</v>
      </c>
      <c r="Y24" s="84">
        <v>0</v>
      </c>
      <c r="Z24" s="84">
        <v>7517</v>
      </c>
      <c r="AA24" s="84">
        <v>38570</v>
      </c>
      <c r="AB24" s="84">
        <v>6711</v>
      </c>
      <c r="AC24" s="84">
        <v>0</v>
      </c>
      <c r="AD24" s="84">
        <v>6711</v>
      </c>
      <c r="AE24" s="84">
        <v>31859</v>
      </c>
      <c r="AF24" s="162">
        <v>14</v>
      </c>
      <c r="AG24" s="122" t="s">
        <v>176</v>
      </c>
      <c r="AH24" s="23">
        <v>14</v>
      </c>
      <c r="AI24" s="30" t="s">
        <v>176</v>
      </c>
      <c r="AJ24" s="366">
        <f t="shared" si="0"/>
        <v>4.05</v>
      </c>
      <c r="AK24" s="366">
        <f t="shared" si="1"/>
        <v>3.81</v>
      </c>
      <c r="AL24" s="84">
        <v>4</v>
      </c>
      <c r="AM24" s="122">
        <v>0</v>
      </c>
      <c r="AN24" s="84">
        <v>3</v>
      </c>
      <c r="AO24" s="84">
        <v>1</v>
      </c>
      <c r="AP24" s="134">
        <v>1</v>
      </c>
      <c r="AQ24" s="162">
        <v>14</v>
      </c>
    </row>
    <row r="25" spans="1:43" ht="20.100000000000001" customHeight="1" x14ac:dyDescent="0.15">
      <c r="A25" s="24">
        <v>15</v>
      </c>
      <c r="B25" s="33" t="s">
        <v>178</v>
      </c>
      <c r="C25" s="121">
        <v>162627</v>
      </c>
      <c r="D25" s="121">
        <v>31811</v>
      </c>
      <c r="E25" s="121">
        <v>194438</v>
      </c>
      <c r="F25" s="121">
        <v>7669</v>
      </c>
      <c r="G25" s="121">
        <v>414</v>
      </c>
      <c r="H25" s="121">
        <v>0</v>
      </c>
      <c r="I25" s="121">
        <v>3661</v>
      </c>
      <c r="J25" s="121">
        <v>4075</v>
      </c>
      <c r="K25" s="121">
        <v>2274</v>
      </c>
      <c r="L25" s="122">
        <v>14018</v>
      </c>
      <c r="M25" s="121">
        <v>33</v>
      </c>
      <c r="N25" s="121">
        <v>183</v>
      </c>
      <c r="O25" s="121">
        <v>216</v>
      </c>
      <c r="P25" s="52">
        <v>15</v>
      </c>
      <c r="Q25" s="279">
        <v>15</v>
      </c>
      <c r="R25" s="33" t="s">
        <v>178</v>
      </c>
      <c r="S25" s="121">
        <v>0</v>
      </c>
      <c r="T25" s="121">
        <v>0</v>
      </c>
      <c r="U25" s="121">
        <v>0</v>
      </c>
      <c r="V25" s="84">
        <v>0</v>
      </c>
      <c r="W25" s="84">
        <v>0</v>
      </c>
      <c r="X25" s="84">
        <v>0</v>
      </c>
      <c r="Y25" s="84">
        <v>0</v>
      </c>
      <c r="Z25" s="84">
        <v>2397</v>
      </c>
      <c r="AA25" s="84">
        <v>16631</v>
      </c>
      <c r="AB25" s="84">
        <v>2637</v>
      </c>
      <c r="AC25" s="84">
        <v>0</v>
      </c>
      <c r="AD25" s="84">
        <v>2637</v>
      </c>
      <c r="AE25" s="84">
        <v>13994</v>
      </c>
      <c r="AF25" s="162">
        <v>15</v>
      </c>
      <c r="AG25" s="122" t="s">
        <v>178</v>
      </c>
      <c r="AH25" s="23">
        <v>15</v>
      </c>
      <c r="AI25" s="30" t="s">
        <v>178</v>
      </c>
      <c r="AJ25" s="366">
        <f t="shared" si="0"/>
        <v>8.5500000000000007</v>
      </c>
      <c r="AK25" s="366">
        <f t="shared" si="1"/>
        <v>8.6</v>
      </c>
      <c r="AL25" s="84">
        <v>2</v>
      </c>
      <c r="AM25" s="122">
        <v>0</v>
      </c>
      <c r="AN25" s="84">
        <v>2</v>
      </c>
      <c r="AO25" s="84">
        <v>0</v>
      </c>
      <c r="AP25" s="134">
        <v>0</v>
      </c>
      <c r="AQ25" s="162">
        <v>15</v>
      </c>
    </row>
    <row r="26" spans="1:43" ht="20.100000000000001" customHeight="1" x14ac:dyDescent="0.15">
      <c r="A26" s="23">
        <v>16</v>
      </c>
      <c r="B26" s="30" t="s">
        <v>179</v>
      </c>
      <c r="C26" s="84">
        <v>214974</v>
      </c>
      <c r="D26" s="84">
        <v>38861</v>
      </c>
      <c r="E26" s="84">
        <v>253835</v>
      </c>
      <c r="F26" s="84">
        <v>10849</v>
      </c>
      <c r="G26" s="84">
        <v>7448</v>
      </c>
      <c r="H26" s="84">
        <v>0</v>
      </c>
      <c r="I26" s="84">
        <v>4698</v>
      </c>
      <c r="J26" s="84">
        <v>12146</v>
      </c>
      <c r="K26" s="84">
        <v>287</v>
      </c>
      <c r="L26" s="414">
        <v>23282</v>
      </c>
      <c r="M26" s="84">
        <v>0</v>
      </c>
      <c r="N26" s="84">
        <v>8283</v>
      </c>
      <c r="O26" s="84">
        <v>8283</v>
      </c>
      <c r="P26" s="179">
        <v>16</v>
      </c>
      <c r="Q26" s="113">
        <v>16</v>
      </c>
      <c r="R26" s="30" t="s">
        <v>179</v>
      </c>
      <c r="S26" s="84">
        <v>0</v>
      </c>
      <c r="T26" s="84">
        <v>0</v>
      </c>
      <c r="U26" s="84">
        <v>0</v>
      </c>
      <c r="V26" s="168">
        <v>0</v>
      </c>
      <c r="W26" s="168">
        <v>60</v>
      </c>
      <c r="X26" s="168">
        <v>3</v>
      </c>
      <c r="Y26" s="168">
        <v>63</v>
      </c>
      <c r="Z26" s="168">
        <v>644</v>
      </c>
      <c r="AA26" s="168">
        <v>32272</v>
      </c>
      <c r="AB26" s="168">
        <v>3753</v>
      </c>
      <c r="AC26" s="168">
        <v>0</v>
      </c>
      <c r="AD26" s="168">
        <v>3753</v>
      </c>
      <c r="AE26" s="168">
        <v>28519</v>
      </c>
      <c r="AF26" s="362">
        <v>16</v>
      </c>
      <c r="AG26" s="168" t="s">
        <v>179</v>
      </c>
      <c r="AH26" s="65">
        <v>16</v>
      </c>
      <c r="AI26" s="31" t="s">
        <v>179</v>
      </c>
      <c r="AJ26" s="368">
        <f t="shared" si="0"/>
        <v>12.71</v>
      </c>
      <c r="AK26" s="368">
        <f t="shared" si="1"/>
        <v>13.27</v>
      </c>
      <c r="AL26" s="168">
        <v>4</v>
      </c>
      <c r="AM26" s="168">
        <v>0</v>
      </c>
      <c r="AN26" s="168">
        <v>4</v>
      </c>
      <c r="AO26" s="168">
        <v>0</v>
      </c>
      <c r="AP26" s="136">
        <v>0</v>
      </c>
      <c r="AQ26" s="362">
        <v>16</v>
      </c>
    </row>
    <row r="27" spans="1:43" ht="20.100000000000001" customHeight="1" x14ac:dyDescent="0.15">
      <c r="A27" s="23">
        <v>17</v>
      </c>
      <c r="B27" s="30" t="s">
        <v>304</v>
      </c>
      <c r="C27" s="84">
        <v>1462760</v>
      </c>
      <c r="D27" s="84">
        <v>292144</v>
      </c>
      <c r="E27" s="84">
        <v>1754904</v>
      </c>
      <c r="F27" s="84">
        <v>38573</v>
      </c>
      <c r="G27" s="84">
        <v>0</v>
      </c>
      <c r="H27" s="84">
        <v>0</v>
      </c>
      <c r="I27" s="84">
        <v>21403</v>
      </c>
      <c r="J27" s="84">
        <v>21403</v>
      </c>
      <c r="K27" s="84">
        <v>11673</v>
      </c>
      <c r="L27" s="122">
        <v>71649</v>
      </c>
      <c r="M27" s="84">
        <v>0</v>
      </c>
      <c r="N27" s="84">
        <v>1499</v>
      </c>
      <c r="O27" s="84">
        <v>1499</v>
      </c>
      <c r="P27" s="52">
        <v>17</v>
      </c>
      <c r="Q27" s="113">
        <v>17</v>
      </c>
      <c r="R27" s="30" t="s">
        <v>304</v>
      </c>
      <c r="S27" s="84">
        <v>0</v>
      </c>
      <c r="T27" s="84">
        <v>0</v>
      </c>
      <c r="U27" s="84">
        <v>0</v>
      </c>
      <c r="V27" s="122">
        <v>4995</v>
      </c>
      <c r="W27" s="122">
        <v>0</v>
      </c>
      <c r="X27" s="122">
        <v>150</v>
      </c>
      <c r="Y27" s="122">
        <v>5145</v>
      </c>
      <c r="Z27" s="122">
        <v>22809</v>
      </c>
      <c r="AA27" s="122">
        <v>101102</v>
      </c>
      <c r="AB27" s="122">
        <v>21344</v>
      </c>
      <c r="AC27" s="122">
        <v>0</v>
      </c>
      <c r="AD27" s="122">
        <v>21344</v>
      </c>
      <c r="AE27" s="122">
        <v>79758</v>
      </c>
      <c r="AF27" s="162">
        <v>17</v>
      </c>
      <c r="AG27" s="122" t="s">
        <v>304</v>
      </c>
      <c r="AH27" s="23">
        <v>17</v>
      </c>
      <c r="AI27" s="30" t="s">
        <v>304</v>
      </c>
      <c r="AJ27" s="366">
        <f t="shared" si="0"/>
        <v>5.76</v>
      </c>
      <c r="AK27" s="366">
        <f t="shared" si="1"/>
        <v>5.45</v>
      </c>
      <c r="AL27" s="122">
        <v>11</v>
      </c>
      <c r="AM27" s="122">
        <v>1</v>
      </c>
      <c r="AN27" s="122">
        <v>6</v>
      </c>
      <c r="AO27" s="122">
        <v>4</v>
      </c>
      <c r="AP27" s="134">
        <v>1</v>
      </c>
      <c r="AQ27" s="162">
        <v>17</v>
      </c>
    </row>
    <row r="28" spans="1:43" ht="20.100000000000001" customHeight="1" x14ac:dyDescent="0.15">
      <c r="A28" s="23">
        <v>18</v>
      </c>
      <c r="B28" s="30" t="s">
        <v>305</v>
      </c>
      <c r="C28" s="84">
        <v>620219</v>
      </c>
      <c r="D28" s="84">
        <v>127298</v>
      </c>
      <c r="E28" s="84">
        <v>747517</v>
      </c>
      <c r="F28" s="84">
        <v>18737</v>
      </c>
      <c r="G28" s="84">
        <v>597</v>
      </c>
      <c r="H28" s="84">
        <v>38</v>
      </c>
      <c r="I28" s="84">
        <v>11552</v>
      </c>
      <c r="J28" s="84">
        <v>12187</v>
      </c>
      <c r="K28" s="84">
        <v>9479</v>
      </c>
      <c r="L28" s="122">
        <v>40403</v>
      </c>
      <c r="M28" s="84">
        <v>20</v>
      </c>
      <c r="N28" s="84">
        <v>7254</v>
      </c>
      <c r="O28" s="84">
        <v>7274</v>
      </c>
      <c r="P28" s="52">
        <v>18</v>
      </c>
      <c r="Q28" s="113">
        <v>18</v>
      </c>
      <c r="R28" s="30" t="s">
        <v>305</v>
      </c>
      <c r="S28" s="84">
        <v>0</v>
      </c>
      <c r="T28" s="84">
        <v>0</v>
      </c>
      <c r="U28" s="84">
        <v>0</v>
      </c>
      <c r="V28" s="122">
        <v>3783</v>
      </c>
      <c r="W28" s="122">
        <v>0</v>
      </c>
      <c r="X28" s="122">
        <v>41</v>
      </c>
      <c r="Y28" s="122">
        <v>3824</v>
      </c>
      <c r="Z28" s="122">
        <v>3400</v>
      </c>
      <c r="AA28" s="122">
        <v>54901</v>
      </c>
      <c r="AB28" s="122">
        <v>9444</v>
      </c>
      <c r="AC28" s="122">
        <v>0</v>
      </c>
      <c r="AD28" s="122">
        <v>9444</v>
      </c>
      <c r="AE28" s="122">
        <v>45457</v>
      </c>
      <c r="AF28" s="162">
        <v>18</v>
      </c>
      <c r="AG28" s="122" t="s">
        <v>305</v>
      </c>
      <c r="AH28" s="23">
        <v>18</v>
      </c>
      <c r="AI28" s="30" t="s">
        <v>305</v>
      </c>
      <c r="AJ28" s="366">
        <f t="shared" si="0"/>
        <v>7.34</v>
      </c>
      <c r="AK28" s="366">
        <f t="shared" si="1"/>
        <v>7.33</v>
      </c>
      <c r="AL28" s="122">
        <v>6</v>
      </c>
      <c r="AM28" s="122">
        <v>2</v>
      </c>
      <c r="AN28" s="122">
        <v>3</v>
      </c>
      <c r="AO28" s="122">
        <v>1</v>
      </c>
      <c r="AP28" s="134">
        <v>1</v>
      </c>
      <c r="AQ28" s="162">
        <v>18</v>
      </c>
    </row>
    <row r="29" spans="1:43" ht="20.100000000000001" customHeight="1" x14ac:dyDescent="0.15">
      <c r="A29" s="23">
        <v>19</v>
      </c>
      <c r="B29" s="30" t="s">
        <v>135</v>
      </c>
      <c r="C29" s="84">
        <v>690936</v>
      </c>
      <c r="D29" s="84">
        <v>140366</v>
      </c>
      <c r="E29" s="84">
        <v>831302</v>
      </c>
      <c r="F29" s="84">
        <v>30701</v>
      </c>
      <c r="G29" s="84">
        <v>760</v>
      </c>
      <c r="H29" s="84">
        <v>0</v>
      </c>
      <c r="I29" s="84">
        <v>13411</v>
      </c>
      <c r="J29" s="84">
        <v>14171</v>
      </c>
      <c r="K29" s="84">
        <v>11502</v>
      </c>
      <c r="L29" s="122">
        <v>56374</v>
      </c>
      <c r="M29" s="84">
        <v>0</v>
      </c>
      <c r="N29" s="84">
        <v>396</v>
      </c>
      <c r="O29" s="84">
        <v>396</v>
      </c>
      <c r="P29" s="52">
        <v>19</v>
      </c>
      <c r="Q29" s="113">
        <v>19</v>
      </c>
      <c r="R29" s="30" t="s">
        <v>135</v>
      </c>
      <c r="S29" s="84">
        <v>0</v>
      </c>
      <c r="T29" s="84">
        <v>0</v>
      </c>
      <c r="U29" s="84">
        <v>0</v>
      </c>
      <c r="V29" s="122">
        <v>0</v>
      </c>
      <c r="W29" s="122">
        <v>0</v>
      </c>
      <c r="X29" s="122">
        <v>204</v>
      </c>
      <c r="Y29" s="122">
        <v>204</v>
      </c>
      <c r="Z29" s="122">
        <v>3667</v>
      </c>
      <c r="AA29" s="122">
        <v>60641</v>
      </c>
      <c r="AB29" s="122">
        <v>10791</v>
      </c>
      <c r="AC29" s="122">
        <v>0</v>
      </c>
      <c r="AD29" s="122">
        <v>10791</v>
      </c>
      <c r="AE29" s="122">
        <v>49850</v>
      </c>
      <c r="AF29" s="162">
        <v>19</v>
      </c>
      <c r="AG29" s="122" t="s">
        <v>135</v>
      </c>
      <c r="AH29" s="23">
        <v>19</v>
      </c>
      <c r="AI29" s="30" t="s">
        <v>135</v>
      </c>
      <c r="AJ29" s="366">
        <f t="shared" si="0"/>
        <v>7.29</v>
      </c>
      <c r="AK29" s="366">
        <f t="shared" si="1"/>
        <v>7.21</v>
      </c>
      <c r="AL29" s="122">
        <v>9</v>
      </c>
      <c r="AM29" s="122">
        <v>1</v>
      </c>
      <c r="AN29" s="122">
        <v>7</v>
      </c>
      <c r="AO29" s="122">
        <v>1</v>
      </c>
      <c r="AP29" s="134">
        <v>0</v>
      </c>
      <c r="AQ29" s="162">
        <v>19</v>
      </c>
    </row>
    <row r="30" spans="1:43" ht="20.100000000000001" customHeight="1" x14ac:dyDescent="0.15">
      <c r="A30" s="24">
        <v>20</v>
      </c>
      <c r="B30" s="33" t="s">
        <v>181</v>
      </c>
      <c r="C30" s="121">
        <v>449476</v>
      </c>
      <c r="D30" s="121">
        <v>103481</v>
      </c>
      <c r="E30" s="121">
        <v>552957</v>
      </c>
      <c r="F30" s="121">
        <v>16390</v>
      </c>
      <c r="G30" s="121">
        <v>112</v>
      </c>
      <c r="H30" s="121">
        <v>0</v>
      </c>
      <c r="I30" s="121">
        <v>7597</v>
      </c>
      <c r="J30" s="121">
        <v>7709</v>
      </c>
      <c r="K30" s="121">
        <v>9</v>
      </c>
      <c r="L30" s="121">
        <v>24108</v>
      </c>
      <c r="M30" s="121">
        <v>0</v>
      </c>
      <c r="N30" s="121">
        <v>3887</v>
      </c>
      <c r="O30" s="121">
        <v>3887</v>
      </c>
      <c r="P30" s="53">
        <v>20</v>
      </c>
      <c r="Q30" s="279">
        <v>20</v>
      </c>
      <c r="R30" s="33" t="s">
        <v>181</v>
      </c>
      <c r="S30" s="121">
        <v>0</v>
      </c>
      <c r="T30" s="121">
        <v>0</v>
      </c>
      <c r="U30" s="121">
        <v>0</v>
      </c>
      <c r="V30" s="121">
        <v>0</v>
      </c>
      <c r="W30" s="121">
        <v>0</v>
      </c>
      <c r="X30" s="121">
        <v>1</v>
      </c>
      <c r="Y30" s="121">
        <v>1</v>
      </c>
      <c r="Z30" s="121">
        <v>680</v>
      </c>
      <c r="AA30" s="121">
        <v>28676</v>
      </c>
      <c r="AB30" s="121">
        <v>7416</v>
      </c>
      <c r="AC30" s="121">
        <v>0</v>
      </c>
      <c r="AD30" s="121">
        <v>7416</v>
      </c>
      <c r="AE30" s="121">
        <v>21260</v>
      </c>
      <c r="AF30" s="163">
        <v>20</v>
      </c>
      <c r="AG30" s="121" t="s">
        <v>181</v>
      </c>
      <c r="AH30" s="24">
        <v>20</v>
      </c>
      <c r="AI30" s="33" t="s">
        <v>181</v>
      </c>
      <c r="AJ30" s="367">
        <f t="shared" si="0"/>
        <v>5.19</v>
      </c>
      <c r="AK30" s="367">
        <f t="shared" si="1"/>
        <v>4.7300000000000004</v>
      </c>
      <c r="AL30" s="121">
        <v>7</v>
      </c>
      <c r="AM30" s="121">
        <v>1</v>
      </c>
      <c r="AN30" s="121">
        <v>5</v>
      </c>
      <c r="AO30" s="121">
        <v>1</v>
      </c>
      <c r="AP30" s="135">
        <v>0</v>
      </c>
      <c r="AQ30" s="163">
        <v>20</v>
      </c>
    </row>
    <row r="31" spans="1:43" ht="20.100000000000001" customHeight="1" x14ac:dyDescent="0.15">
      <c r="A31" s="23">
        <v>21</v>
      </c>
      <c r="B31" s="30" t="s">
        <v>182</v>
      </c>
      <c r="C31" s="84">
        <v>412391</v>
      </c>
      <c r="D31" s="84">
        <v>78346</v>
      </c>
      <c r="E31" s="84">
        <v>490737</v>
      </c>
      <c r="F31" s="84">
        <v>14139</v>
      </c>
      <c r="G31" s="84">
        <v>251</v>
      </c>
      <c r="H31" s="84">
        <v>0</v>
      </c>
      <c r="I31" s="84">
        <v>6582</v>
      </c>
      <c r="J31" s="84">
        <v>6833</v>
      </c>
      <c r="K31" s="84">
        <v>4147</v>
      </c>
      <c r="L31" s="122">
        <v>25119</v>
      </c>
      <c r="M31" s="84">
        <v>14</v>
      </c>
      <c r="N31" s="84">
        <v>5546</v>
      </c>
      <c r="O31" s="84">
        <v>5560</v>
      </c>
      <c r="P31" s="52">
        <v>21</v>
      </c>
      <c r="Q31" s="113">
        <v>21</v>
      </c>
      <c r="R31" s="30" t="s">
        <v>182</v>
      </c>
      <c r="S31" s="84">
        <v>0</v>
      </c>
      <c r="T31" s="84">
        <v>0</v>
      </c>
      <c r="U31" s="84">
        <v>0</v>
      </c>
      <c r="V31" s="84">
        <v>0</v>
      </c>
      <c r="W31" s="84">
        <v>1067</v>
      </c>
      <c r="X31" s="84">
        <v>0</v>
      </c>
      <c r="Y31" s="84">
        <v>1067</v>
      </c>
      <c r="Z31" s="84">
        <v>925</v>
      </c>
      <c r="AA31" s="84">
        <v>32671</v>
      </c>
      <c r="AB31" s="84">
        <v>5924</v>
      </c>
      <c r="AC31" s="84">
        <v>0</v>
      </c>
      <c r="AD31" s="84">
        <v>5924</v>
      </c>
      <c r="AE31" s="84">
        <v>26747</v>
      </c>
      <c r="AF31" s="162">
        <v>21</v>
      </c>
      <c r="AG31" s="122" t="s">
        <v>182</v>
      </c>
      <c r="AH31" s="23">
        <v>21</v>
      </c>
      <c r="AI31" s="30" t="s">
        <v>182</v>
      </c>
      <c r="AJ31" s="366">
        <f t="shared" si="0"/>
        <v>6.66</v>
      </c>
      <c r="AK31" s="366">
        <f t="shared" si="1"/>
        <v>6.49</v>
      </c>
      <c r="AL31" s="84">
        <v>5</v>
      </c>
      <c r="AM31" s="122">
        <v>1</v>
      </c>
      <c r="AN31" s="84">
        <v>2</v>
      </c>
      <c r="AO31" s="84">
        <v>2</v>
      </c>
      <c r="AP31" s="134">
        <v>0</v>
      </c>
      <c r="AQ31" s="162">
        <v>21</v>
      </c>
    </row>
    <row r="32" spans="1:43" ht="20.100000000000001" customHeight="1" x14ac:dyDescent="0.15">
      <c r="A32" s="23">
        <v>22</v>
      </c>
      <c r="B32" s="30" t="s">
        <v>183</v>
      </c>
      <c r="C32" s="84">
        <v>726031</v>
      </c>
      <c r="D32" s="84">
        <v>143049</v>
      </c>
      <c r="E32" s="84">
        <v>869080</v>
      </c>
      <c r="F32" s="84">
        <v>16128</v>
      </c>
      <c r="G32" s="84">
        <v>538</v>
      </c>
      <c r="H32" s="84">
        <v>0</v>
      </c>
      <c r="I32" s="84">
        <v>8944</v>
      </c>
      <c r="J32" s="84">
        <v>9482</v>
      </c>
      <c r="K32" s="84">
        <v>7988</v>
      </c>
      <c r="L32" s="122">
        <v>33598</v>
      </c>
      <c r="M32" s="84">
        <v>120</v>
      </c>
      <c r="N32" s="84">
        <v>305</v>
      </c>
      <c r="O32" s="84">
        <v>425</v>
      </c>
      <c r="P32" s="52">
        <v>22</v>
      </c>
      <c r="Q32" s="113">
        <v>22</v>
      </c>
      <c r="R32" s="30" t="s">
        <v>183</v>
      </c>
      <c r="S32" s="84">
        <v>0</v>
      </c>
      <c r="T32" s="84">
        <v>0</v>
      </c>
      <c r="U32" s="84">
        <v>0</v>
      </c>
      <c r="V32" s="84">
        <v>0</v>
      </c>
      <c r="W32" s="84">
        <v>0</v>
      </c>
      <c r="X32" s="84">
        <v>0</v>
      </c>
      <c r="Y32" s="84">
        <v>0</v>
      </c>
      <c r="Z32" s="84">
        <v>0</v>
      </c>
      <c r="AA32" s="84">
        <v>34023</v>
      </c>
      <c r="AB32" s="84">
        <v>5606</v>
      </c>
      <c r="AC32" s="84">
        <v>0</v>
      </c>
      <c r="AD32" s="84">
        <v>5606</v>
      </c>
      <c r="AE32" s="84">
        <v>28417</v>
      </c>
      <c r="AF32" s="162">
        <v>22</v>
      </c>
      <c r="AG32" s="122" t="s">
        <v>183</v>
      </c>
      <c r="AH32" s="23">
        <v>22</v>
      </c>
      <c r="AI32" s="30" t="s">
        <v>183</v>
      </c>
      <c r="AJ32" s="366">
        <f t="shared" si="0"/>
        <v>3.91</v>
      </c>
      <c r="AK32" s="366">
        <f t="shared" si="1"/>
        <v>3.91</v>
      </c>
      <c r="AL32" s="84">
        <v>4</v>
      </c>
      <c r="AM32" s="122">
        <v>0</v>
      </c>
      <c r="AN32" s="84">
        <v>3</v>
      </c>
      <c r="AO32" s="84">
        <v>1</v>
      </c>
      <c r="AP32" s="134">
        <v>0</v>
      </c>
      <c r="AQ32" s="162">
        <v>22</v>
      </c>
    </row>
    <row r="33" spans="1:43" ht="20.100000000000001" customHeight="1" x14ac:dyDescent="0.15">
      <c r="A33" s="23">
        <v>23</v>
      </c>
      <c r="B33" s="30" t="s">
        <v>185</v>
      </c>
      <c r="C33" s="84">
        <v>1454819</v>
      </c>
      <c r="D33" s="84">
        <v>340073</v>
      </c>
      <c r="E33" s="84">
        <v>1794892</v>
      </c>
      <c r="F33" s="84">
        <v>43434</v>
      </c>
      <c r="G33" s="84">
        <v>1643</v>
      </c>
      <c r="H33" s="84">
        <v>0</v>
      </c>
      <c r="I33" s="84">
        <v>20708</v>
      </c>
      <c r="J33" s="84">
        <v>22351</v>
      </c>
      <c r="K33" s="84">
        <v>0</v>
      </c>
      <c r="L33" s="122">
        <v>65785</v>
      </c>
      <c r="M33" s="84">
        <v>0</v>
      </c>
      <c r="N33" s="84">
        <v>4166</v>
      </c>
      <c r="O33" s="84">
        <v>4166</v>
      </c>
      <c r="P33" s="52">
        <v>23</v>
      </c>
      <c r="Q33" s="113">
        <v>23</v>
      </c>
      <c r="R33" s="30" t="s">
        <v>185</v>
      </c>
      <c r="S33" s="84">
        <v>0</v>
      </c>
      <c r="T33" s="84">
        <v>0</v>
      </c>
      <c r="U33" s="84">
        <v>0</v>
      </c>
      <c r="V33" s="84">
        <v>0</v>
      </c>
      <c r="W33" s="84">
        <v>0</v>
      </c>
      <c r="X33" s="84">
        <v>0</v>
      </c>
      <c r="Y33" s="84">
        <v>0</v>
      </c>
      <c r="Z33" s="84">
        <v>0</v>
      </c>
      <c r="AA33" s="84">
        <v>69951</v>
      </c>
      <c r="AB33" s="84">
        <v>26108</v>
      </c>
      <c r="AC33" s="84">
        <v>0</v>
      </c>
      <c r="AD33" s="84">
        <v>26108</v>
      </c>
      <c r="AE33" s="84">
        <v>43843</v>
      </c>
      <c r="AF33" s="162">
        <v>23</v>
      </c>
      <c r="AG33" s="122" t="s">
        <v>185</v>
      </c>
      <c r="AH33" s="23">
        <v>23</v>
      </c>
      <c r="AI33" s="30" t="s">
        <v>185</v>
      </c>
      <c r="AJ33" s="366">
        <f t="shared" si="0"/>
        <v>3.9</v>
      </c>
      <c r="AK33" s="366">
        <f t="shared" si="1"/>
        <v>3.01</v>
      </c>
      <c r="AL33" s="84">
        <v>12</v>
      </c>
      <c r="AM33" s="122">
        <v>1</v>
      </c>
      <c r="AN33" s="84">
        <v>11</v>
      </c>
      <c r="AO33" s="84">
        <v>0</v>
      </c>
      <c r="AP33" s="134">
        <v>0</v>
      </c>
      <c r="AQ33" s="162">
        <v>23</v>
      </c>
    </row>
    <row r="34" spans="1:43" ht="20.100000000000001" customHeight="1" x14ac:dyDescent="0.15">
      <c r="A34" s="23">
        <v>24</v>
      </c>
      <c r="B34" s="30" t="s">
        <v>186</v>
      </c>
      <c r="C34" s="84">
        <v>1076846</v>
      </c>
      <c r="D34" s="84">
        <v>240444</v>
      </c>
      <c r="E34" s="84">
        <v>1317290</v>
      </c>
      <c r="F34" s="84">
        <v>41647</v>
      </c>
      <c r="G34" s="84">
        <v>1471</v>
      </c>
      <c r="H34" s="84">
        <v>60</v>
      </c>
      <c r="I34" s="84">
        <v>19585</v>
      </c>
      <c r="J34" s="84">
        <v>21116</v>
      </c>
      <c r="K34" s="84">
        <v>15207</v>
      </c>
      <c r="L34" s="122">
        <v>77970</v>
      </c>
      <c r="M34" s="84">
        <v>0</v>
      </c>
      <c r="N34" s="84">
        <v>11407</v>
      </c>
      <c r="O34" s="84">
        <v>11407</v>
      </c>
      <c r="P34" s="52">
        <v>24</v>
      </c>
      <c r="Q34" s="113">
        <v>24</v>
      </c>
      <c r="R34" s="30" t="s">
        <v>186</v>
      </c>
      <c r="S34" s="84">
        <v>0</v>
      </c>
      <c r="T34" s="84">
        <v>0</v>
      </c>
      <c r="U34" s="84">
        <v>0</v>
      </c>
      <c r="V34" s="84">
        <v>1801</v>
      </c>
      <c r="W34" s="84">
        <v>0</v>
      </c>
      <c r="X34" s="84">
        <v>0</v>
      </c>
      <c r="Y34" s="84">
        <v>1801</v>
      </c>
      <c r="Z34" s="84">
        <v>72</v>
      </c>
      <c r="AA34" s="84">
        <v>91250</v>
      </c>
      <c r="AB34" s="84">
        <v>18897</v>
      </c>
      <c r="AC34" s="84">
        <v>0</v>
      </c>
      <c r="AD34" s="84">
        <v>18897</v>
      </c>
      <c r="AE34" s="84">
        <v>72353</v>
      </c>
      <c r="AF34" s="162">
        <v>24</v>
      </c>
      <c r="AG34" s="122" t="s">
        <v>186</v>
      </c>
      <c r="AH34" s="23">
        <v>24</v>
      </c>
      <c r="AI34" s="30" t="s">
        <v>186</v>
      </c>
      <c r="AJ34" s="366">
        <f t="shared" si="0"/>
        <v>6.93</v>
      </c>
      <c r="AK34" s="366">
        <f t="shared" si="1"/>
        <v>6.72</v>
      </c>
      <c r="AL34" s="84">
        <v>11</v>
      </c>
      <c r="AM34" s="122">
        <v>2</v>
      </c>
      <c r="AN34" s="84">
        <v>5</v>
      </c>
      <c r="AO34" s="84">
        <v>4</v>
      </c>
      <c r="AP34" s="134">
        <v>0</v>
      </c>
      <c r="AQ34" s="162">
        <v>24</v>
      </c>
    </row>
    <row r="35" spans="1:43" ht="20.100000000000001" customHeight="1" x14ac:dyDescent="0.15">
      <c r="A35" s="23">
        <v>25</v>
      </c>
      <c r="B35" s="30" t="s">
        <v>12</v>
      </c>
      <c r="C35" s="84">
        <v>224455</v>
      </c>
      <c r="D35" s="84">
        <v>45526</v>
      </c>
      <c r="E35" s="84">
        <v>269981</v>
      </c>
      <c r="F35" s="84">
        <v>4514</v>
      </c>
      <c r="G35" s="84">
        <v>152</v>
      </c>
      <c r="H35" s="84">
        <v>0</v>
      </c>
      <c r="I35" s="84">
        <v>2097</v>
      </c>
      <c r="J35" s="84">
        <v>2249</v>
      </c>
      <c r="K35" s="84">
        <v>1280</v>
      </c>
      <c r="L35" s="122">
        <v>8043</v>
      </c>
      <c r="M35" s="84">
        <v>0</v>
      </c>
      <c r="N35" s="84">
        <v>563</v>
      </c>
      <c r="O35" s="84">
        <v>563</v>
      </c>
      <c r="P35" s="52">
        <v>25</v>
      </c>
      <c r="Q35" s="21">
        <v>25</v>
      </c>
      <c r="R35" s="359" t="s">
        <v>12</v>
      </c>
      <c r="S35" s="84">
        <v>0</v>
      </c>
      <c r="T35" s="84">
        <v>0</v>
      </c>
      <c r="U35" s="84">
        <v>0</v>
      </c>
      <c r="V35" s="84">
        <v>0</v>
      </c>
      <c r="W35" s="84">
        <v>0</v>
      </c>
      <c r="X35" s="84">
        <v>0</v>
      </c>
      <c r="Y35" s="84">
        <v>0</v>
      </c>
      <c r="Z35" s="84">
        <v>8062</v>
      </c>
      <c r="AA35" s="84">
        <v>16668</v>
      </c>
      <c r="AB35" s="84">
        <v>3738</v>
      </c>
      <c r="AC35" s="84">
        <v>0</v>
      </c>
      <c r="AD35" s="84">
        <v>3738</v>
      </c>
      <c r="AE35" s="84">
        <v>12930</v>
      </c>
      <c r="AF35" s="162">
        <v>25</v>
      </c>
      <c r="AG35" s="122" t="s">
        <v>12</v>
      </c>
      <c r="AH35" s="23">
        <v>25</v>
      </c>
      <c r="AI35" s="30" t="s">
        <v>12</v>
      </c>
      <c r="AJ35" s="366">
        <f t="shared" si="0"/>
        <v>6.17</v>
      </c>
      <c r="AK35" s="366">
        <f t="shared" si="1"/>
        <v>5.76</v>
      </c>
      <c r="AL35" s="84">
        <v>3</v>
      </c>
      <c r="AM35" s="122">
        <v>0</v>
      </c>
      <c r="AN35" s="84">
        <v>2</v>
      </c>
      <c r="AO35" s="84">
        <v>1</v>
      </c>
      <c r="AP35" s="134">
        <v>0</v>
      </c>
      <c r="AQ35" s="162">
        <v>25</v>
      </c>
    </row>
    <row r="36" spans="1:43" ht="20.100000000000001" customHeight="1" x14ac:dyDescent="0.15">
      <c r="A36" s="25" t="s">
        <v>344</v>
      </c>
      <c r="B36" s="34"/>
      <c r="C36" s="127">
        <f t="shared" ref="C36:O36" si="2">SUM(C11:C35)</f>
        <v>113894140</v>
      </c>
      <c r="D36" s="127">
        <f t="shared" si="2"/>
        <v>24243859</v>
      </c>
      <c r="E36" s="127">
        <f t="shared" si="2"/>
        <v>138137999</v>
      </c>
      <c r="F36" s="127">
        <f t="shared" si="2"/>
        <v>1740144</v>
      </c>
      <c r="G36" s="127">
        <f t="shared" si="2"/>
        <v>115635</v>
      </c>
      <c r="H36" s="127">
        <f t="shared" si="2"/>
        <v>8635</v>
      </c>
      <c r="I36" s="127">
        <f t="shared" si="2"/>
        <v>923649</v>
      </c>
      <c r="J36" s="127">
        <f t="shared" si="2"/>
        <v>1047919</v>
      </c>
      <c r="K36" s="127">
        <f t="shared" si="2"/>
        <v>436012</v>
      </c>
      <c r="L36" s="127">
        <f t="shared" si="2"/>
        <v>3224075</v>
      </c>
      <c r="M36" s="127">
        <f t="shared" si="2"/>
        <v>1683</v>
      </c>
      <c r="N36" s="127">
        <f t="shared" si="2"/>
        <v>733422</v>
      </c>
      <c r="O36" s="127">
        <f t="shared" si="2"/>
        <v>735105</v>
      </c>
      <c r="P36" s="54"/>
      <c r="Q36" s="358" t="s">
        <v>344</v>
      </c>
      <c r="R36" s="360"/>
      <c r="S36" s="127">
        <f t="shared" ref="S36:AE36" si="3">SUM(S11:S35)</f>
        <v>0</v>
      </c>
      <c r="T36" s="127">
        <f t="shared" si="3"/>
        <v>0</v>
      </c>
      <c r="U36" s="127">
        <f t="shared" si="3"/>
        <v>0</v>
      </c>
      <c r="V36" s="127">
        <f t="shared" si="3"/>
        <v>10649</v>
      </c>
      <c r="W36" s="127">
        <f t="shared" si="3"/>
        <v>1206</v>
      </c>
      <c r="X36" s="127">
        <f t="shared" si="3"/>
        <v>9257</v>
      </c>
      <c r="Y36" s="127">
        <f t="shared" si="3"/>
        <v>21112</v>
      </c>
      <c r="Z36" s="127">
        <f t="shared" si="3"/>
        <v>274144</v>
      </c>
      <c r="AA36" s="127">
        <f t="shared" si="3"/>
        <v>4254436</v>
      </c>
      <c r="AB36" s="127">
        <f t="shared" si="3"/>
        <v>1393067</v>
      </c>
      <c r="AC36" s="127">
        <f t="shared" si="3"/>
        <v>0</v>
      </c>
      <c r="AD36" s="127">
        <f t="shared" si="3"/>
        <v>1393067</v>
      </c>
      <c r="AE36" s="127">
        <f t="shared" si="3"/>
        <v>2861369</v>
      </c>
      <c r="AF36" s="165"/>
      <c r="AG36" s="122"/>
      <c r="AH36" s="25" t="s">
        <v>344</v>
      </c>
      <c r="AI36" s="34"/>
      <c r="AJ36" s="369">
        <f t="shared" si="0"/>
        <v>3.08</v>
      </c>
      <c r="AK36" s="369">
        <f t="shared" si="1"/>
        <v>2.5099999999999998</v>
      </c>
      <c r="AL36" s="127">
        <f>SUM(AL11:AL35)</f>
        <v>508</v>
      </c>
      <c r="AM36" s="127">
        <f>SUM(AM11:AM35)</f>
        <v>41</v>
      </c>
      <c r="AN36" s="127">
        <f>SUM(AN11:AN35)</f>
        <v>329</v>
      </c>
      <c r="AO36" s="127">
        <f>SUM(AO11:AO35)</f>
        <v>138</v>
      </c>
      <c r="AP36" s="137">
        <f>SUM(AP11:AP35)</f>
        <v>54</v>
      </c>
      <c r="AQ36" s="165"/>
    </row>
  </sheetData>
  <mergeCells count="41">
    <mergeCell ref="C6:E6"/>
    <mergeCell ref="F6:O6"/>
    <mergeCell ref="S6:AA6"/>
    <mergeCell ref="AB6:AD6"/>
    <mergeCell ref="AJ6:AK6"/>
    <mergeCell ref="V8:V9"/>
    <mergeCell ref="W8:W9"/>
    <mergeCell ref="AL6:AP6"/>
    <mergeCell ref="S7:Y7"/>
    <mergeCell ref="AM7:AO7"/>
    <mergeCell ref="AE6:AE9"/>
    <mergeCell ref="AF6:AF10"/>
    <mergeCell ref="X8:X9"/>
    <mergeCell ref="Y8:Y9"/>
    <mergeCell ref="AM8:AM9"/>
    <mergeCell ref="AN8:AN9"/>
    <mergeCell ref="AO8:AO9"/>
    <mergeCell ref="G8:J8"/>
    <mergeCell ref="S8:U8"/>
    <mergeCell ref="P6:P10"/>
    <mergeCell ref="K8:K9"/>
    <mergeCell ref="F7:L7"/>
    <mergeCell ref="M7:O7"/>
    <mergeCell ref="N8:N9"/>
    <mergeCell ref="O8:O9"/>
    <mergeCell ref="AQ6:AQ10"/>
    <mergeCell ref="C7:C9"/>
    <mergeCell ref="D7:D9"/>
    <mergeCell ref="E7:E9"/>
    <mergeCell ref="Z7:Z9"/>
    <mergeCell ref="AA7:AA9"/>
    <mergeCell ref="AB7:AB9"/>
    <mergeCell ref="AC7:AC9"/>
    <mergeCell ref="AD7:AD9"/>
    <mergeCell ref="AJ7:AJ9"/>
    <mergeCell ref="AK7:AK9"/>
    <mergeCell ref="AL7:AL9"/>
    <mergeCell ref="AP7:AP9"/>
    <mergeCell ref="F8:F9"/>
    <mergeCell ref="L8:L9"/>
    <mergeCell ref="M8:M9"/>
  </mergeCells>
  <phoneticPr fontId="2"/>
  <pageMargins left="0.78740157480314965" right="0.78740157480314965" top="0.78740157480314965" bottom="0.78740157480314965" header="0.51181102362204722" footer="0.51181102362204722"/>
  <pageSetup paperSize="9" scale="80" firstPageNumber="92" fitToWidth="0" orientation="portrait" useFirstPageNumber="1" r:id="rId1"/>
  <headerFooter scaleWithDoc="0" alignWithMargins="0">
    <oddFooter>&amp;C- &amp;P -</oddFooter>
  </headerFooter>
  <colBreaks count="4" manualBreakCount="4">
    <brk id="8" max="1048575" man="1"/>
    <brk id="16" max="1048575" man="1"/>
    <brk id="24" max="35" man="1"/>
    <brk id="3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H38"/>
  <sheetViews>
    <sheetView view="pageBreakPreview" zoomScale="85" zoomScaleNormal="100" zoomScaleSheetLayoutView="85" workbookViewId="0">
      <selection sqref="A1:XFD1048576"/>
    </sheetView>
  </sheetViews>
  <sheetFormatPr defaultRowHeight="20.100000000000001" customHeight="1" x14ac:dyDescent="0.15"/>
  <cols>
    <col min="1" max="1" width="5.625" style="17" customWidth="1"/>
    <col min="2" max="2" width="11.625" style="17" customWidth="1"/>
    <col min="3" max="3" width="10.625" style="17" customWidth="1"/>
    <col min="4" max="4" width="8.625" style="17" customWidth="1"/>
    <col min="5" max="5" width="10.625" style="17" customWidth="1"/>
    <col min="6" max="6" width="8.625" style="17" customWidth="1"/>
    <col min="7" max="7" width="10.625" style="17" customWidth="1"/>
    <col min="8" max="8" width="8.625" style="17" customWidth="1"/>
    <col min="9" max="9" width="10.625" style="17" customWidth="1"/>
    <col min="10" max="10" width="8.625" style="17" customWidth="1"/>
    <col min="11" max="11" width="10.625" style="17" customWidth="1"/>
    <col min="12" max="12" width="8.625" style="17" customWidth="1"/>
    <col min="13" max="13" width="10.625" style="17" customWidth="1"/>
    <col min="14" max="14" width="8.625" style="17" customWidth="1"/>
    <col min="15" max="15" width="10.625" style="17" customWidth="1"/>
    <col min="16" max="16" width="8.625" style="17" customWidth="1"/>
    <col min="17" max="17" width="10.625" style="17" customWidth="1"/>
    <col min="18" max="18" width="8.625" style="17" customWidth="1"/>
    <col min="19" max="19" width="5.625" style="18" customWidth="1"/>
    <col min="20" max="20" width="5.625" style="17" hidden="1" customWidth="1"/>
    <col min="21" max="21" width="5.625" style="17" customWidth="1"/>
    <col min="22" max="22" width="11.625" style="17" customWidth="1"/>
    <col min="23" max="23" width="10.625" style="49" customWidth="1"/>
    <col min="24" max="24" width="8.625" style="17" customWidth="1"/>
    <col min="25" max="25" width="10.625" style="49" customWidth="1"/>
    <col min="26" max="26" width="8.625" style="17" customWidth="1"/>
    <col min="27" max="27" width="10.625" style="49" customWidth="1"/>
    <col min="28" max="28" width="8.625" style="17" customWidth="1"/>
    <col min="29" max="29" width="10.625" style="49" customWidth="1"/>
    <col min="30" max="30" width="8.625" style="17" customWidth="1"/>
    <col min="31" max="31" width="10.625" style="17" customWidth="1"/>
    <col min="32" max="32" width="5.625" style="18" customWidth="1"/>
    <col min="33" max="33" width="9" style="17" customWidth="1"/>
    <col min="34" max="16384" width="9" style="17"/>
  </cols>
  <sheetData>
    <row r="1" spans="1:34" ht="20.100000000000001" customHeight="1" x14ac:dyDescent="0.15">
      <c r="A1" s="17" t="str">
        <f>目次!A6</f>
        <v>令和７年度　市町村税の課税状況等の調</v>
      </c>
      <c r="W1" s="17"/>
      <c r="Y1" s="17"/>
      <c r="AA1" s="17"/>
      <c r="AC1" s="17"/>
    </row>
    <row r="2" spans="1:34" ht="20.100000000000001" customHeight="1" x14ac:dyDescent="0.15">
      <c r="A2" s="17" t="s">
        <v>5</v>
      </c>
    </row>
    <row r="4" spans="1:34" ht="20.100000000000001" customHeight="1" x14ac:dyDescent="0.15">
      <c r="A4" s="17" t="s">
        <v>209</v>
      </c>
      <c r="U4" s="17" t="s">
        <v>204</v>
      </c>
    </row>
    <row r="5" spans="1:34" ht="20.100000000000001" customHeight="1" thickBot="1" x14ac:dyDescent="0.2">
      <c r="T5" s="93"/>
      <c r="U5" s="101" t="s">
        <v>110</v>
      </c>
    </row>
    <row r="6" spans="1:34" ht="20.100000000000001" customHeight="1" x14ac:dyDescent="0.15">
      <c r="A6" s="19"/>
      <c r="B6" s="26" t="s">
        <v>9</v>
      </c>
      <c r="C6" s="66"/>
      <c r="D6" s="75"/>
      <c r="E6" s="66"/>
      <c r="F6" s="75"/>
      <c r="G6" s="66"/>
      <c r="H6" s="75"/>
      <c r="I6" s="66"/>
      <c r="J6" s="75"/>
      <c r="K6" s="66"/>
      <c r="L6" s="75"/>
      <c r="M6" s="66"/>
      <c r="N6" s="75"/>
      <c r="O6" s="66"/>
      <c r="P6" s="75"/>
      <c r="Q6" s="66"/>
      <c r="R6" s="75"/>
      <c r="S6" s="463" t="s">
        <v>332</v>
      </c>
      <c r="T6" s="94"/>
      <c r="U6" s="19"/>
      <c r="V6" s="26" t="s">
        <v>9</v>
      </c>
      <c r="W6" s="66"/>
      <c r="X6" s="75"/>
      <c r="Y6" s="66"/>
      <c r="Z6" s="75"/>
      <c r="AA6" s="66"/>
      <c r="AB6" s="75"/>
      <c r="AC6" s="66"/>
      <c r="AD6" s="75"/>
      <c r="AE6" s="102"/>
      <c r="AF6" s="463" t="s">
        <v>332</v>
      </c>
    </row>
    <row r="7" spans="1:34" ht="36" x14ac:dyDescent="0.15">
      <c r="A7" s="20"/>
      <c r="B7" s="27"/>
      <c r="C7" s="67" t="s">
        <v>286</v>
      </c>
      <c r="D7" s="67" t="s">
        <v>121</v>
      </c>
      <c r="E7" s="67" t="s">
        <v>242</v>
      </c>
      <c r="F7" s="67" t="s">
        <v>121</v>
      </c>
      <c r="G7" s="67" t="s">
        <v>306</v>
      </c>
      <c r="H7" s="67" t="s">
        <v>121</v>
      </c>
      <c r="I7" s="86" t="s">
        <v>30</v>
      </c>
      <c r="J7" s="87" t="s">
        <v>121</v>
      </c>
      <c r="K7" s="67" t="s">
        <v>14</v>
      </c>
      <c r="L7" s="67" t="s">
        <v>121</v>
      </c>
      <c r="M7" s="67" t="s">
        <v>36</v>
      </c>
      <c r="N7" s="67" t="s">
        <v>121</v>
      </c>
      <c r="O7" s="67" t="s">
        <v>16</v>
      </c>
      <c r="P7" s="67" t="s">
        <v>121</v>
      </c>
      <c r="Q7" s="67" t="s">
        <v>41</v>
      </c>
      <c r="R7" s="67" t="s">
        <v>121</v>
      </c>
      <c r="S7" s="464"/>
      <c r="T7" s="95"/>
      <c r="U7" s="20"/>
      <c r="V7" s="27"/>
      <c r="W7" s="67" t="s">
        <v>432</v>
      </c>
      <c r="X7" s="67" t="s">
        <v>121</v>
      </c>
      <c r="Y7" s="67" t="s">
        <v>461</v>
      </c>
      <c r="Z7" s="67" t="s">
        <v>121</v>
      </c>
      <c r="AA7" s="67" t="s">
        <v>433</v>
      </c>
      <c r="AB7" s="67" t="s">
        <v>121</v>
      </c>
      <c r="AC7" s="67" t="s">
        <v>462</v>
      </c>
      <c r="AD7" s="67" t="s">
        <v>121</v>
      </c>
      <c r="AE7" s="103" t="s">
        <v>15</v>
      </c>
      <c r="AF7" s="464"/>
    </row>
    <row r="8" spans="1:34" ht="20.100000000000001" customHeight="1" x14ac:dyDescent="0.15">
      <c r="A8" s="21" t="s">
        <v>26</v>
      </c>
      <c r="B8" s="28"/>
      <c r="C8" s="68" t="s">
        <v>25</v>
      </c>
      <c r="D8" s="76" t="s">
        <v>190</v>
      </c>
      <c r="E8" s="68" t="s">
        <v>25</v>
      </c>
      <c r="F8" s="76" t="s">
        <v>190</v>
      </c>
      <c r="G8" s="68" t="s">
        <v>25</v>
      </c>
      <c r="H8" s="76" t="s">
        <v>190</v>
      </c>
      <c r="I8" s="68" t="s">
        <v>25</v>
      </c>
      <c r="J8" s="76" t="s">
        <v>190</v>
      </c>
      <c r="K8" s="68" t="s">
        <v>25</v>
      </c>
      <c r="L8" s="76" t="s">
        <v>190</v>
      </c>
      <c r="M8" s="68" t="s">
        <v>25</v>
      </c>
      <c r="N8" s="76" t="s">
        <v>190</v>
      </c>
      <c r="O8" s="68" t="s">
        <v>25</v>
      </c>
      <c r="P8" s="76" t="s">
        <v>190</v>
      </c>
      <c r="Q8" s="68" t="s">
        <v>25</v>
      </c>
      <c r="R8" s="76" t="s">
        <v>190</v>
      </c>
      <c r="S8" s="465"/>
      <c r="T8" s="96"/>
      <c r="U8" s="21" t="s">
        <v>26</v>
      </c>
      <c r="V8" s="28"/>
      <c r="W8" s="68" t="s">
        <v>25</v>
      </c>
      <c r="X8" s="76" t="s">
        <v>190</v>
      </c>
      <c r="Y8" s="68" t="s">
        <v>25</v>
      </c>
      <c r="Z8" s="76" t="s">
        <v>190</v>
      </c>
      <c r="AA8" s="68" t="s">
        <v>25</v>
      </c>
      <c r="AB8" s="76" t="s">
        <v>190</v>
      </c>
      <c r="AC8" s="68" t="s">
        <v>25</v>
      </c>
      <c r="AD8" s="76" t="s">
        <v>190</v>
      </c>
      <c r="AE8" s="104"/>
      <c r="AF8" s="468"/>
    </row>
    <row r="9" spans="1:34" s="64" customFormat="1" ht="22.5" customHeight="1" x14ac:dyDescent="0.15">
      <c r="A9" s="22">
        <v>1</v>
      </c>
      <c r="B9" s="29" t="s">
        <v>155</v>
      </c>
      <c r="C9" s="69">
        <v>5559</v>
      </c>
      <c r="D9" s="77">
        <f t="shared" ref="D9:D34" si="0">ROUND(C9/$AE9*100,2)</f>
        <v>3.86</v>
      </c>
      <c r="E9" s="36">
        <v>49819</v>
      </c>
      <c r="F9" s="77">
        <f t="shared" ref="F9:F34" si="1">ROUND(E9/$AE9*100,2)</f>
        <v>34.590000000000003</v>
      </c>
      <c r="G9" s="36">
        <v>40989</v>
      </c>
      <c r="H9" s="77">
        <f t="shared" ref="H9:H34" si="2">ROUND(G9/$AE9*100,2)</f>
        <v>28.46</v>
      </c>
      <c r="I9" s="36">
        <v>21950</v>
      </c>
      <c r="J9" s="77">
        <f t="shared" ref="J9:J34" si="3">ROUND(I9/$AE9*100,2)</f>
        <v>15.24</v>
      </c>
      <c r="K9" s="36">
        <v>12414</v>
      </c>
      <c r="L9" s="77">
        <f t="shared" ref="L9:L34" si="4">ROUND(K9/$AE9*100,2)</f>
        <v>8.6199999999999992</v>
      </c>
      <c r="M9" s="36">
        <v>7186</v>
      </c>
      <c r="N9" s="77">
        <f t="shared" ref="N9:N34" si="5">ROUND(M9/$AE9*100,2)</f>
        <v>4.99</v>
      </c>
      <c r="O9" s="36">
        <v>2174</v>
      </c>
      <c r="P9" s="77">
        <f t="shared" ref="P9:P34" si="6">ROUND(O9/$AE9*100,2)</f>
        <v>1.51</v>
      </c>
      <c r="Q9" s="36">
        <v>1743</v>
      </c>
      <c r="R9" s="88">
        <f t="shared" ref="R9:R34" si="7">ROUND(Q9/$AE9*100,2)</f>
        <v>1.21</v>
      </c>
      <c r="S9" s="52">
        <v>1</v>
      </c>
      <c r="T9" s="97"/>
      <c r="U9" s="22">
        <v>1</v>
      </c>
      <c r="V9" s="29" t="s">
        <v>155</v>
      </c>
      <c r="W9" s="69">
        <v>1682</v>
      </c>
      <c r="X9" s="77">
        <f t="shared" ref="X9:X34" si="8">ROUND(W9/$AE9*100,2)</f>
        <v>1.17</v>
      </c>
      <c r="Y9" s="382">
        <v>419</v>
      </c>
      <c r="Z9" s="77">
        <f t="shared" ref="Z9:Z34" si="9">ROUND(Y9/$AE9*100,2)</f>
        <v>0.28999999999999998</v>
      </c>
      <c r="AA9" s="382">
        <v>60</v>
      </c>
      <c r="AB9" s="77">
        <f t="shared" ref="AB9:AB34" si="10">ROUND(AA9/$AE9*100,2)</f>
        <v>0.04</v>
      </c>
      <c r="AC9" s="382">
        <v>13</v>
      </c>
      <c r="AD9" s="77">
        <f t="shared" ref="AD9:AD34" si="11">ROUND(AC9/$AE9*100,2)</f>
        <v>0.01</v>
      </c>
      <c r="AE9" s="378">
        <f>C9+E9+G9+I9+K9+M9+O9+Q9+W9+Y9+AA9+AC9</f>
        <v>144008</v>
      </c>
      <c r="AF9" s="376">
        <v>1</v>
      </c>
      <c r="AG9" s="110"/>
      <c r="AH9" s="111"/>
    </row>
    <row r="10" spans="1:34" s="64" customFormat="1" ht="22.5" customHeight="1" x14ac:dyDescent="0.15">
      <c r="A10" s="23">
        <v>2</v>
      </c>
      <c r="B10" s="30" t="s">
        <v>159</v>
      </c>
      <c r="C10" s="70">
        <v>1001</v>
      </c>
      <c r="D10" s="78">
        <f t="shared" si="0"/>
        <v>4.6399999999999997</v>
      </c>
      <c r="E10" s="37">
        <v>8864</v>
      </c>
      <c r="F10" s="78">
        <f t="shared" si="1"/>
        <v>41.09</v>
      </c>
      <c r="G10" s="37">
        <v>6219</v>
      </c>
      <c r="H10" s="78">
        <f t="shared" si="2"/>
        <v>28.83</v>
      </c>
      <c r="I10" s="37">
        <v>2753</v>
      </c>
      <c r="J10" s="78">
        <f t="shared" si="3"/>
        <v>12.76</v>
      </c>
      <c r="K10" s="37">
        <v>1399</v>
      </c>
      <c r="L10" s="78">
        <f t="shared" si="4"/>
        <v>6.48</v>
      </c>
      <c r="M10" s="37">
        <v>713</v>
      </c>
      <c r="N10" s="78">
        <f t="shared" si="5"/>
        <v>3.3</v>
      </c>
      <c r="O10" s="37">
        <v>199</v>
      </c>
      <c r="P10" s="78">
        <f t="shared" si="6"/>
        <v>0.92</v>
      </c>
      <c r="Q10" s="37">
        <v>190</v>
      </c>
      <c r="R10" s="89">
        <f t="shared" si="7"/>
        <v>0.88</v>
      </c>
      <c r="S10" s="52">
        <v>2</v>
      </c>
      <c r="T10" s="96"/>
      <c r="U10" s="23">
        <v>2</v>
      </c>
      <c r="V10" s="30" t="s">
        <v>159</v>
      </c>
      <c r="W10" s="70">
        <v>167</v>
      </c>
      <c r="X10" s="78">
        <f t="shared" si="8"/>
        <v>0.77</v>
      </c>
      <c r="Y10" s="383">
        <v>57</v>
      </c>
      <c r="Z10" s="78">
        <f t="shared" si="9"/>
        <v>0.26</v>
      </c>
      <c r="AA10" s="383">
        <v>11</v>
      </c>
      <c r="AB10" s="78">
        <f t="shared" si="10"/>
        <v>0.05</v>
      </c>
      <c r="AC10" s="383">
        <v>1</v>
      </c>
      <c r="AD10" s="78">
        <f t="shared" si="11"/>
        <v>0</v>
      </c>
      <c r="AE10" s="379">
        <f t="shared" ref="AE10:AE33" si="12">C10+E10+G10+I10+K10+M10+O10+Q10+W10+Y10+AA10+AC10</f>
        <v>21574</v>
      </c>
      <c r="AF10" s="376">
        <v>2</v>
      </c>
      <c r="AG10" s="110"/>
      <c r="AH10" s="111"/>
    </row>
    <row r="11" spans="1:34" s="64" customFormat="1" ht="22.5" customHeight="1" x14ac:dyDescent="0.15">
      <c r="A11" s="23">
        <v>3</v>
      </c>
      <c r="B11" s="30" t="s">
        <v>160</v>
      </c>
      <c r="C11" s="70">
        <v>1634</v>
      </c>
      <c r="D11" s="78">
        <f t="shared" si="0"/>
        <v>4.46</v>
      </c>
      <c r="E11" s="37">
        <v>15484</v>
      </c>
      <c r="F11" s="78">
        <f t="shared" si="1"/>
        <v>42.27</v>
      </c>
      <c r="G11" s="37">
        <v>10555</v>
      </c>
      <c r="H11" s="78">
        <f t="shared" si="2"/>
        <v>28.81</v>
      </c>
      <c r="I11" s="37">
        <v>4494</v>
      </c>
      <c r="J11" s="78">
        <f t="shared" si="3"/>
        <v>12.27</v>
      </c>
      <c r="K11" s="37">
        <v>2485</v>
      </c>
      <c r="L11" s="78">
        <f t="shared" si="4"/>
        <v>6.78</v>
      </c>
      <c r="M11" s="37">
        <v>1086</v>
      </c>
      <c r="N11" s="78">
        <f t="shared" si="5"/>
        <v>2.96</v>
      </c>
      <c r="O11" s="37">
        <v>283</v>
      </c>
      <c r="P11" s="78">
        <f t="shared" si="6"/>
        <v>0.77</v>
      </c>
      <c r="Q11" s="37">
        <v>262</v>
      </c>
      <c r="R11" s="89">
        <f t="shared" si="7"/>
        <v>0.72</v>
      </c>
      <c r="S11" s="52">
        <v>3</v>
      </c>
      <c r="T11" s="96"/>
      <c r="U11" s="23">
        <v>3</v>
      </c>
      <c r="V11" s="30" t="s">
        <v>160</v>
      </c>
      <c r="W11" s="70">
        <v>274</v>
      </c>
      <c r="X11" s="78">
        <f t="shared" si="8"/>
        <v>0.75</v>
      </c>
      <c r="Y11" s="383">
        <v>68</v>
      </c>
      <c r="Z11" s="78">
        <f t="shared" si="9"/>
        <v>0.19</v>
      </c>
      <c r="AA11" s="383">
        <v>8</v>
      </c>
      <c r="AB11" s="78">
        <f t="shared" si="10"/>
        <v>0.02</v>
      </c>
      <c r="AC11" s="383">
        <v>1</v>
      </c>
      <c r="AD11" s="78">
        <f t="shared" si="11"/>
        <v>0</v>
      </c>
      <c r="AE11" s="379">
        <f t="shared" si="12"/>
        <v>36634</v>
      </c>
      <c r="AF11" s="376">
        <v>3</v>
      </c>
      <c r="AG11" s="110"/>
      <c r="AH11" s="111"/>
    </row>
    <row r="12" spans="1:34" s="64" customFormat="1" ht="22.5" customHeight="1" x14ac:dyDescent="0.15">
      <c r="A12" s="23">
        <v>4</v>
      </c>
      <c r="B12" s="30" t="s">
        <v>161</v>
      </c>
      <c r="C12" s="70">
        <v>1138</v>
      </c>
      <c r="D12" s="78">
        <f>ROUND(C12/$AE12*100,2)</f>
        <v>3.69</v>
      </c>
      <c r="E12" s="37">
        <v>11936</v>
      </c>
      <c r="F12" s="78">
        <f t="shared" si="1"/>
        <v>38.74</v>
      </c>
      <c r="G12" s="37">
        <v>9328</v>
      </c>
      <c r="H12" s="78">
        <f t="shared" si="2"/>
        <v>30.28</v>
      </c>
      <c r="I12" s="37">
        <v>4375</v>
      </c>
      <c r="J12" s="78">
        <f t="shared" si="3"/>
        <v>14.2</v>
      </c>
      <c r="K12" s="37">
        <v>2214</v>
      </c>
      <c r="L12" s="78">
        <f t="shared" si="4"/>
        <v>7.19</v>
      </c>
      <c r="M12" s="37">
        <v>1066</v>
      </c>
      <c r="N12" s="78">
        <f t="shared" si="5"/>
        <v>3.46</v>
      </c>
      <c r="O12" s="37">
        <v>269</v>
      </c>
      <c r="P12" s="78">
        <f t="shared" si="6"/>
        <v>0.87</v>
      </c>
      <c r="Q12" s="37">
        <v>211</v>
      </c>
      <c r="R12" s="89">
        <f t="shared" si="7"/>
        <v>0.68</v>
      </c>
      <c r="S12" s="52">
        <v>4</v>
      </c>
      <c r="T12" s="96"/>
      <c r="U12" s="23">
        <v>4</v>
      </c>
      <c r="V12" s="30" t="s">
        <v>161</v>
      </c>
      <c r="W12" s="70">
        <v>200</v>
      </c>
      <c r="X12" s="78">
        <f t="shared" si="8"/>
        <v>0.65</v>
      </c>
      <c r="Y12" s="383">
        <v>67</v>
      </c>
      <c r="Z12" s="78">
        <f t="shared" si="9"/>
        <v>0.22</v>
      </c>
      <c r="AA12" s="383">
        <v>5</v>
      </c>
      <c r="AB12" s="78">
        <f t="shared" si="10"/>
        <v>0.02</v>
      </c>
      <c r="AC12" s="383">
        <v>1</v>
      </c>
      <c r="AD12" s="78">
        <f t="shared" si="11"/>
        <v>0</v>
      </c>
      <c r="AE12" s="379">
        <f t="shared" si="12"/>
        <v>30810</v>
      </c>
      <c r="AF12" s="376">
        <v>4</v>
      </c>
      <c r="AG12" s="110"/>
      <c r="AH12" s="111"/>
    </row>
    <row r="13" spans="1:34" s="64" customFormat="1" ht="22.5" customHeight="1" x14ac:dyDescent="0.15">
      <c r="A13" s="23">
        <v>5</v>
      </c>
      <c r="B13" s="30" t="s">
        <v>164</v>
      </c>
      <c r="C13" s="70">
        <v>459</v>
      </c>
      <c r="D13" s="78">
        <f t="shared" si="0"/>
        <v>4.78</v>
      </c>
      <c r="E13" s="37">
        <v>4127</v>
      </c>
      <c r="F13" s="78">
        <f t="shared" si="1"/>
        <v>42.97</v>
      </c>
      <c r="G13" s="37">
        <v>2782</v>
      </c>
      <c r="H13" s="78">
        <f t="shared" si="2"/>
        <v>28.97</v>
      </c>
      <c r="I13" s="37">
        <v>1189</v>
      </c>
      <c r="J13" s="78">
        <f t="shared" si="3"/>
        <v>12.38</v>
      </c>
      <c r="K13" s="37">
        <v>564</v>
      </c>
      <c r="L13" s="78">
        <f t="shared" si="4"/>
        <v>5.87</v>
      </c>
      <c r="M13" s="37">
        <v>256</v>
      </c>
      <c r="N13" s="78">
        <f t="shared" si="5"/>
        <v>2.67</v>
      </c>
      <c r="O13" s="37">
        <v>80</v>
      </c>
      <c r="P13" s="78">
        <f t="shared" si="6"/>
        <v>0.83</v>
      </c>
      <c r="Q13" s="37">
        <v>59</v>
      </c>
      <c r="R13" s="89">
        <f t="shared" si="7"/>
        <v>0.61</v>
      </c>
      <c r="S13" s="53">
        <v>5</v>
      </c>
      <c r="T13" s="96"/>
      <c r="U13" s="23">
        <v>5</v>
      </c>
      <c r="V13" s="30" t="s">
        <v>164</v>
      </c>
      <c r="W13" s="70">
        <v>62</v>
      </c>
      <c r="X13" s="78">
        <f t="shared" si="8"/>
        <v>0.65</v>
      </c>
      <c r="Y13" s="384">
        <v>23</v>
      </c>
      <c r="Z13" s="80">
        <f t="shared" si="9"/>
        <v>0.24</v>
      </c>
      <c r="AA13" s="383">
        <v>3</v>
      </c>
      <c r="AB13" s="78">
        <f t="shared" si="10"/>
        <v>0.03</v>
      </c>
      <c r="AC13" s="384">
        <v>0</v>
      </c>
      <c r="AD13" s="78">
        <f t="shared" si="11"/>
        <v>0</v>
      </c>
      <c r="AE13" s="379">
        <f t="shared" si="12"/>
        <v>9604</v>
      </c>
      <c r="AF13" s="356">
        <v>5</v>
      </c>
      <c r="AG13" s="110"/>
      <c r="AH13" s="111"/>
    </row>
    <row r="14" spans="1:34" s="64" customFormat="1" ht="22.5" customHeight="1" x14ac:dyDescent="0.15">
      <c r="A14" s="65">
        <v>6</v>
      </c>
      <c r="B14" s="31" t="s">
        <v>166</v>
      </c>
      <c r="C14" s="71">
        <v>795</v>
      </c>
      <c r="D14" s="79">
        <f t="shared" si="0"/>
        <v>4.6399999999999997</v>
      </c>
      <c r="E14" s="48">
        <v>7651</v>
      </c>
      <c r="F14" s="79">
        <f t="shared" si="1"/>
        <v>44.64</v>
      </c>
      <c r="G14" s="48">
        <v>5146</v>
      </c>
      <c r="H14" s="79">
        <f t="shared" si="2"/>
        <v>30.03</v>
      </c>
      <c r="I14" s="48">
        <v>1967</v>
      </c>
      <c r="J14" s="79">
        <f t="shared" si="3"/>
        <v>11.48</v>
      </c>
      <c r="K14" s="48">
        <v>858</v>
      </c>
      <c r="L14" s="79">
        <f t="shared" si="4"/>
        <v>5.01</v>
      </c>
      <c r="M14" s="48">
        <v>390</v>
      </c>
      <c r="N14" s="79">
        <f t="shared" si="5"/>
        <v>2.2799999999999998</v>
      </c>
      <c r="O14" s="48">
        <v>109</v>
      </c>
      <c r="P14" s="79">
        <f t="shared" si="6"/>
        <v>0.64</v>
      </c>
      <c r="Q14" s="48">
        <v>105</v>
      </c>
      <c r="R14" s="90">
        <f t="shared" si="7"/>
        <v>0.61</v>
      </c>
      <c r="S14" s="52">
        <v>6</v>
      </c>
      <c r="T14" s="98"/>
      <c r="U14" s="65">
        <v>6</v>
      </c>
      <c r="V14" s="31" t="s">
        <v>166</v>
      </c>
      <c r="W14" s="71">
        <v>92</v>
      </c>
      <c r="X14" s="79">
        <f t="shared" si="8"/>
        <v>0.54</v>
      </c>
      <c r="Y14" s="385">
        <v>23</v>
      </c>
      <c r="Z14" s="79">
        <f t="shared" si="9"/>
        <v>0.13</v>
      </c>
      <c r="AA14" s="385">
        <v>3</v>
      </c>
      <c r="AB14" s="79">
        <f t="shared" si="10"/>
        <v>0.02</v>
      </c>
      <c r="AC14" s="385">
        <v>0</v>
      </c>
      <c r="AD14" s="79">
        <f t="shared" si="11"/>
        <v>0</v>
      </c>
      <c r="AE14" s="380">
        <f t="shared" si="12"/>
        <v>17139</v>
      </c>
      <c r="AF14" s="376">
        <v>6</v>
      </c>
      <c r="AG14" s="110"/>
      <c r="AH14" s="111"/>
    </row>
    <row r="15" spans="1:34" s="64" customFormat="1" ht="22.5" customHeight="1" x14ac:dyDescent="0.15">
      <c r="A15" s="23">
        <v>7</v>
      </c>
      <c r="B15" s="30" t="s">
        <v>167</v>
      </c>
      <c r="C15" s="70">
        <v>550</v>
      </c>
      <c r="D15" s="78">
        <f t="shared" si="0"/>
        <v>4.46</v>
      </c>
      <c r="E15" s="37">
        <v>5152</v>
      </c>
      <c r="F15" s="78">
        <f t="shared" si="1"/>
        <v>41.74</v>
      </c>
      <c r="G15" s="37">
        <v>3924</v>
      </c>
      <c r="H15" s="78">
        <f t="shared" si="2"/>
        <v>31.79</v>
      </c>
      <c r="I15" s="37">
        <v>1537</v>
      </c>
      <c r="J15" s="78">
        <f t="shared" si="3"/>
        <v>12.45</v>
      </c>
      <c r="K15" s="37">
        <v>670</v>
      </c>
      <c r="L15" s="78">
        <f t="shared" si="4"/>
        <v>5.43</v>
      </c>
      <c r="M15" s="37">
        <v>272</v>
      </c>
      <c r="N15" s="78">
        <f t="shared" si="5"/>
        <v>2.2000000000000002</v>
      </c>
      <c r="O15" s="37">
        <v>78</v>
      </c>
      <c r="P15" s="78">
        <f t="shared" si="6"/>
        <v>0.63</v>
      </c>
      <c r="Q15" s="37">
        <v>75</v>
      </c>
      <c r="R15" s="89">
        <f t="shared" si="7"/>
        <v>0.61</v>
      </c>
      <c r="S15" s="52">
        <v>7</v>
      </c>
      <c r="T15" s="96"/>
      <c r="U15" s="23">
        <v>7</v>
      </c>
      <c r="V15" s="30" t="s">
        <v>167</v>
      </c>
      <c r="W15" s="70">
        <v>66</v>
      </c>
      <c r="X15" s="78">
        <f t="shared" si="8"/>
        <v>0.53</v>
      </c>
      <c r="Y15" s="383">
        <v>18</v>
      </c>
      <c r="Z15" s="78">
        <f t="shared" si="9"/>
        <v>0.15</v>
      </c>
      <c r="AA15" s="383">
        <v>2</v>
      </c>
      <c r="AB15" s="78">
        <f t="shared" si="10"/>
        <v>0.02</v>
      </c>
      <c r="AC15" s="383">
        <v>0</v>
      </c>
      <c r="AD15" s="78">
        <f t="shared" si="11"/>
        <v>0</v>
      </c>
      <c r="AE15" s="379">
        <f t="shared" si="12"/>
        <v>12344</v>
      </c>
      <c r="AF15" s="376">
        <v>7</v>
      </c>
      <c r="AG15" s="110"/>
      <c r="AH15" s="111"/>
    </row>
    <row r="16" spans="1:34" s="64" customFormat="1" ht="22.5" customHeight="1" x14ac:dyDescent="0.15">
      <c r="A16" s="23">
        <v>8</v>
      </c>
      <c r="B16" s="32" t="s">
        <v>171</v>
      </c>
      <c r="C16" s="70">
        <v>1392</v>
      </c>
      <c r="D16" s="78">
        <f t="shared" si="0"/>
        <v>4.2300000000000004</v>
      </c>
      <c r="E16" s="37">
        <v>12439</v>
      </c>
      <c r="F16" s="78">
        <f t="shared" si="1"/>
        <v>37.78</v>
      </c>
      <c r="G16" s="37">
        <v>9918</v>
      </c>
      <c r="H16" s="78">
        <f t="shared" si="2"/>
        <v>30.12</v>
      </c>
      <c r="I16" s="37">
        <v>5025</v>
      </c>
      <c r="J16" s="78">
        <f t="shared" si="3"/>
        <v>15.26</v>
      </c>
      <c r="K16" s="37">
        <v>2176</v>
      </c>
      <c r="L16" s="78">
        <f t="shared" si="4"/>
        <v>6.61</v>
      </c>
      <c r="M16" s="37">
        <v>1129</v>
      </c>
      <c r="N16" s="78">
        <f t="shared" si="5"/>
        <v>3.43</v>
      </c>
      <c r="O16" s="37">
        <v>358</v>
      </c>
      <c r="P16" s="78">
        <f t="shared" si="6"/>
        <v>1.0900000000000001</v>
      </c>
      <c r="Q16" s="37">
        <v>261</v>
      </c>
      <c r="R16" s="89">
        <f t="shared" si="7"/>
        <v>0.79</v>
      </c>
      <c r="S16" s="52">
        <v>8</v>
      </c>
      <c r="T16" s="96"/>
      <c r="U16" s="23">
        <v>8</v>
      </c>
      <c r="V16" s="30" t="s">
        <v>171</v>
      </c>
      <c r="W16" s="70">
        <v>164</v>
      </c>
      <c r="X16" s="78">
        <f t="shared" si="8"/>
        <v>0.5</v>
      </c>
      <c r="Y16" s="383">
        <v>54</v>
      </c>
      <c r="Z16" s="78">
        <f t="shared" si="9"/>
        <v>0.16</v>
      </c>
      <c r="AA16" s="383">
        <v>8</v>
      </c>
      <c r="AB16" s="78">
        <f t="shared" si="10"/>
        <v>0.02</v>
      </c>
      <c r="AC16" s="383">
        <v>1</v>
      </c>
      <c r="AD16" s="78">
        <f t="shared" si="11"/>
        <v>0</v>
      </c>
      <c r="AE16" s="379">
        <f t="shared" si="12"/>
        <v>32925</v>
      </c>
      <c r="AF16" s="376">
        <v>8</v>
      </c>
      <c r="AG16" s="110"/>
      <c r="AH16" s="111"/>
    </row>
    <row r="17" spans="1:34" s="64" customFormat="1" ht="22.5" customHeight="1" x14ac:dyDescent="0.15">
      <c r="A17" s="23">
        <v>9</v>
      </c>
      <c r="B17" s="30" t="s">
        <v>173</v>
      </c>
      <c r="C17" s="70">
        <v>571</v>
      </c>
      <c r="D17" s="78">
        <f t="shared" si="0"/>
        <v>3.98</v>
      </c>
      <c r="E17" s="37">
        <v>5543</v>
      </c>
      <c r="F17" s="78">
        <f t="shared" si="1"/>
        <v>38.68</v>
      </c>
      <c r="G17" s="37">
        <v>4536</v>
      </c>
      <c r="H17" s="78">
        <f t="shared" si="2"/>
        <v>31.65</v>
      </c>
      <c r="I17" s="37">
        <v>2123</v>
      </c>
      <c r="J17" s="78">
        <f t="shared" si="3"/>
        <v>14.81</v>
      </c>
      <c r="K17" s="37">
        <v>945</v>
      </c>
      <c r="L17" s="78">
        <f t="shared" si="4"/>
        <v>6.59</v>
      </c>
      <c r="M17" s="37">
        <v>360</v>
      </c>
      <c r="N17" s="78">
        <f t="shared" si="5"/>
        <v>2.5099999999999998</v>
      </c>
      <c r="O17" s="37">
        <v>94</v>
      </c>
      <c r="P17" s="78">
        <f t="shared" si="6"/>
        <v>0.66</v>
      </c>
      <c r="Q17" s="37">
        <v>76</v>
      </c>
      <c r="R17" s="89">
        <f t="shared" si="7"/>
        <v>0.53</v>
      </c>
      <c r="S17" s="52">
        <v>9</v>
      </c>
      <c r="T17" s="96"/>
      <c r="U17" s="23">
        <v>9</v>
      </c>
      <c r="V17" s="30" t="s">
        <v>173</v>
      </c>
      <c r="W17" s="70">
        <v>64</v>
      </c>
      <c r="X17" s="78">
        <f t="shared" si="8"/>
        <v>0.45</v>
      </c>
      <c r="Y17" s="383">
        <v>17</v>
      </c>
      <c r="Z17" s="78">
        <f t="shared" si="9"/>
        <v>0.12</v>
      </c>
      <c r="AA17" s="383">
        <v>2</v>
      </c>
      <c r="AB17" s="78">
        <f t="shared" si="10"/>
        <v>0.01</v>
      </c>
      <c r="AC17" s="383">
        <v>0</v>
      </c>
      <c r="AD17" s="78">
        <f t="shared" si="11"/>
        <v>0</v>
      </c>
      <c r="AE17" s="379">
        <f t="shared" si="12"/>
        <v>14331</v>
      </c>
      <c r="AF17" s="376">
        <v>9</v>
      </c>
      <c r="AG17" s="110"/>
      <c r="AH17" s="111"/>
    </row>
    <row r="18" spans="1:34" s="64" customFormat="1" ht="22.5" customHeight="1" x14ac:dyDescent="0.15">
      <c r="A18" s="24">
        <v>10</v>
      </c>
      <c r="B18" s="33" t="s">
        <v>174</v>
      </c>
      <c r="C18" s="72">
        <v>1481</v>
      </c>
      <c r="D18" s="80">
        <f t="shared" si="0"/>
        <v>4.38</v>
      </c>
      <c r="E18" s="38">
        <v>13982</v>
      </c>
      <c r="F18" s="80">
        <f t="shared" si="1"/>
        <v>41.36</v>
      </c>
      <c r="G18" s="38">
        <v>9994</v>
      </c>
      <c r="H18" s="80">
        <f t="shared" si="2"/>
        <v>29.56</v>
      </c>
      <c r="I18" s="38">
        <v>4301</v>
      </c>
      <c r="J18" s="80">
        <f t="shared" si="3"/>
        <v>12.72</v>
      </c>
      <c r="K18" s="38">
        <v>2183</v>
      </c>
      <c r="L18" s="80">
        <f t="shared" si="4"/>
        <v>6.46</v>
      </c>
      <c r="M18" s="38">
        <v>1058</v>
      </c>
      <c r="N18" s="80">
        <f t="shared" si="5"/>
        <v>3.13</v>
      </c>
      <c r="O18" s="38">
        <v>300</v>
      </c>
      <c r="P18" s="80">
        <f t="shared" si="6"/>
        <v>0.89</v>
      </c>
      <c r="Q18" s="38">
        <v>228</v>
      </c>
      <c r="R18" s="91">
        <f t="shared" si="7"/>
        <v>0.67</v>
      </c>
      <c r="S18" s="53">
        <v>10</v>
      </c>
      <c r="T18" s="99"/>
      <c r="U18" s="24">
        <v>10</v>
      </c>
      <c r="V18" s="33" t="s">
        <v>174</v>
      </c>
      <c r="W18" s="72">
        <v>220</v>
      </c>
      <c r="X18" s="80">
        <f t="shared" si="8"/>
        <v>0.65</v>
      </c>
      <c r="Y18" s="384">
        <v>51</v>
      </c>
      <c r="Z18" s="80">
        <f t="shared" si="9"/>
        <v>0.15</v>
      </c>
      <c r="AA18" s="384">
        <v>5</v>
      </c>
      <c r="AB18" s="80">
        <f t="shared" si="10"/>
        <v>0.01</v>
      </c>
      <c r="AC18" s="384">
        <v>1</v>
      </c>
      <c r="AD18" s="80">
        <f t="shared" si="11"/>
        <v>0</v>
      </c>
      <c r="AE18" s="379">
        <f t="shared" si="12"/>
        <v>33804</v>
      </c>
      <c r="AF18" s="356">
        <v>10</v>
      </c>
      <c r="AG18" s="110"/>
      <c r="AH18" s="111"/>
    </row>
    <row r="19" spans="1:34" s="64" customFormat="1" ht="22.5" customHeight="1" x14ac:dyDescent="0.15">
      <c r="A19" s="23">
        <v>11</v>
      </c>
      <c r="B19" s="30" t="s">
        <v>175</v>
      </c>
      <c r="C19" s="70">
        <v>510</v>
      </c>
      <c r="D19" s="78">
        <f t="shared" si="0"/>
        <v>4.2300000000000004</v>
      </c>
      <c r="E19" s="37">
        <v>5217</v>
      </c>
      <c r="F19" s="78">
        <f t="shared" si="1"/>
        <v>43.27</v>
      </c>
      <c r="G19" s="37">
        <v>3548</v>
      </c>
      <c r="H19" s="78">
        <f t="shared" si="2"/>
        <v>29.43</v>
      </c>
      <c r="I19" s="37">
        <v>1532</v>
      </c>
      <c r="J19" s="78">
        <f t="shared" si="3"/>
        <v>12.71</v>
      </c>
      <c r="K19" s="37">
        <v>735</v>
      </c>
      <c r="L19" s="78">
        <f t="shared" si="4"/>
        <v>6.1</v>
      </c>
      <c r="M19" s="37">
        <v>302</v>
      </c>
      <c r="N19" s="78">
        <f t="shared" si="5"/>
        <v>2.5</v>
      </c>
      <c r="O19" s="37">
        <v>65</v>
      </c>
      <c r="P19" s="78">
        <f t="shared" si="6"/>
        <v>0.54</v>
      </c>
      <c r="Q19" s="37">
        <v>58</v>
      </c>
      <c r="R19" s="89">
        <f t="shared" si="7"/>
        <v>0.48</v>
      </c>
      <c r="S19" s="52">
        <v>11</v>
      </c>
      <c r="T19" s="96"/>
      <c r="U19" s="23">
        <v>11</v>
      </c>
      <c r="V19" s="30" t="s">
        <v>175</v>
      </c>
      <c r="W19" s="70">
        <v>68</v>
      </c>
      <c r="X19" s="79">
        <f t="shared" si="8"/>
        <v>0.56000000000000005</v>
      </c>
      <c r="Y19" s="383">
        <v>19</v>
      </c>
      <c r="Z19" s="79">
        <f t="shared" si="9"/>
        <v>0.16</v>
      </c>
      <c r="AA19" s="383">
        <v>2</v>
      </c>
      <c r="AB19" s="78">
        <f t="shared" si="10"/>
        <v>0.02</v>
      </c>
      <c r="AC19" s="385">
        <v>1</v>
      </c>
      <c r="AD19" s="78">
        <f t="shared" si="11"/>
        <v>0.01</v>
      </c>
      <c r="AE19" s="380">
        <f t="shared" si="12"/>
        <v>12057</v>
      </c>
      <c r="AF19" s="376">
        <v>11</v>
      </c>
      <c r="AG19" s="110"/>
      <c r="AH19" s="111"/>
    </row>
    <row r="20" spans="1:34" s="64" customFormat="1" ht="22.5" customHeight="1" x14ac:dyDescent="0.15">
      <c r="A20" s="23">
        <v>12</v>
      </c>
      <c r="B20" s="30" t="s">
        <v>302</v>
      </c>
      <c r="C20" s="70">
        <v>452</v>
      </c>
      <c r="D20" s="78">
        <f t="shared" si="0"/>
        <v>4.33</v>
      </c>
      <c r="E20" s="37">
        <v>3732</v>
      </c>
      <c r="F20" s="78">
        <f t="shared" si="1"/>
        <v>35.72</v>
      </c>
      <c r="G20" s="37">
        <v>3279</v>
      </c>
      <c r="H20" s="78">
        <f t="shared" si="2"/>
        <v>31.38</v>
      </c>
      <c r="I20" s="37">
        <v>1628</v>
      </c>
      <c r="J20" s="78">
        <f t="shared" si="3"/>
        <v>15.58</v>
      </c>
      <c r="K20" s="37">
        <v>615</v>
      </c>
      <c r="L20" s="78">
        <f t="shared" si="4"/>
        <v>5.89</v>
      </c>
      <c r="M20" s="37">
        <v>345</v>
      </c>
      <c r="N20" s="78">
        <f t="shared" si="5"/>
        <v>3.3</v>
      </c>
      <c r="O20" s="37">
        <v>189</v>
      </c>
      <c r="P20" s="78">
        <f t="shared" si="6"/>
        <v>1.81</v>
      </c>
      <c r="Q20" s="37">
        <v>136</v>
      </c>
      <c r="R20" s="89">
        <f t="shared" si="7"/>
        <v>1.3</v>
      </c>
      <c r="S20" s="52">
        <v>12</v>
      </c>
      <c r="T20" s="96"/>
      <c r="U20" s="23">
        <v>12</v>
      </c>
      <c r="V20" s="30" t="s">
        <v>302</v>
      </c>
      <c r="W20" s="70">
        <v>50</v>
      </c>
      <c r="X20" s="78">
        <f t="shared" si="8"/>
        <v>0.48</v>
      </c>
      <c r="Y20" s="383">
        <v>22</v>
      </c>
      <c r="Z20" s="78">
        <f t="shared" si="9"/>
        <v>0.21</v>
      </c>
      <c r="AA20" s="383">
        <v>0</v>
      </c>
      <c r="AB20" s="78">
        <f t="shared" si="10"/>
        <v>0</v>
      </c>
      <c r="AC20" s="383">
        <v>0</v>
      </c>
      <c r="AD20" s="78">
        <f t="shared" si="11"/>
        <v>0</v>
      </c>
      <c r="AE20" s="379">
        <f t="shared" si="12"/>
        <v>10448</v>
      </c>
      <c r="AF20" s="376">
        <v>12</v>
      </c>
      <c r="AG20" s="110"/>
      <c r="AH20" s="111"/>
    </row>
    <row r="21" spans="1:34" s="64" customFormat="1" ht="22.5" customHeight="1" x14ac:dyDescent="0.15">
      <c r="A21" s="23">
        <v>13</v>
      </c>
      <c r="B21" s="30" t="s">
        <v>303</v>
      </c>
      <c r="C21" s="70">
        <v>420</v>
      </c>
      <c r="D21" s="78">
        <f t="shared" si="0"/>
        <v>4.25</v>
      </c>
      <c r="E21" s="37">
        <v>4442</v>
      </c>
      <c r="F21" s="78">
        <f t="shared" si="1"/>
        <v>44.92</v>
      </c>
      <c r="G21" s="37">
        <v>2876</v>
      </c>
      <c r="H21" s="78">
        <f t="shared" si="2"/>
        <v>29.09</v>
      </c>
      <c r="I21" s="37">
        <v>1160</v>
      </c>
      <c r="J21" s="78">
        <f t="shared" si="3"/>
        <v>11.73</v>
      </c>
      <c r="K21" s="37">
        <v>594</v>
      </c>
      <c r="L21" s="78">
        <f t="shared" si="4"/>
        <v>6.01</v>
      </c>
      <c r="M21" s="37">
        <v>205</v>
      </c>
      <c r="N21" s="78">
        <f t="shared" si="5"/>
        <v>2.0699999999999998</v>
      </c>
      <c r="O21" s="37">
        <v>60</v>
      </c>
      <c r="P21" s="78">
        <f t="shared" si="6"/>
        <v>0.61</v>
      </c>
      <c r="Q21" s="37">
        <v>54</v>
      </c>
      <c r="R21" s="89">
        <f t="shared" si="7"/>
        <v>0.55000000000000004</v>
      </c>
      <c r="S21" s="52">
        <v>13</v>
      </c>
      <c r="T21" s="96"/>
      <c r="U21" s="23">
        <v>13</v>
      </c>
      <c r="V21" s="30" t="s">
        <v>303</v>
      </c>
      <c r="W21" s="70">
        <v>59</v>
      </c>
      <c r="X21" s="78">
        <f t="shared" si="8"/>
        <v>0.6</v>
      </c>
      <c r="Y21" s="383">
        <v>17</v>
      </c>
      <c r="Z21" s="78">
        <f t="shared" si="9"/>
        <v>0.17</v>
      </c>
      <c r="AA21" s="383">
        <v>1</v>
      </c>
      <c r="AB21" s="78">
        <f t="shared" si="10"/>
        <v>0.01</v>
      </c>
      <c r="AC21" s="383">
        <v>0</v>
      </c>
      <c r="AD21" s="78">
        <f t="shared" si="11"/>
        <v>0</v>
      </c>
      <c r="AE21" s="379">
        <f t="shared" si="12"/>
        <v>9888</v>
      </c>
      <c r="AF21" s="376">
        <v>13</v>
      </c>
      <c r="AG21" s="110"/>
      <c r="AH21" s="111"/>
    </row>
    <row r="22" spans="1:34" s="64" customFormat="1" ht="22.5" customHeight="1" x14ac:dyDescent="0.15">
      <c r="A22" s="23">
        <v>14</v>
      </c>
      <c r="B22" s="30" t="s">
        <v>176</v>
      </c>
      <c r="C22" s="70">
        <v>75</v>
      </c>
      <c r="D22" s="78">
        <f t="shared" si="0"/>
        <v>3.85</v>
      </c>
      <c r="E22" s="37">
        <v>792</v>
      </c>
      <c r="F22" s="78">
        <f t="shared" si="1"/>
        <v>40.659999999999997</v>
      </c>
      <c r="G22" s="37">
        <v>577</v>
      </c>
      <c r="H22" s="78">
        <f t="shared" si="2"/>
        <v>29.62</v>
      </c>
      <c r="I22" s="37">
        <v>275</v>
      </c>
      <c r="J22" s="78">
        <f t="shared" si="3"/>
        <v>14.12</v>
      </c>
      <c r="K22" s="37">
        <v>114</v>
      </c>
      <c r="L22" s="78">
        <f t="shared" si="4"/>
        <v>5.85</v>
      </c>
      <c r="M22" s="37">
        <v>71</v>
      </c>
      <c r="N22" s="78">
        <f t="shared" si="5"/>
        <v>3.64</v>
      </c>
      <c r="O22" s="37">
        <v>13</v>
      </c>
      <c r="P22" s="78">
        <f t="shared" si="6"/>
        <v>0.67</v>
      </c>
      <c r="Q22" s="37">
        <v>13</v>
      </c>
      <c r="R22" s="89">
        <f t="shared" si="7"/>
        <v>0.67</v>
      </c>
      <c r="S22" s="52">
        <v>14</v>
      </c>
      <c r="T22" s="96"/>
      <c r="U22" s="23">
        <v>14</v>
      </c>
      <c r="V22" s="30" t="s">
        <v>176</v>
      </c>
      <c r="W22" s="70">
        <v>10</v>
      </c>
      <c r="X22" s="78">
        <f t="shared" si="8"/>
        <v>0.51</v>
      </c>
      <c r="Y22" s="383">
        <v>7</v>
      </c>
      <c r="Z22" s="78">
        <f t="shared" si="9"/>
        <v>0.36</v>
      </c>
      <c r="AA22" s="383">
        <v>0</v>
      </c>
      <c r="AB22" s="78">
        <f t="shared" si="10"/>
        <v>0</v>
      </c>
      <c r="AC22" s="383">
        <v>1</v>
      </c>
      <c r="AD22" s="78">
        <f t="shared" si="11"/>
        <v>0.05</v>
      </c>
      <c r="AE22" s="379">
        <f t="shared" si="12"/>
        <v>1948</v>
      </c>
      <c r="AF22" s="376">
        <v>14</v>
      </c>
      <c r="AG22" s="110"/>
      <c r="AH22" s="111"/>
    </row>
    <row r="23" spans="1:34" s="64" customFormat="1" ht="22.5" customHeight="1" x14ac:dyDescent="0.15">
      <c r="A23" s="23">
        <v>15</v>
      </c>
      <c r="B23" s="30" t="s">
        <v>178</v>
      </c>
      <c r="C23" s="70">
        <v>35</v>
      </c>
      <c r="D23" s="78">
        <f t="shared" si="0"/>
        <v>4.84</v>
      </c>
      <c r="E23" s="37">
        <v>343</v>
      </c>
      <c r="F23" s="78">
        <f>ROUND(E23/$AE23*100,2)</f>
        <v>47.44</v>
      </c>
      <c r="G23" s="37">
        <v>212</v>
      </c>
      <c r="H23" s="78">
        <f t="shared" si="2"/>
        <v>29.32</v>
      </c>
      <c r="I23" s="37">
        <v>87</v>
      </c>
      <c r="J23" s="78">
        <f t="shared" si="3"/>
        <v>12.03</v>
      </c>
      <c r="K23" s="37">
        <v>22</v>
      </c>
      <c r="L23" s="78">
        <f t="shared" si="4"/>
        <v>3.04</v>
      </c>
      <c r="M23" s="37">
        <v>13</v>
      </c>
      <c r="N23" s="78">
        <f t="shared" si="5"/>
        <v>1.8</v>
      </c>
      <c r="O23" s="37">
        <v>5</v>
      </c>
      <c r="P23" s="78">
        <f t="shared" si="6"/>
        <v>0.69</v>
      </c>
      <c r="Q23" s="37">
        <v>3</v>
      </c>
      <c r="R23" s="89">
        <f t="shared" si="7"/>
        <v>0.41</v>
      </c>
      <c r="S23" s="53">
        <v>15</v>
      </c>
      <c r="T23" s="96"/>
      <c r="U23" s="23">
        <v>15</v>
      </c>
      <c r="V23" s="30" t="s">
        <v>178</v>
      </c>
      <c r="W23" s="70">
        <v>3</v>
      </c>
      <c r="X23" s="78">
        <f t="shared" si="8"/>
        <v>0.41</v>
      </c>
      <c r="Y23" s="383">
        <v>0</v>
      </c>
      <c r="Z23" s="80">
        <f t="shared" si="9"/>
        <v>0</v>
      </c>
      <c r="AA23" s="383">
        <v>0</v>
      </c>
      <c r="AB23" s="78">
        <f t="shared" si="10"/>
        <v>0</v>
      </c>
      <c r="AC23" s="384">
        <v>0</v>
      </c>
      <c r="AD23" s="78">
        <f t="shared" si="11"/>
        <v>0</v>
      </c>
      <c r="AE23" s="379">
        <f t="shared" si="12"/>
        <v>723</v>
      </c>
      <c r="AF23" s="356">
        <v>15</v>
      </c>
      <c r="AG23" s="110"/>
      <c r="AH23" s="111"/>
    </row>
    <row r="24" spans="1:34" s="64" customFormat="1" ht="22.5" customHeight="1" x14ac:dyDescent="0.15">
      <c r="A24" s="65">
        <v>16</v>
      </c>
      <c r="B24" s="31" t="s">
        <v>179</v>
      </c>
      <c r="C24" s="71">
        <v>56</v>
      </c>
      <c r="D24" s="79">
        <f t="shared" si="0"/>
        <v>5.42</v>
      </c>
      <c r="E24" s="48">
        <v>502</v>
      </c>
      <c r="F24" s="79">
        <f>ROUND(E24/$AE24*100,2)</f>
        <v>48.55</v>
      </c>
      <c r="G24" s="48">
        <v>292</v>
      </c>
      <c r="H24" s="79">
        <f t="shared" si="2"/>
        <v>28.24</v>
      </c>
      <c r="I24" s="48">
        <v>104</v>
      </c>
      <c r="J24" s="79">
        <f t="shared" si="3"/>
        <v>10.06</v>
      </c>
      <c r="K24" s="48">
        <v>53</v>
      </c>
      <c r="L24" s="79">
        <f t="shared" si="4"/>
        <v>5.13</v>
      </c>
      <c r="M24" s="48">
        <v>14</v>
      </c>
      <c r="N24" s="79">
        <f t="shared" si="5"/>
        <v>1.35</v>
      </c>
      <c r="O24" s="48">
        <v>5</v>
      </c>
      <c r="P24" s="79">
        <f t="shared" si="6"/>
        <v>0.48</v>
      </c>
      <c r="Q24" s="48">
        <v>5</v>
      </c>
      <c r="R24" s="90">
        <f t="shared" si="7"/>
        <v>0.48</v>
      </c>
      <c r="S24" s="52">
        <v>16</v>
      </c>
      <c r="T24" s="98"/>
      <c r="U24" s="65">
        <v>16</v>
      </c>
      <c r="V24" s="31" t="s">
        <v>179</v>
      </c>
      <c r="W24" s="71">
        <v>3</v>
      </c>
      <c r="X24" s="79">
        <f t="shared" si="8"/>
        <v>0.28999999999999998</v>
      </c>
      <c r="Y24" s="385">
        <v>0</v>
      </c>
      <c r="Z24" s="79">
        <f t="shared" si="9"/>
        <v>0</v>
      </c>
      <c r="AA24" s="385">
        <v>0</v>
      </c>
      <c r="AB24" s="79">
        <f t="shared" si="10"/>
        <v>0</v>
      </c>
      <c r="AC24" s="385">
        <v>0</v>
      </c>
      <c r="AD24" s="79">
        <f t="shared" si="11"/>
        <v>0</v>
      </c>
      <c r="AE24" s="380">
        <f t="shared" si="12"/>
        <v>1034</v>
      </c>
      <c r="AF24" s="376">
        <v>16</v>
      </c>
      <c r="AG24" s="110"/>
      <c r="AH24" s="111"/>
    </row>
    <row r="25" spans="1:34" s="64" customFormat="1" ht="22.5" customHeight="1" x14ac:dyDescent="0.15">
      <c r="A25" s="23">
        <v>17</v>
      </c>
      <c r="B25" s="30" t="s">
        <v>304</v>
      </c>
      <c r="C25" s="70">
        <v>287</v>
      </c>
      <c r="D25" s="78">
        <f t="shared" si="0"/>
        <v>4.68</v>
      </c>
      <c r="E25" s="37">
        <v>2578</v>
      </c>
      <c r="F25" s="78">
        <f t="shared" si="1"/>
        <v>42.07</v>
      </c>
      <c r="G25" s="37">
        <v>1824</v>
      </c>
      <c r="H25" s="78">
        <f t="shared" si="2"/>
        <v>29.77</v>
      </c>
      <c r="I25" s="37">
        <v>732</v>
      </c>
      <c r="J25" s="78">
        <f t="shared" si="3"/>
        <v>11.95</v>
      </c>
      <c r="K25" s="37">
        <v>372</v>
      </c>
      <c r="L25" s="78">
        <f t="shared" si="4"/>
        <v>6.07</v>
      </c>
      <c r="M25" s="37">
        <v>155</v>
      </c>
      <c r="N25" s="78">
        <f t="shared" si="5"/>
        <v>2.5299999999999998</v>
      </c>
      <c r="O25" s="37">
        <v>73</v>
      </c>
      <c r="P25" s="78">
        <f t="shared" si="6"/>
        <v>1.19</v>
      </c>
      <c r="Q25" s="37">
        <v>46</v>
      </c>
      <c r="R25" s="89">
        <f t="shared" si="7"/>
        <v>0.75</v>
      </c>
      <c r="S25" s="52">
        <v>17</v>
      </c>
      <c r="T25" s="96"/>
      <c r="U25" s="23">
        <v>17</v>
      </c>
      <c r="V25" s="30" t="s">
        <v>304</v>
      </c>
      <c r="W25" s="70">
        <v>48</v>
      </c>
      <c r="X25" s="78">
        <f t="shared" si="8"/>
        <v>0.78</v>
      </c>
      <c r="Y25" s="383">
        <v>11</v>
      </c>
      <c r="Z25" s="78">
        <f t="shared" si="9"/>
        <v>0.18</v>
      </c>
      <c r="AA25" s="383">
        <v>2</v>
      </c>
      <c r="AB25" s="78">
        <f t="shared" si="10"/>
        <v>0.03</v>
      </c>
      <c r="AC25" s="383">
        <v>0</v>
      </c>
      <c r="AD25" s="78">
        <f t="shared" si="11"/>
        <v>0</v>
      </c>
      <c r="AE25" s="227">
        <f t="shared" si="12"/>
        <v>6128</v>
      </c>
      <c r="AF25" s="52">
        <v>17</v>
      </c>
      <c r="AG25" s="110"/>
      <c r="AH25" s="111"/>
    </row>
    <row r="26" spans="1:34" s="64" customFormat="1" ht="22.5" customHeight="1" x14ac:dyDescent="0.15">
      <c r="A26" s="23">
        <v>18</v>
      </c>
      <c r="B26" s="30" t="s">
        <v>305</v>
      </c>
      <c r="C26" s="70">
        <v>141</v>
      </c>
      <c r="D26" s="78">
        <f t="shared" si="0"/>
        <v>5.62</v>
      </c>
      <c r="E26" s="37">
        <v>1150</v>
      </c>
      <c r="F26" s="78">
        <f t="shared" si="1"/>
        <v>45.85</v>
      </c>
      <c r="G26" s="37">
        <v>703</v>
      </c>
      <c r="H26" s="78">
        <f t="shared" si="2"/>
        <v>28.03</v>
      </c>
      <c r="I26" s="37">
        <v>278</v>
      </c>
      <c r="J26" s="78">
        <f t="shared" si="3"/>
        <v>11.08</v>
      </c>
      <c r="K26" s="37">
        <v>109</v>
      </c>
      <c r="L26" s="78">
        <f t="shared" si="4"/>
        <v>4.3499999999999996</v>
      </c>
      <c r="M26" s="37">
        <v>54</v>
      </c>
      <c r="N26" s="78">
        <f t="shared" si="5"/>
        <v>2.15</v>
      </c>
      <c r="O26" s="37">
        <v>32</v>
      </c>
      <c r="P26" s="78">
        <f t="shared" si="6"/>
        <v>1.28</v>
      </c>
      <c r="Q26" s="37">
        <v>23</v>
      </c>
      <c r="R26" s="89">
        <f t="shared" si="7"/>
        <v>0.92</v>
      </c>
      <c r="S26" s="52">
        <v>18</v>
      </c>
      <c r="T26" s="96"/>
      <c r="U26" s="23">
        <v>18</v>
      </c>
      <c r="V26" s="30" t="s">
        <v>305</v>
      </c>
      <c r="W26" s="70">
        <v>14</v>
      </c>
      <c r="X26" s="78">
        <f t="shared" si="8"/>
        <v>0.56000000000000005</v>
      </c>
      <c r="Y26" s="383">
        <v>3</v>
      </c>
      <c r="Z26" s="78">
        <f t="shared" si="9"/>
        <v>0.12</v>
      </c>
      <c r="AA26" s="383">
        <v>1</v>
      </c>
      <c r="AB26" s="78">
        <f t="shared" si="10"/>
        <v>0.04</v>
      </c>
      <c r="AC26" s="383">
        <v>0</v>
      </c>
      <c r="AD26" s="78">
        <f t="shared" si="11"/>
        <v>0</v>
      </c>
      <c r="AE26" s="379">
        <f t="shared" si="12"/>
        <v>2508</v>
      </c>
      <c r="AF26" s="376">
        <v>18</v>
      </c>
      <c r="AG26" s="110"/>
      <c r="AH26" s="111"/>
    </row>
    <row r="27" spans="1:34" s="64" customFormat="1" ht="22.5" customHeight="1" x14ac:dyDescent="0.15">
      <c r="A27" s="23">
        <v>19</v>
      </c>
      <c r="B27" s="30" t="s">
        <v>135</v>
      </c>
      <c r="C27" s="70">
        <v>160</v>
      </c>
      <c r="D27" s="78">
        <f t="shared" si="0"/>
        <v>5.22</v>
      </c>
      <c r="E27" s="37">
        <v>1325</v>
      </c>
      <c r="F27" s="78">
        <f t="shared" si="1"/>
        <v>43.24</v>
      </c>
      <c r="G27" s="37">
        <v>892</v>
      </c>
      <c r="H27" s="78">
        <f t="shared" si="2"/>
        <v>29.11</v>
      </c>
      <c r="I27" s="37">
        <v>391</v>
      </c>
      <c r="J27" s="78">
        <f t="shared" si="3"/>
        <v>12.76</v>
      </c>
      <c r="K27" s="37">
        <v>176</v>
      </c>
      <c r="L27" s="78">
        <f t="shared" si="4"/>
        <v>5.74</v>
      </c>
      <c r="M27" s="37">
        <v>64</v>
      </c>
      <c r="N27" s="78">
        <f t="shared" si="5"/>
        <v>2.09</v>
      </c>
      <c r="O27" s="37">
        <v>20</v>
      </c>
      <c r="P27" s="78">
        <f t="shared" si="6"/>
        <v>0.65</v>
      </c>
      <c r="Q27" s="37">
        <v>14</v>
      </c>
      <c r="R27" s="89">
        <f t="shared" si="7"/>
        <v>0.46</v>
      </c>
      <c r="S27" s="52">
        <v>19</v>
      </c>
      <c r="T27" s="96"/>
      <c r="U27" s="23">
        <v>19</v>
      </c>
      <c r="V27" s="30" t="s">
        <v>135</v>
      </c>
      <c r="W27" s="70">
        <v>15</v>
      </c>
      <c r="X27" s="78">
        <f t="shared" si="8"/>
        <v>0.49</v>
      </c>
      <c r="Y27" s="383">
        <v>7</v>
      </c>
      <c r="Z27" s="78">
        <f t="shared" si="9"/>
        <v>0.23</v>
      </c>
      <c r="AA27" s="383">
        <v>0</v>
      </c>
      <c r="AB27" s="78">
        <f t="shared" si="10"/>
        <v>0</v>
      </c>
      <c r="AC27" s="383">
        <v>0</v>
      </c>
      <c r="AD27" s="78">
        <f t="shared" si="11"/>
        <v>0</v>
      </c>
      <c r="AE27" s="379">
        <f t="shared" si="12"/>
        <v>3064</v>
      </c>
      <c r="AF27" s="376">
        <v>19</v>
      </c>
      <c r="AG27" s="110"/>
      <c r="AH27" s="111"/>
    </row>
    <row r="28" spans="1:34" s="64" customFormat="1" ht="22.5" customHeight="1" x14ac:dyDescent="0.15">
      <c r="A28" s="24">
        <v>20</v>
      </c>
      <c r="B28" s="33" t="s">
        <v>181</v>
      </c>
      <c r="C28" s="72">
        <v>107</v>
      </c>
      <c r="D28" s="80">
        <f t="shared" si="0"/>
        <v>4.97</v>
      </c>
      <c r="E28" s="38">
        <v>895</v>
      </c>
      <c r="F28" s="80">
        <f t="shared" si="1"/>
        <v>41.53</v>
      </c>
      <c r="G28" s="38">
        <v>634</v>
      </c>
      <c r="H28" s="80">
        <f t="shared" si="2"/>
        <v>29.42</v>
      </c>
      <c r="I28" s="38">
        <v>282</v>
      </c>
      <c r="J28" s="80">
        <f t="shared" si="3"/>
        <v>13.09</v>
      </c>
      <c r="K28" s="38">
        <v>134</v>
      </c>
      <c r="L28" s="80">
        <f t="shared" si="4"/>
        <v>6.22</v>
      </c>
      <c r="M28" s="38">
        <v>59</v>
      </c>
      <c r="N28" s="80">
        <f t="shared" si="5"/>
        <v>2.74</v>
      </c>
      <c r="O28" s="38">
        <v>19</v>
      </c>
      <c r="P28" s="80">
        <f t="shared" si="6"/>
        <v>0.88</v>
      </c>
      <c r="Q28" s="38">
        <v>12</v>
      </c>
      <c r="R28" s="91">
        <f t="shared" si="7"/>
        <v>0.56000000000000005</v>
      </c>
      <c r="S28" s="53">
        <v>20</v>
      </c>
      <c r="T28" s="99"/>
      <c r="U28" s="24">
        <v>20</v>
      </c>
      <c r="V28" s="33" t="s">
        <v>181</v>
      </c>
      <c r="W28" s="72">
        <v>10</v>
      </c>
      <c r="X28" s="80">
        <f t="shared" si="8"/>
        <v>0.46</v>
      </c>
      <c r="Y28" s="384">
        <v>3</v>
      </c>
      <c r="Z28" s="80">
        <f t="shared" si="9"/>
        <v>0.14000000000000001</v>
      </c>
      <c r="AA28" s="384">
        <v>0</v>
      </c>
      <c r="AB28" s="80">
        <f t="shared" si="10"/>
        <v>0</v>
      </c>
      <c r="AC28" s="384">
        <v>0</v>
      </c>
      <c r="AD28" s="80">
        <f t="shared" si="11"/>
        <v>0</v>
      </c>
      <c r="AE28" s="379">
        <f t="shared" si="12"/>
        <v>2155</v>
      </c>
      <c r="AF28" s="356">
        <v>20</v>
      </c>
      <c r="AG28" s="110"/>
      <c r="AH28" s="111"/>
    </row>
    <row r="29" spans="1:34" s="64" customFormat="1" ht="22.5" customHeight="1" x14ac:dyDescent="0.15">
      <c r="A29" s="23">
        <v>21</v>
      </c>
      <c r="B29" s="30" t="s">
        <v>182</v>
      </c>
      <c r="C29" s="70">
        <v>78</v>
      </c>
      <c r="D29" s="78">
        <f t="shared" si="0"/>
        <v>4.5199999999999996</v>
      </c>
      <c r="E29" s="37">
        <v>712</v>
      </c>
      <c r="F29" s="78">
        <f t="shared" si="1"/>
        <v>41.25</v>
      </c>
      <c r="G29" s="37">
        <v>530</v>
      </c>
      <c r="H29" s="78">
        <f t="shared" si="2"/>
        <v>30.71</v>
      </c>
      <c r="I29" s="37">
        <v>227</v>
      </c>
      <c r="J29" s="78">
        <f t="shared" si="3"/>
        <v>13.15</v>
      </c>
      <c r="K29" s="37">
        <v>100</v>
      </c>
      <c r="L29" s="78">
        <f t="shared" si="4"/>
        <v>5.79</v>
      </c>
      <c r="M29" s="37">
        <v>51</v>
      </c>
      <c r="N29" s="78">
        <f t="shared" si="5"/>
        <v>2.95</v>
      </c>
      <c r="O29" s="37">
        <v>10</v>
      </c>
      <c r="P29" s="78">
        <f t="shared" si="6"/>
        <v>0.57999999999999996</v>
      </c>
      <c r="Q29" s="37">
        <v>12</v>
      </c>
      <c r="R29" s="89">
        <f t="shared" si="7"/>
        <v>0.7</v>
      </c>
      <c r="S29" s="52">
        <v>21</v>
      </c>
      <c r="T29" s="96"/>
      <c r="U29" s="23">
        <v>21</v>
      </c>
      <c r="V29" s="30" t="s">
        <v>182</v>
      </c>
      <c r="W29" s="70">
        <v>5</v>
      </c>
      <c r="X29" s="78">
        <f t="shared" si="8"/>
        <v>0.28999999999999998</v>
      </c>
      <c r="Y29" s="383">
        <v>0</v>
      </c>
      <c r="Z29" s="79">
        <f t="shared" si="9"/>
        <v>0</v>
      </c>
      <c r="AA29" s="383">
        <v>1</v>
      </c>
      <c r="AB29" s="79">
        <f t="shared" si="10"/>
        <v>0.06</v>
      </c>
      <c r="AC29" s="383">
        <v>0</v>
      </c>
      <c r="AD29" s="78">
        <f t="shared" si="11"/>
        <v>0</v>
      </c>
      <c r="AE29" s="380">
        <f t="shared" si="12"/>
        <v>1726</v>
      </c>
      <c r="AF29" s="376">
        <v>21</v>
      </c>
      <c r="AG29" s="110"/>
      <c r="AH29" s="111"/>
    </row>
    <row r="30" spans="1:34" s="64" customFormat="1" ht="22.5" customHeight="1" x14ac:dyDescent="0.15">
      <c r="A30" s="23">
        <v>22</v>
      </c>
      <c r="B30" s="30" t="s">
        <v>183</v>
      </c>
      <c r="C30" s="70">
        <v>32</v>
      </c>
      <c r="D30" s="78">
        <f t="shared" si="0"/>
        <v>1.83</v>
      </c>
      <c r="E30" s="37">
        <v>372</v>
      </c>
      <c r="F30" s="78">
        <f t="shared" si="1"/>
        <v>21.27</v>
      </c>
      <c r="G30" s="37">
        <v>464</v>
      </c>
      <c r="H30" s="78">
        <f t="shared" si="2"/>
        <v>26.53</v>
      </c>
      <c r="I30" s="37">
        <v>275</v>
      </c>
      <c r="J30" s="78">
        <f t="shared" si="3"/>
        <v>15.72</v>
      </c>
      <c r="K30" s="37">
        <v>156</v>
      </c>
      <c r="L30" s="78">
        <f t="shared" si="4"/>
        <v>8.92</v>
      </c>
      <c r="M30" s="37">
        <v>90</v>
      </c>
      <c r="N30" s="78">
        <f t="shared" si="5"/>
        <v>5.15</v>
      </c>
      <c r="O30" s="37">
        <v>58</v>
      </c>
      <c r="P30" s="78">
        <f t="shared" si="6"/>
        <v>3.32</v>
      </c>
      <c r="Q30" s="37">
        <v>85</v>
      </c>
      <c r="R30" s="89">
        <f t="shared" si="7"/>
        <v>4.8600000000000003</v>
      </c>
      <c r="S30" s="52">
        <v>22</v>
      </c>
      <c r="T30" s="96"/>
      <c r="U30" s="23">
        <v>22</v>
      </c>
      <c r="V30" s="30" t="s">
        <v>183</v>
      </c>
      <c r="W30" s="70">
        <v>156</v>
      </c>
      <c r="X30" s="78">
        <f t="shared" si="8"/>
        <v>8.92</v>
      </c>
      <c r="Y30" s="383">
        <v>59</v>
      </c>
      <c r="Z30" s="78">
        <f t="shared" si="9"/>
        <v>3.37</v>
      </c>
      <c r="AA30" s="383">
        <v>2</v>
      </c>
      <c r="AB30" s="78">
        <f t="shared" si="10"/>
        <v>0.11</v>
      </c>
      <c r="AC30" s="383">
        <v>0</v>
      </c>
      <c r="AD30" s="78">
        <f t="shared" si="11"/>
        <v>0</v>
      </c>
      <c r="AE30" s="379">
        <f t="shared" si="12"/>
        <v>1749</v>
      </c>
      <c r="AF30" s="376">
        <v>22</v>
      </c>
      <c r="AG30" s="110"/>
      <c r="AH30" s="111"/>
    </row>
    <row r="31" spans="1:34" s="64" customFormat="1" ht="22.5" customHeight="1" x14ac:dyDescent="0.15">
      <c r="A31" s="23">
        <v>23</v>
      </c>
      <c r="B31" s="30" t="s">
        <v>185</v>
      </c>
      <c r="C31" s="70">
        <v>367</v>
      </c>
      <c r="D31" s="78">
        <f t="shared" si="0"/>
        <v>4.67</v>
      </c>
      <c r="E31" s="37">
        <v>3499</v>
      </c>
      <c r="F31" s="78">
        <f t="shared" si="1"/>
        <v>44.48</v>
      </c>
      <c r="G31" s="37">
        <v>2325</v>
      </c>
      <c r="H31" s="78">
        <f t="shared" si="2"/>
        <v>29.55</v>
      </c>
      <c r="I31" s="37">
        <v>904</v>
      </c>
      <c r="J31" s="78">
        <f t="shared" si="3"/>
        <v>11.49</v>
      </c>
      <c r="K31" s="37">
        <v>436</v>
      </c>
      <c r="L31" s="78">
        <f t="shared" si="4"/>
        <v>5.54</v>
      </c>
      <c r="M31" s="37">
        <v>196</v>
      </c>
      <c r="N31" s="78">
        <f t="shared" si="5"/>
        <v>2.4900000000000002</v>
      </c>
      <c r="O31" s="37">
        <v>49</v>
      </c>
      <c r="P31" s="78">
        <f t="shared" si="6"/>
        <v>0.62</v>
      </c>
      <c r="Q31" s="37">
        <v>44</v>
      </c>
      <c r="R31" s="89">
        <f t="shared" si="7"/>
        <v>0.56000000000000005</v>
      </c>
      <c r="S31" s="52">
        <v>23</v>
      </c>
      <c r="T31" s="96"/>
      <c r="U31" s="23">
        <v>23</v>
      </c>
      <c r="V31" s="30" t="s">
        <v>185</v>
      </c>
      <c r="W31" s="70">
        <v>35</v>
      </c>
      <c r="X31" s="78">
        <f t="shared" si="8"/>
        <v>0.44</v>
      </c>
      <c r="Y31" s="383">
        <v>12</v>
      </c>
      <c r="Z31" s="78">
        <f t="shared" si="9"/>
        <v>0.15</v>
      </c>
      <c r="AA31" s="383">
        <v>0</v>
      </c>
      <c r="AB31" s="78">
        <f t="shared" si="10"/>
        <v>0</v>
      </c>
      <c r="AC31" s="383">
        <v>0</v>
      </c>
      <c r="AD31" s="78">
        <f t="shared" si="11"/>
        <v>0</v>
      </c>
      <c r="AE31" s="379">
        <f t="shared" si="12"/>
        <v>7867</v>
      </c>
      <c r="AF31" s="376">
        <v>23</v>
      </c>
      <c r="AG31" s="110"/>
      <c r="AH31" s="111"/>
    </row>
    <row r="32" spans="1:34" s="64" customFormat="1" ht="22.5" customHeight="1" x14ac:dyDescent="0.15">
      <c r="A32" s="23">
        <v>24</v>
      </c>
      <c r="B32" s="30" t="s">
        <v>186</v>
      </c>
      <c r="C32" s="70">
        <v>264</v>
      </c>
      <c r="D32" s="78">
        <f t="shared" si="0"/>
        <v>4.8</v>
      </c>
      <c r="E32" s="37">
        <v>2521</v>
      </c>
      <c r="F32" s="78">
        <f t="shared" si="1"/>
        <v>45.79</v>
      </c>
      <c r="G32" s="37">
        <v>1647</v>
      </c>
      <c r="H32" s="78">
        <f t="shared" si="2"/>
        <v>29.92</v>
      </c>
      <c r="I32" s="37">
        <v>594</v>
      </c>
      <c r="J32" s="78">
        <f t="shared" si="3"/>
        <v>10.79</v>
      </c>
      <c r="K32" s="37">
        <v>246</v>
      </c>
      <c r="L32" s="78">
        <f t="shared" si="4"/>
        <v>4.47</v>
      </c>
      <c r="M32" s="37">
        <v>126</v>
      </c>
      <c r="N32" s="78">
        <f t="shared" si="5"/>
        <v>2.29</v>
      </c>
      <c r="O32" s="37">
        <v>42</v>
      </c>
      <c r="P32" s="78">
        <f t="shared" si="6"/>
        <v>0.76</v>
      </c>
      <c r="Q32" s="37">
        <v>35</v>
      </c>
      <c r="R32" s="89">
        <f t="shared" si="7"/>
        <v>0.64</v>
      </c>
      <c r="S32" s="52">
        <v>24</v>
      </c>
      <c r="T32" s="96"/>
      <c r="U32" s="23">
        <v>24</v>
      </c>
      <c r="V32" s="30" t="s">
        <v>186</v>
      </c>
      <c r="W32" s="70">
        <v>22</v>
      </c>
      <c r="X32" s="78">
        <f t="shared" si="8"/>
        <v>0.4</v>
      </c>
      <c r="Y32" s="383">
        <v>8</v>
      </c>
      <c r="Z32" s="78">
        <f t="shared" si="9"/>
        <v>0.15</v>
      </c>
      <c r="AA32" s="383">
        <v>0</v>
      </c>
      <c r="AB32" s="78">
        <f t="shared" si="10"/>
        <v>0</v>
      </c>
      <c r="AC32" s="383">
        <v>0</v>
      </c>
      <c r="AD32" s="78">
        <f t="shared" si="11"/>
        <v>0</v>
      </c>
      <c r="AE32" s="379">
        <f t="shared" si="12"/>
        <v>5505</v>
      </c>
      <c r="AF32" s="376">
        <v>24</v>
      </c>
      <c r="AG32" s="110"/>
      <c r="AH32" s="111"/>
    </row>
    <row r="33" spans="1:34" s="64" customFormat="1" ht="22.5" customHeight="1" x14ac:dyDescent="0.15">
      <c r="A33" s="23">
        <v>25</v>
      </c>
      <c r="B33" s="30" t="s">
        <v>12</v>
      </c>
      <c r="C33" s="73">
        <v>38</v>
      </c>
      <c r="D33" s="81">
        <f t="shared" si="0"/>
        <v>3.36</v>
      </c>
      <c r="E33" s="83">
        <v>540</v>
      </c>
      <c r="F33" s="78">
        <f t="shared" si="1"/>
        <v>47.7</v>
      </c>
      <c r="G33" s="83">
        <v>399</v>
      </c>
      <c r="H33" s="78">
        <f t="shared" si="2"/>
        <v>35.25</v>
      </c>
      <c r="I33" s="83">
        <v>84</v>
      </c>
      <c r="J33" s="78">
        <f t="shared" si="3"/>
        <v>7.42</v>
      </c>
      <c r="K33" s="83">
        <v>38</v>
      </c>
      <c r="L33" s="78">
        <f t="shared" si="4"/>
        <v>3.36</v>
      </c>
      <c r="M33" s="83">
        <v>18</v>
      </c>
      <c r="N33" s="78">
        <f t="shared" si="5"/>
        <v>1.59</v>
      </c>
      <c r="O33" s="83">
        <v>7</v>
      </c>
      <c r="P33" s="78">
        <f t="shared" si="6"/>
        <v>0.62</v>
      </c>
      <c r="Q33" s="83">
        <v>3</v>
      </c>
      <c r="R33" s="89">
        <f t="shared" si="7"/>
        <v>0.27</v>
      </c>
      <c r="S33" s="52">
        <v>25</v>
      </c>
      <c r="T33" s="96"/>
      <c r="U33" s="23">
        <v>25</v>
      </c>
      <c r="V33" s="30" t="s">
        <v>12</v>
      </c>
      <c r="W33" s="73">
        <v>4</v>
      </c>
      <c r="X33" s="81">
        <f t="shared" si="8"/>
        <v>0.35</v>
      </c>
      <c r="Y33" s="83">
        <v>1</v>
      </c>
      <c r="Z33" s="81">
        <f t="shared" si="9"/>
        <v>0.09</v>
      </c>
      <c r="AA33" s="83">
        <v>0</v>
      </c>
      <c r="AB33" s="81">
        <f t="shared" si="10"/>
        <v>0</v>
      </c>
      <c r="AC33" s="83">
        <v>0</v>
      </c>
      <c r="AD33" s="78">
        <f t="shared" si="11"/>
        <v>0</v>
      </c>
      <c r="AE33" s="381">
        <f t="shared" si="12"/>
        <v>1132</v>
      </c>
      <c r="AF33" s="376">
        <v>25</v>
      </c>
      <c r="AG33" s="110"/>
      <c r="AH33" s="111"/>
    </row>
    <row r="34" spans="1:34" ht="22.5" customHeight="1" thickBot="1" x14ac:dyDescent="0.2">
      <c r="A34" s="25" t="s">
        <v>210</v>
      </c>
      <c r="B34" s="34"/>
      <c r="C34" s="74">
        <f>SUM(C9:C33)</f>
        <v>17602</v>
      </c>
      <c r="D34" s="82">
        <f t="shared" si="0"/>
        <v>4.18</v>
      </c>
      <c r="E34" s="39">
        <f>SUM(E9:E33)</f>
        <v>163617</v>
      </c>
      <c r="F34" s="85">
        <f t="shared" si="1"/>
        <v>38.85</v>
      </c>
      <c r="G34" s="39">
        <f>SUM(G9:G33)</f>
        <v>123593</v>
      </c>
      <c r="H34" s="85">
        <f t="shared" si="2"/>
        <v>29.35</v>
      </c>
      <c r="I34" s="39">
        <f>SUM(I9:I33)</f>
        <v>58267</v>
      </c>
      <c r="J34" s="85">
        <f t="shared" si="3"/>
        <v>13.84</v>
      </c>
      <c r="K34" s="39">
        <f>SUM(K9:K33)</f>
        <v>29808</v>
      </c>
      <c r="L34" s="85">
        <f t="shared" si="4"/>
        <v>7.08</v>
      </c>
      <c r="M34" s="39">
        <f>SUM(M9:M33)</f>
        <v>15279</v>
      </c>
      <c r="N34" s="85">
        <f t="shared" si="5"/>
        <v>3.63</v>
      </c>
      <c r="O34" s="39">
        <f>SUM(O9:O33)</f>
        <v>4591</v>
      </c>
      <c r="P34" s="85">
        <f t="shared" si="6"/>
        <v>1.0900000000000001</v>
      </c>
      <c r="Q34" s="39">
        <f>SUM(Q9:Q33)</f>
        <v>3753</v>
      </c>
      <c r="R34" s="92">
        <f t="shared" si="7"/>
        <v>0.89</v>
      </c>
      <c r="S34" s="54"/>
      <c r="T34" s="100"/>
      <c r="U34" s="466" t="s">
        <v>210</v>
      </c>
      <c r="V34" s="467"/>
      <c r="W34" s="74">
        <f>SUM(W9:W33)</f>
        <v>3493</v>
      </c>
      <c r="X34" s="85">
        <f t="shared" si="8"/>
        <v>0.83</v>
      </c>
      <c r="Y34" s="39">
        <f>SUM(Y9:Y33)</f>
        <v>966</v>
      </c>
      <c r="Z34" s="85">
        <f t="shared" si="9"/>
        <v>0.23</v>
      </c>
      <c r="AA34" s="39">
        <f>SUM(AA9:AA33)</f>
        <v>116</v>
      </c>
      <c r="AB34" s="85">
        <f t="shared" si="10"/>
        <v>0.03</v>
      </c>
      <c r="AC34" s="39">
        <f>SUM(AC9:AC33)</f>
        <v>20</v>
      </c>
      <c r="AD34" s="85">
        <f t="shared" si="11"/>
        <v>0</v>
      </c>
      <c r="AE34" s="109">
        <f>SUM(AE9:AE33)</f>
        <v>421105</v>
      </c>
      <c r="AF34" s="377"/>
      <c r="AG34" s="42"/>
      <c r="AH34" s="49"/>
    </row>
    <row r="38" spans="1:34" ht="20.100000000000001" customHeight="1" x14ac:dyDescent="0.15">
      <c r="E38" s="84"/>
    </row>
  </sheetData>
  <mergeCells count="3">
    <mergeCell ref="U34:V34"/>
    <mergeCell ref="S6:S8"/>
    <mergeCell ref="AF6:AF8"/>
  </mergeCells>
  <phoneticPr fontId="2"/>
  <pageMargins left="0.59055118110236227" right="0.59055118110236227" top="0.78740157480314965" bottom="0.78740157480314965" header="0.51181102362204722" footer="0.51181102362204722"/>
  <pageSetup paperSize="9" firstPageNumber="4" fitToWidth="0" orientation="portrait" useFirstPageNumber="1" r:id="rId1"/>
  <headerFooter scaleWithDoc="0" alignWithMargins="0">
    <oddFooter>&amp;C- &amp;P -</oddFooter>
  </headerFooter>
  <colBreaks count="2" manualBreakCount="2">
    <brk id="6" max="33" man="1"/>
    <brk id="20" max="3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F35"/>
  <sheetViews>
    <sheetView view="pageBreakPreview" topLeftCell="I1" zoomScale="85" zoomScaleSheetLayoutView="85" workbookViewId="0">
      <selection activeCell="I1" sqref="A1:XFD1048576"/>
    </sheetView>
  </sheetViews>
  <sheetFormatPr defaultColWidth="10.625" defaultRowHeight="20.100000000000001" customHeight="1" x14ac:dyDescent="0.15"/>
  <cols>
    <col min="1" max="1" width="5.625" style="17" customWidth="1"/>
    <col min="2" max="2" width="11.625" style="17" customWidth="1"/>
    <col min="3" max="3" width="11.625" style="49" customWidth="1"/>
    <col min="4" max="15" width="11.625" style="17" customWidth="1"/>
    <col min="16" max="16" width="5.625" style="18" customWidth="1"/>
    <col min="17" max="17" width="5.625" style="17" customWidth="1"/>
    <col min="18" max="26" width="11.625" style="17" customWidth="1"/>
    <col min="27" max="29" width="10.625" style="17"/>
    <col min="30" max="30" width="5.625" style="18" customWidth="1"/>
    <col min="31" max="16384" width="10.625" style="17"/>
  </cols>
  <sheetData>
    <row r="1" spans="1:32" ht="20.100000000000001" customHeight="1" x14ac:dyDescent="0.15">
      <c r="A1" s="17" t="str">
        <f>目次!A6</f>
        <v>令和７年度　市町村税の課税状況等の調</v>
      </c>
    </row>
    <row r="2" spans="1:32" ht="20.100000000000001" customHeight="1" x14ac:dyDescent="0.15">
      <c r="A2" s="17" t="s">
        <v>5</v>
      </c>
    </row>
    <row r="4" spans="1:32" ht="20.100000000000001" customHeight="1" x14ac:dyDescent="0.15">
      <c r="A4" s="17" t="s">
        <v>205</v>
      </c>
      <c r="Q4" s="17" t="s">
        <v>205</v>
      </c>
    </row>
    <row r="5" spans="1:32" ht="20.100000000000001" customHeight="1" x14ac:dyDescent="0.15">
      <c r="Q5" s="17" t="s">
        <v>110</v>
      </c>
      <c r="Z5" s="101"/>
      <c r="AB5" s="101"/>
    </row>
    <row r="6" spans="1:32" ht="20.100000000000001" customHeight="1" x14ac:dyDescent="0.15">
      <c r="A6" s="19"/>
      <c r="B6" s="26" t="s">
        <v>9</v>
      </c>
      <c r="C6" s="115"/>
      <c r="D6" s="402"/>
      <c r="E6" s="403"/>
      <c r="F6" s="402"/>
      <c r="G6" s="402"/>
      <c r="H6" s="403"/>
      <c r="I6" s="403"/>
      <c r="J6" s="402"/>
      <c r="K6" s="403"/>
      <c r="L6" s="402"/>
      <c r="M6" s="475" t="s">
        <v>139</v>
      </c>
      <c r="N6" s="476"/>
      <c r="O6" s="476"/>
      <c r="P6" s="463" t="s">
        <v>332</v>
      </c>
      <c r="Q6" s="19"/>
      <c r="R6" s="26" t="s">
        <v>9</v>
      </c>
      <c r="S6" s="477" t="s">
        <v>400</v>
      </c>
      <c r="T6" s="478"/>
      <c r="U6" s="479"/>
      <c r="V6" s="124"/>
      <c r="W6" s="130"/>
      <c r="X6" s="130"/>
      <c r="Y6" s="130"/>
      <c r="Z6" s="124"/>
      <c r="AA6" s="480" t="s">
        <v>366</v>
      </c>
      <c r="AB6" s="481"/>
      <c r="AC6" s="482"/>
      <c r="AD6" s="463" t="s">
        <v>332</v>
      </c>
    </row>
    <row r="7" spans="1:32" ht="23.25" customHeight="1" x14ac:dyDescent="0.15">
      <c r="A7" s="112"/>
      <c r="B7" s="114"/>
      <c r="C7" s="469" t="s">
        <v>42</v>
      </c>
      <c r="D7" s="470" t="s">
        <v>3</v>
      </c>
      <c r="E7" s="470" t="s">
        <v>48</v>
      </c>
      <c r="F7" s="470" t="s">
        <v>414</v>
      </c>
      <c r="G7" s="470" t="s">
        <v>72</v>
      </c>
      <c r="H7" s="470" t="s">
        <v>330</v>
      </c>
      <c r="I7" s="470" t="s">
        <v>296</v>
      </c>
      <c r="J7" s="470" t="s">
        <v>7</v>
      </c>
      <c r="K7" s="470" t="s">
        <v>49</v>
      </c>
      <c r="L7" s="470" t="s">
        <v>50</v>
      </c>
      <c r="M7" s="471" t="s">
        <v>313</v>
      </c>
      <c r="N7" s="473" t="s">
        <v>93</v>
      </c>
      <c r="O7" s="473" t="s">
        <v>310</v>
      </c>
      <c r="P7" s="464"/>
      <c r="Q7" s="112"/>
      <c r="R7" s="114"/>
      <c r="S7" s="473" t="s">
        <v>134</v>
      </c>
      <c r="T7" s="471" t="s">
        <v>34</v>
      </c>
      <c r="U7" s="473" t="s">
        <v>52</v>
      </c>
      <c r="V7" s="474" t="s">
        <v>54</v>
      </c>
      <c r="W7" s="485" t="s">
        <v>193</v>
      </c>
      <c r="X7" s="486" t="s">
        <v>279</v>
      </c>
      <c r="Y7" s="474" t="s">
        <v>463</v>
      </c>
      <c r="Z7" s="474" t="s">
        <v>51</v>
      </c>
      <c r="AA7" s="483" t="s">
        <v>370</v>
      </c>
      <c r="AB7" s="484"/>
      <c r="AC7" s="488" t="s">
        <v>52</v>
      </c>
      <c r="AD7" s="464"/>
    </row>
    <row r="8" spans="1:32" ht="23.25" customHeight="1" x14ac:dyDescent="0.15">
      <c r="A8" s="20"/>
      <c r="B8" s="27"/>
      <c r="C8" s="469"/>
      <c r="D8" s="470"/>
      <c r="E8" s="470"/>
      <c r="F8" s="470"/>
      <c r="G8" s="470"/>
      <c r="H8" s="470"/>
      <c r="I8" s="470"/>
      <c r="J8" s="470"/>
      <c r="K8" s="470"/>
      <c r="L8" s="470"/>
      <c r="M8" s="472"/>
      <c r="N8" s="474"/>
      <c r="O8" s="474"/>
      <c r="P8" s="464"/>
      <c r="Q8" s="20"/>
      <c r="R8" s="27"/>
      <c r="S8" s="474"/>
      <c r="T8" s="472"/>
      <c r="U8" s="474"/>
      <c r="V8" s="474"/>
      <c r="W8" s="485"/>
      <c r="X8" s="487"/>
      <c r="Y8" s="474"/>
      <c r="Z8" s="474"/>
      <c r="AA8" s="398" t="s">
        <v>297</v>
      </c>
      <c r="AB8" s="401" t="s">
        <v>298</v>
      </c>
      <c r="AC8" s="489"/>
      <c r="AD8" s="464"/>
    </row>
    <row r="9" spans="1:32" ht="20.100000000000001" customHeight="1" x14ac:dyDescent="0.15">
      <c r="A9" s="113" t="s">
        <v>26</v>
      </c>
      <c r="B9" s="27"/>
      <c r="C9" s="117" t="s">
        <v>56</v>
      </c>
      <c r="D9" s="41" t="s">
        <v>56</v>
      </c>
      <c r="E9" s="41" t="s">
        <v>56</v>
      </c>
      <c r="F9" s="41" t="s">
        <v>56</v>
      </c>
      <c r="G9" s="41" t="s">
        <v>56</v>
      </c>
      <c r="H9" s="41" t="s">
        <v>56</v>
      </c>
      <c r="I9" s="41" t="s">
        <v>56</v>
      </c>
      <c r="J9" s="41" t="s">
        <v>56</v>
      </c>
      <c r="K9" s="41" t="s">
        <v>56</v>
      </c>
      <c r="L9" s="41" t="s">
        <v>56</v>
      </c>
      <c r="M9" s="41" t="s">
        <v>56</v>
      </c>
      <c r="N9" s="41" t="s">
        <v>56</v>
      </c>
      <c r="O9" s="41" t="s">
        <v>56</v>
      </c>
      <c r="P9" s="465"/>
      <c r="Q9" s="113" t="s">
        <v>26</v>
      </c>
      <c r="R9" s="27"/>
      <c r="S9" s="41" t="s">
        <v>56</v>
      </c>
      <c r="T9" s="35" t="s">
        <v>56</v>
      </c>
      <c r="U9" s="41" t="s">
        <v>56</v>
      </c>
      <c r="V9" s="41" t="s">
        <v>56</v>
      </c>
      <c r="W9" s="131" t="s">
        <v>56</v>
      </c>
      <c r="X9" s="131" t="s">
        <v>56</v>
      </c>
      <c r="Y9" s="131" t="s">
        <v>56</v>
      </c>
      <c r="Z9" s="41" t="s">
        <v>56</v>
      </c>
      <c r="AA9" s="41" t="s">
        <v>56</v>
      </c>
      <c r="AB9" s="41" t="s">
        <v>56</v>
      </c>
      <c r="AC9" s="59" t="s">
        <v>56</v>
      </c>
      <c r="AD9" s="465"/>
    </row>
    <row r="10" spans="1:32" ht="20.100000000000001" customHeight="1" x14ac:dyDescent="0.15">
      <c r="A10" s="22">
        <v>1</v>
      </c>
      <c r="B10" s="29" t="s">
        <v>155</v>
      </c>
      <c r="C10" s="118">
        <v>460733767</v>
      </c>
      <c r="D10" s="125">
        <v>3798044</v>
      </c>
      <c r="E10" s="125">
        <v>32822</v>
      </c>
      <c r="F10" s="125">
        <v>2296562</v>
      </c>
      <c r="G10" s="125">
        <v>821786</v>
      </c>
      <c r="H10" s="125">
        <v>225111</v>
      </c>
      <c r="I10" s="125">
        <v>89180</v>
      </c>
      <c r="J10" s="125">
        <v>174846035</v>
      </c>
      <c r="K10" s="125">
        <v>293151237</v>
      </c>
      <c r="L10" s="125">
        <v>17369052</v>
      </c>
      <c r="M10" s="125">
        <v>282393</v>
      </c>
      <c r="N10" s="125">
        <v>18213</v>
      </c>
      <c r="O10" s="125">
        <v>263096</v>
      </c>
      <c r="P10" s="128">
        <v>1</v>
      </c>
      <c r="Q10" s="22">
        <v>1</v>
      </c>
      <c r="R10" s="29" t="s">
        <v>155</v>
      </c>
      <c r="S10" s="125">
        <v>694283</v>
      </c>
      <c r="T10" s="125">
        <v>87</v>
      </c>
      <c r="U10" s="125">
        <f t="shared" ref="U10:U34" si="0">SUM($M10:$O10,$S10:$T10)</f>
        <v>1258072</v>
      </c>
      <c r="V10" s="125">
        <v>993</v>
      </c>
      <c r="W10" s="125">
        <v>13928</v>
      </c>
      <c r="X10" s="125">
        <v>17841</v>
      </c>
      <c r="Y10" s="125">
        <v>4800</v>
      </c>
      <c r="Z10" s="125">
        <v>131</v>
      </c>
      <c r="AA10" s="125">
        <v>13931953</v>
      </c>
      <c r="AB10" s="125">
        <v>2141334</v>
      </c>
      <c r="AC10" s="132">
        <f t="shared" ref="AC10:AC34" si="1">SUM(AA10:AB10)</f>
        <v>16073287</v>
      </c>
      <c r="AD10" s="128">
        <v>1</v>
      </c>
      <c r="AF10" s="84"/>
    </row>
    <row r="11" spans="1:32" ht="20.100000000000001" customHeight="1" x14ac:dyDescent="0.15">
      <c r="A11" s="23">
        <v>2</v>
      </c>
      <c r="B11" s="30" t="s">
        <v>159</v>
      </c>
      <c r="C11" s="119">
        <v>61518526</v>
      </c>
      <c r="D11" s="120">
        <v>306012</v>
      </c>
      <c r="E11" s="120">
        <v>1280</v>
      </c>
      <c r="F11" s="120">
        <v>290108</v>
      </c>
      <c r="G11" s="120">
        <v>186270</v>
      </c>
      <c r="H11" s="120">
        <v>57330</v>
      </c>
      <c r="I11" s="120">
        <v>31848</v>
      </c>
      <c r="J11" s="120">
        <v>25248882</v>
      </c>
      <c r="K11" s="120">
        <v>37142492</v>
      </c>
      <c r="L11" s="120">
        <v>2201993</v>
      </c>
      <c r="M11" s="120">
        <v>45228</v>
      </c>
      <c r="N11" s="120">
        <v>1451</v>
      </c>
      <c r="O11" s="120">
        <v>25472</v>
      </c>
      <c r="P11" s="52">
        <v>2</v>
      </c>
      <c r="Q11" s="23">
        <v>2</v>
      </c>
      <c r="R11" s="30" t="s">
        <v>159</v>
      </c>
      <c r="S11" s="120">
        <v>53492</v>
      </c>
      <c r="T11" s="120">
        <v>1</v>
      </c>
      <c r="U11" s="120">
        <f t="shared" si="0"/>
        <v>125644</v>
      </c>
      <c r="V11" s="120">
        <v>259</v>
      </c>
      <c r="W11" s="120">
        <v>2442</v>
      </c>
      <c r="X11" s="120">
        <v>5026</v>
      </c>
      <c r="Y11" s="120">
        <v>384</v>
      </c>
      <c r="Z11" s="120">
        <v>146</v>
      </c>
      <c r="AA11" s="120">
        <v>1986912</v>
      </c>
      <c r="AB11" s="120">
        <v>81180</v>
      </c>
      <c r="AC11" s="133">
        <f t="shared" si="1"/>
        <v>2068092</v>
      </c>
      <c r="AD11" s="52">
        <v>2</v>
      </c>
      <c r="AF11" s="84"/>
    </row>
    <row r="12" spans="1:32" ht="20.100000000000001" customHeight="1" x14ac:dyDescent="0.15">
      <c r="A12" s="23">
        <v>3</v>
      </c>
      <c r="B12" s="30" t="s">
        <v>160</v>
      </c>
      <c r="C12" s="120">
        <v>102605463</v>
      </c>
      <c r="D12" s="120">
        <v>621198</v>
      </c>
      <c r="E12" s="120">
        <v>16203</v>
      </c>
      <c r="F12" s="120">
        <v>1282208</v>
      </c>
      <c r="G12" s="120">
        <v>196367</v>
      </c>
      <c r="H12" s="120">
        <v>58310</v>
      </c>
      <c r="I12" s="120">
        <v>16238</v>
      </c>
      <c r="J12" s="120">
        <v>43928966</v>
      </c>
      <c r="K12" s="120">
        <v>60867021</v>
      </c>
      <c r="L12" s="120">
        <v>3585640</v>
      </c>
      <c r="M12" s="120">
        <v>81812</v>
      </c>
      <c r="N12" s="120">
        <v>2819</v>
      </c>
      <c r="O12" s="120">
        <v>57298</v>
      </c>
      <c r="P12" s="52">
        <v>3</v>
      </c>
      <c r="Q12" s="23">
        <v>3</v>
      </c>
      <c r="R12" s="30" t="s">
        <v>160</v>
      </c>
      <c r="S12" s="129">
        <v>88380</v>
      </c>
      <c r="T12" s="129">
        <v>34</v>
      </c>
      <c r="U12" s="129">
        <f t="shared" si="0"/>
        <v>230343</v>
      </c>
      <c r="V12" s="129">
        <v>542</v>
      </c>
      <c r="W12" s="129">
        <v>2848</v>
      </c>
      <c r="X12" s="129">
        <v>2585</v>
      </c>
      <c r="Y12" s="129">
        <v>558</v>
      </c>
      <c r="Z12" s="129">
        <v>0</v>
      </c>
      <c r="AA12" s="129">
        <v>2742364</v>
      </c>
      <c r="AB12" s="84">
        <v>606400</v>
      </c>
      <c r="AC12" s="134">
        <f t="shared" si="1"/>
        <v>3348764</v>
      </c>
      <c r="AD12" s="52">
        <v>3</v>
      </c>
      <c r="AF12" s="84"/>
    </row>
    <row r="13" spans="1:32" ht="20.100000000000001" customHeight="1" x14ac:dyDescent="0.15">
      <c r="A13" s="23">
        <v>4</v>
      </c>
      <c r="B13" s="30" t="s">
        <v>161</v>
      </c>
      <c r="C13" s="120">
        <v>88917015</v>
      </c>
      <c r="D13" s="120">
        <v>399514</v>
      </c>
      <c r="E13" s="120">
        <v>6580</v>
      </c>
      <c r="F13" s="120">
        <v>1375680</v>
      </c>
      <c r="G13" s="120">
        <v>146189</v>
      </c>
      <c r="H13" s="120">
        <v>26844</v>
      </c>
      <c r="I13" s="120">
        <v>36386</v>
      </c>
      <c r="J13" s="120">
        <v>36317501</v>
      </c>
      <c r="K13" s="120">
        <v>54590707</v>
      </c>
      <c r="L13" s="120">
        <v>3215292</v>
      </c>
      <c r="M13" s="120">
        <v>63677</v>
      </c>
      <c r="N13" s="120">
        <v>10873</v>
      </c>
      <c r="O13" s="120">
        <v>41820</v>
      </c>
      <c r="P13" s="52">
        <v>4</v>
      </c>
      <c r="Q13" s="23">
        <v>4</v>
      </c>
      <c r="R13" s="30" t="s">
        <v>161</v>
      </c>
      <c r="S13" s="129">
        <v>77148</v>
      </c>
      <c r="T13" s="129">
        <v>107</v>
      </c>
      <c r="U13" s="129">
        <f t="shared" si="0"/>
        <v>193625</v>
      </c>
      <c r="V13" s="129">
        <v>173</v>
      </c>
      <c r="W13" s="129">
        <v>2311</v>
      </c>
      <c r="X13" s="129">
        <v>2551</v>
      </c>
      <c r="Y13" s="129">
        <v>402</v>
      </c>
      <c r="Z13" s="129">
        <v>0</v>
      </c>
      <c r="AA13" s="129">
        <v>2548276</v>
      </c>
      <c r="AB13" s="84">
        <v>467954</v>
      </c>
      <c r="AC13" s="134">
        <f t="shared" si="1"/>
        <v>3016230</v>
      </c>
      <c r="AD13" s="52">
        <v>4</v>
      </c>
      <c r="AF13" s="84"/>
    </row>
    <row r="14" spans="1:32" ht="20.100000000000001" customHeight="1" x14ac:dyDescent="0.15">
      <c r="A14" s="24">
        <v>5</v>
      </c>
      <c r="B14" s="30" t="s">
        <v>164</v>
      </c>
      <c r="C14" s="121">
        <v>25924625</v>
      </c>
      <c r="D14" s="121">
        <v>90762</v>
      </c>
      <c r="E14" s="121">
        <v>0</v>
      </c>
      <c r="F14" s="121">
        <v>118963</v>
      </c>
      <c r="G14" s="121">
        <v>207217</v>
      </c>
      <c r="H14" s="121">
        <v>8239</v>
      </c>
      <c r="I14" s="121">
        <v>3294</v>
      </c>
      <c r="J14" s="121">
        <v>11034337</v>
      </c>
      <c r="K14" s="121">
        <v>15318763</v>
      </c>
      <c r="L14" s="121">
        <v>906086</v>
      </c>
      <c r="M14" s="121">
        <v>20677</v>
      </c>
      <c r="N14" s="121">
        <v>1017</v>
      </c>
      <c r="O14" s="121">
        <v>8336</v>
      </c>
      <c r="P14" s="53">
        <v>5</v>
      </c>
      <c r="Q14" s="24">
        <v>5</v>
      </c>
      <c r="R14" s="30" t="s">
        <v>164</v>
      </c>
      <c r="S14" s="121">
        <v>16423</v>
      </c>
      <c r="T14" s="121">
        <v>0</v>
      </c>
      <c r="U14" s="121">
        <f t="shared" si="0"/>
        <v>46453</v>
      </c>
      <c r="V14" s="121">
        <v>155</v>
      </c>
      <c r="W14" s="121">
        <v>518</v>
      </c>
      <c r="X14" s="121">
        <v>2087</v>
      </c>
      <c r="Y14" s="121">
        <v>84</v>
      </c>
      <c r="Z14" s="121">
        <v>0</v>
      </c>
      <c r="AA14" s="121">
        <v>727955</v>
      </c>
      <c r="AB14" s="121">
        <v>128834</v>
      </c>
      <c r="AC14" s="135">
        <f t="shared" si="1"/>
        <v>856789</v>
      </c>
      <c r="AD14" s="53">
        <v>5</v>
      </c>
      <c r="AF14" s="84"/>
    </row>
    <row r="15" spans="1:32" ht="20.100000000000001" customHeight="1" x14ac:dyDescent="0.15">
      <c r="A15" s="23">
        <v>6</v>
      </c>
      <c r="B15" s="31" t="s">
        <v>166</v>
      </c>
      <c r="C15" s="119">
        <v>45183940</v>
      </c>
      <c r="D15" s="126">
        <v>136341</v>
      </c>
      <c r="E15" s="126">
        <v>5153</v>
      </c>
      <c r="F15" s="126">
        <v>25619</v>
      </c>
      <c r="G15" s="126">
        <v>133499</v>
      </c>
      <c r="H15" s="126">
        <v>5685</v>
      </c>
      <c r="I15" s="126">
        <v>15462</v>
      </c>
      <c r="J15" s="126">
        <v>20471709</v>
      </c>
      <c r="K15" s="126">
        <v>25033990</v>
      </c>
      <c r="L15" s="126">
        <v>1492044</v>
      </c>
      <c r="M15" s="126">
        <v>40970</v>
      </c>
      <c r="N15" s="126">
        <v>1042</v>
      </c>
      <c r="O15" s="120">
        <v>19093</v>
      </c>
      <c r="P15" s="52">
        <v>6</v>
      </c>
      <c r="Q15" s="23">
        <v>6</v>
      </c>
      <c r="R15" s="31" t="s">
        <v>166</v>
      </c>
      <c r="S15" s="129">
        <v>30008</v>
      </c>
      <c r="T15" s="129">
        <v>5</v>
      </c>
      <c r="U15" s="129">
        <f t="shared" si="0"/>
        <v>91118</v>
      </c>
      <c r="V15" s="129">
        <v>212</v>
      </c>
      <c r="W15" s="129">
        <v>1044</v>
      </c>
      <c r="X15" s="129">
        <v>1504</v>
      </c>
      <c r="Y15" s="129">
        <v>186</v>
      </c>
      <c r="Z15" s="129">
        <v>360</v>
      </c>
      <c r="AA15" s="129">
        <v>1114513</v>
      </c>
      <c r="AB15" s="120">
        <v>283107</v>
      </c>
      <c r="AC15" s="133">
        <f t="shared" si="1"/>
        <v>1397620</v>
      </c>
      <c r="AD15" s="52">
        <v>6</v>
      </c>
      <c r="AF15" s="84"/>
    </row>
    <row r="16" spans="1:32" s="64" customFormat="1" ht="20.100000000000001" customHeight="1" x14ac:dyDescent="0.15">
      <c r="A16" s="23">
        <v>7</v>
      </c>
      <c r="B16" s="32" t="s">
        <v>167</v>
      </c>
      <c r="C16" s="119">
        <v>33036870</v>
      </c>
      <c r="D16" s="120">
        <v>223737</v>
      </c>
      <c r="E16" s="120">
        <v>7114</v>
      </c>
      <c r="F16" s="120">
        <v>56074</v>
      </c>
      <c r="G16" s="120">
        <v>41016</v>
      </c>
      <c r="H16" s="120">
        <v>1312</v>
      </c>
      <c r="I16" s="120">
        <v>2340</v>
      </c>
      <c r="J16" s="120">
        <v>14693221</v>
      </c>
      <c r="K16" s="120">
        <v>18675242</v>
      </c>
      <c r="L16" s="120">
        <v>1110564</v>
      </c>
      <c r="M16" s="120">
        <v>27891</v>
      </c>
      <c r="N16" s="120">
        <v>1796</v>
      </c>
      <c r="O16" s="120">
        <v>15334</v>
      </c>
      <c r="P16" s="52">
        <v>7</v>
      </c>
      <c r="Q16" s="23">
        <v>7</v>
      </c>
      <c r="R16" s="30" t="s">
        <v>167</v>
      </c>
      <c r="S16" s="129">
        <v>19216</v>
      </c>
      <c r="T16" s="129">
        <v>1</v>
      </c>
      <c r="U16" s="129">
        <f t="shared" si="0"/>
        <v>64238</v>
      </c>
      <c r="V16" s="129">
        <v>136</v>
      </c>
      <c r="W16" s="129">
        <v>462</v>
      </c>
      <c r="X16" s="129">
        <v>466</v>
      </c>
      <c r="Y16" s="129">
        <v>132</v>
      </c>
      <c r="Z16" s="129">
        <v>0</v>
      </c>
      <c r="AA16" s="129">
        <v>982536</v>
      </c>
      <c r="AB16" s="120">
        <v>62594</v>
      </c>
      <c r="AC16" s="133">
        <f t="shared" si="1"/>
        <v>1045130</v>
      </c>
      <c r="AD16" s="52">
        <v>7</v>
      </c>
      <c r="AF16" s="122"/>
    </row>
    <row r="17" spans="1:32" ht="20.100000000000001" customHeight="1" x14ac:dyDescent="0.15">
      <c r="A17" s="23">
        <v>8</v>
      </c>
      <c r="B17" s="30" t="s">
        <v>171</v>
      </c>
      <c r="C17" s="122">
        <v>94608791</v>
      </c>
      <c r="D17" s="122">
        <v>609218</v>
      </c>
      <c r="E17" s="122">
        <v>7685</v>
      </c>
      <c r="F17" s="122">
        <v>194401</v>
      </c>
      <c r="G17" s="122">
        <v>89637</v>
      </c>
      <c r="H17" s="122">
        <v>24122</v>
      </c>
      <c r="I17" s="122">
        <v>16537</v>
      </c>
      <c r="J17" s="122">
        <v>39539016</v>
      </c>
      <c r="K17" s="122">
        <v>56011375</v>
      </c>
      <c r="L17" s="122">
        <v>3331236</v>
      </c>
      <c r="M17" s="122">
        <v>71878</v>
      </c>
      <c r="N17" s="122">
        <v>2482</v>
      </c>
      <c r="O17" s="122">
        <v>43541</v>
      </c>
      <c r="P17" s="52">
        <v>8</v>
      </c>
      <c r="Q17" s="23">
        <v>8</v>
      </c>
      <c r="R17" s="30" t="s">
        <v>171</v>
      </c>
      <c r="S17" s="122">
        <v>81361</v>
      </c>
      <c r="T17" s="122">
        <v>146</v>
      </c>
      <c r="U17" s="122">
        <f t="shared" si="0"/>
        <v>199408</v>
      </c>
      <c r="V17" s="84">
        <v>495</v>
      </c>
      <c r="W17" s="84">
        <v>2390</v>
      </c>
      <c r="X17" s="84">
        <v>1996</v>
      </c>
      <c r="Y17" s="84">
        <v>426</v>
      </c>
      <c r="Z17" s="84">
        <v>0</v>
      </c>
      <c r="AA17" s="84">
        <v>2607325</v>
      </c>
      <c r="AB17" s="84">
        <v>519196</v>
      </c>
      <c r="AC17" s="134">
        <f t="shared" si="1"/>
        <v>3126521</v>
      </c>
      <c r="AD17" s="52">
        <v>8</v>
      </c>
      <c r="AF17" s="84"/>
    </row>
    <row r="18" spans="1:32" ht="20.100000000000001" customHeight="1" x14ac:dyDescent="0.15">
      <c r="A18" s="23">
        <v>9</v>
      </c>
      <c r="B18" s="30" t="s">
        <v>173</v>
      </c>
      <c r="C18" s="122">
        <v>39463619</v>
      </c>
      <c r="D18" s="122">
        <v>354455</v>
      </c>
      <c r="E18" s="122">
        <v>2029</v>
      </c>
      <c r="F18" s="122">
        <v>107828</v>
      </c>
      <c r="G18" s="122">
        <v>37341</v>
      </c>
      <c r="H18" s="122">
        <v>5254</v>
      </c>
      <c r="I18" s="122">
        <v>7187</v>
      </c>
      <c r="J18" s="122">
        <v>17041424</v>
      </c>
      <c r="K18" s="122">
        <v>22936289</v>
      </c>
      <c r="L18" s="122">
        <v>1360407</v>
      </c>
      <c r="M18" s="122">
        <v>30335</v>
      </c>
      <c r="N18" s="122">
        <v>754</v>
      </c>
      <c r="O18" s="122">
        <v>36070</v>
      </c>
      <c r="P18" s="52">
        <v>9</v>
      </c>
      <c r="Q18" s="23">
        <v>9</v>
      </c>
      <c r="R18" s="30" t="s">
        <v>173</v>
      </c>
      <c r="S18" s="122">
        <v>29959</v>
      </c>
      <c r="T18" s="122">
        <v>1</v>
      </c>
      <c r="U18" s="122">
        <f t="shared" si="0"/>
        <v>97119</v>
      </c>
      <c r="V18" s="84">
        <v>134</v>
      </c>
      <c r="W18" s="84">
        <v>695</v>
      </c>
      <c r="X18" s="84">
        <v>317</v>
      </c>
      <c r="Y18" s="84">
        <v>162</v>
      </c>
      <c r="Z18" s="84">
        <v>51</v>
      </c>
      <c r="AA18" s="84">
        <v>1006998</v>
      </c>
      <c r="AB18" s="84">
        <v>254931</v>
      </c>
      <c r="AC18" s="134">
        <f t="shared" si="1"/>
        <v>1261929</v>
      </c>
      <c r="AD18" s="52">
        <v>9</v>
      </c>
      <c r="AF18" s="84"/>
    </row>
    <row r="19" spans="1:32" ht="20.100000000000001" customHeight="1" x14ac:dyDescent="0.15">
      <c r="A19" s="24">
        <v>10</v>
      </c>
      <c r="B19" s="33" t="s">
        <v>174</v>
      </c>
      <c r="C19" s="121">
        <v>94831886</v>
      </c>
      <c r="D19" s="121">
        <v>676610</v>
      </c>
      <c r="E19" s="121">
        <v>11491</v>
      </c>
      <c r="F19" s="121">
        <v>1811825</v>
      </c>
      <c r="G19" s="121">
        <v>182655</v>
      </c>
      <c r="H19" s="121">
        <v>28568</v>
      </c>
      <c r="I19" s="121">
        <v>11208</v>
      </c>
      <c r="J19" s="121">
        <v>40964203</v>
      </c>
      <c r="K19" s="121">
        <v>56590040</v>
      </c>
      <c r="L19" s="121">
        <v>3313282</v>
      </c>
      <c r="M19" s="121">
        <v>76072</v>
      </c>
      <c r="N19" s="121">
        <v>3140</v>
      </c>
      <c r="O19" s="121">
        <v>52981</v>
      </c>
      <c r="P19" s="53">
        <v>10</v>
      </c>
      <c r="Q19" s="24">
        <v>10</v>
      </c>
      <c r="R19" s="33" t="s">
        <v>174</v>
      </c>
      <c r="S19" s="121">
        <v>77183</v>
      </c>
      <c r="T19" s="121">
        <v>10</v>
      </c>
      <c r="U19" s="121">
        <f t="shared" si="0"/>
        <v>209386</v>
      </c>
      <c r="V19" s="121">
        <v>279</v>
      </c>
      <c r="W19" s="121">
        <v>2349</v>
      </c>
      <c r="X19" s="121">
        <v>5032</v>
      </c>
      <c r="Y19" s="121">
        <v>372</v>
      </c>
      <c r="Z19" s="121">
        <v>72</v>
      </c>
      <c r="AA19" s="121">
        <v>2521149</v>
      </c>
      <c r="AB19" s="121">
        <v>574643</v>
      </c>
      <c r="AC19" s="135">
        <f t="shared" si="1"/>
        <v>3095792</v>
      </c>
      <c r="AD19" s="53">
        <v>10</v>
      </c>
      <c r="AF19" s="84"/>
    </row>
    <row r="20" spans="1:32" ht="20.100000000000001" customHeight="1" x14ac:dyDescent="0.15">
      <c r="A20" s="23">
        <v>11</v>
      </c>
      <c r="B20" s="30" t="s">
        <v>175</v>
      </c>
      <c r="C20" s="122">
        <v>32430426</v>
      </c>
      <c r="D20" s="122">
        <v>87482</v>
      </c>
      <c r="E20" s="122">
        <v>28000</v>
      </c>
      <c r="F20" s="122">
        <v>411859</v>
      </c>
      <c r="G20" s="122">
        <v>15861</v>
      </c>
      <c r="H20" s="122">
        <v>9644</v>
      </c>
      <c r="I20" s="122">
        <v>2489</v>
      </c>
      <c r="J20" s="122">
        <v>14195670</v>
      </c>
      <c r="K20" s="122">
        <v>18790091</v>
      </c>
      <c r="L20" s="122">
        <v>1111118</v>
      </c>
      <c r="M20" s="122">
        <v>26575</v>
      </c>
      <c r="N20" s="122">
        <v>953</v>
      </c>
      <c r="O20" s="122">
        <v>13088</v>
      </c>
      <c r="P20" s="52">
        <v>11</v>
      </c>
      <c r="Q20" s="23">
        <v>11</v>
      </c>
      <c r="R20" s="30" t="s">
        <v>175</v>
      </c>
      <c r="S20" s="122">
        <v>18612</v>
      </c>
      <c r="T20" s="122">
        <v>2</v>
      </c>
      <c r="U20" s="122">
        <f t="shared" si="0"/>
        <v>59230</v>
      </c>
      <c r="V20" s="122">
        <v>120</v>
      </c>
      <c r="W20" s="122">
        <v>855</v>
      </c>
      <c r="X20" s="122">
        <v>328</v>
      </c>
      <c r="Y20" s="122">
        <v>114</v>
      </c>
      <c r="Z20" s="122">
        <v>181</v>
      </c>
      <c r="AA20" s="122">
        <v>875357</v>
      </c>
      <c r="AB20" s="122">
        <v>174933</v>
      </c>
      <c r="AC20" s="134">
        <f t="shared" si="1"/>
        <v>1050290</v>
      </c>
      <c r="AD20" s="52">
        <v>11</v>
      </c>
      <c r="AF20" s="84"/>
    </row>
    <row r="21" spans="1:32" ht="20.100000000000001" customHeight="1" x14ac:dyDescent="0.15">
      <c r="A21" s="23">
        <v>12</v>
      </c>
      <c r="B21" s="30" t="s">
        <v>302</v>
      </c>
      <c r="C21" s="122">
        <v>31163271</v>
      </c>
      <c r="D21" s="122">
        <v>189649</v>
      </c>
      <c r="E21" s="122">
        <v>6731</v>
      </c>
      <c r="F21" s="122">
        <v>47203</v>
      </c>
      <c r="G21" s="122">
        <v>82034</v>
      </c>
      <c r="H21" s="122">
        <v>5855</v>
      </c>
      <c r="I21" s="122">
        <v>16178</v>
      </c>
      <c r="J21" s="122">
        <v>12941511</v>
      </c>
      <c r="K21" s="122">
        <v>18569410</v>
      </c>
      <c r="L21" s="122">
        <v>1103727</v>
      </c>
      <c r="M21" s="122">
        <v>23878</v>
      </c>
      <c r="N21" s="122">
        <v>1563</v>
      </c>
      <c r="O21" s="122">
        <v>11808</v>
      </c>
      <c r="P21" s="52">
        <v>12</v>
      </c>
      <c r="Q21" s="23">
        <v>12</v>
      </c>
      <c r="R21" s="30" t="s">
        <v>302</v>
      </c>
      <c r="S21" s="122">
        <v>24272</v>
      </c>
      <c r="T21" s="122">
        <v>3</v>
      </c>
      <c r="U21" s="122">
        <f t="shared" si="0"/>
        <v>61524</v>
      </c>
      <c r="V21" s="122">
        <v>66</v>
      </c>
      <c r="W21" s="122">
        <v>734</v>
      </c>
      <c r="X21" s="122">
        <v>924</v>
      </c>
      <c r="Y21" s="122">
        <v>222</v>
      </c>
      <c r="Z21" s="122">
        <v>63</v>
      </c>
      <c r="AA21" s="122">
        <v>891551</v>
      </c>
      <c r="AB21" s="122">
        <v>148643</v>
      </c>
      <c r="AC21" s="134">
        <f t="shared" si="1"/>
        <v>1040194</v>
      </c>
      <c r="AD21" s="52">
        <v>12</v>
      </c>
      <c r="AF21" s="84"/>
    </row>
    <row r="22" spans="1:32" ht="20.100000000000001" customHeight="1" x14ac:dyDescent="0.15">
      <c r="A22" s="23">
        <v>13</v>
      </c>
      <c r="B22" s="30" t="s">
        <v>303</v>
      </c>
      <c r="C22" s="122">
        <v>26168838</v>
      </c>
      <c r="D22" s="122">
        <v>104129</v>
      </c>
      <c r="E22" s="122">
        <v>0</v>
      </c>
      <c r="F22" s="122">
        <v>304981</v>
      </c>
      <c r="G22" s="122">
        <v>28059</v>
      </c>
      <c r="H22" s="122">
        <v>6794</v>
      </c>
      <c r="I22" s="122">
        <v>317</v>
      </c>
      <c r="J22" s="122">
        <v>11727694</v>
      </c>
      <c r="K22" s="122">
        <v>14885424</v>
      </c>
      <c r="L22" s="122">
        <v>879547</v>
      </c>
      <c r="M22" s="122">
        <v>22962</v>
      </c>
      <c r="N22" s="122">
        <v>740</v>
      </c>
      <c r="O22" s="122">
        <v>10399</v>
      </c>
      <c r="P22" s="52">
        <v>13</v>
      </c>
      <c r="Q22" s="23">
        <v>13</v>
      </c>
      <c r="R22" s="30" t="s">
        <v>303</v>
      </c>
      <c r="S22" s="122">
        <v>17496</v>
      </c>
      <c r="T22" s="122">
        <v>0</v>
      </c>
      <c r="U22" s="122">
        <f t="shared" si="0"/>
        <v>51597</v>
      </c>
      <c r="V22" s="122">
        <v>216</v>
      </c>
      <c r="W22" s="122">
        <v>916</v>
      </c>
      <c r="X22" s="122">
        <v>748</v>
      </c>
      <c r="Y22" s="122">
        <v>90</v>
      </c>
      <c r="Z22" s="122">
        <v>0</v>
      </c>
      <c r="AA22" s="122">
        <v>662488</v>
      </c>
      <c r="AB22" s="122">
        <v>163492</v>
      </c>
      <c r="AC22" s="134">
        <f t="shared" si="1"/>
        <v>825980</v>
      </c>
      <c r="AD22" s="52">
        <v>13</v>
      </c>
      <c r="AF22" s="84"/>
    </row>
    <row r="23" spans="1:32" ht="20.100000000000001" customHeight="1" x14ac:dyDescent="0.15">
      <c r="A23" s="23">
        <v>14</v>
      </c>
      <c r="B23" s="30" t="s">
        <v>176</v>
      </c>
      <c r="C23" s="122">
        <v>5653026</v>
      </c>
      <c r="D23" s="122">
        <v>36933</v>
      </c>
      <c r="E23" s="122">
        <v>0</v>
      </c>
      <c r="F23" s="122">
        <v>120</v>
      </c>
      <c r="G23" s="122">
        <v>3207</v>
      </c>
      <c r="H23" s="122">
        <v>1</v>
      </c>
      <c r="I23" s="122">
        <v>199</v>
      </c>
      <c r="J23" s="122">
        <v>2297571</v>
      </c>
      <c r="K23" s="122">
        <v>3395915</v>
      </c>
      <c r="L23" s="122">
        <v>202602</v>
      </c>
      <c r="M23" s="122">
        <v>4099</v>
      </c>
      <c r="N23" s="122">
        <v>417</v>
      </c>
      <c r="O23" s="122">
        <v>1562</v>
      </c>
      <c r="P23" s="52">
        <v>14</v>
      </c>
      <c r="Q23" s="23">
        <v>14</v>
      </c>
      <c r="R23" s="30" t="s">
        <v>176</v>
      </c>
      <c r="S23" s="122">
        <v>4004</v>
      </c>
      <c r="T23" s="122">
        <v>2</v>
      </c>
      <c r="U23" s="122">
        <f t="shared" si="0"/>
        <v>10084</v>
      </c>
      <c r="V23" s="122">
        <v>62</v>
      </c>
      <c r="W23" s="122">
        <v>41</v>
      </c>
      <c r="X23" s="122">
        <v>2</v>
      </c>
      <c r="Y23" s="122">
        <v>24</v>
      </c>
      <c r="Z23" s="122">
        <v>0</v>
      </c>
      <c r="AA23" s="122">
        <v>184864</v>
      </c>
      <c r="AB23" s="122">
        <v>7525</v>
      </c>
      <c r="AC23" s="134">
        <f t="shared" si="1"/>
        <v>192389</v>
      </c>
      <c r="AD23" s="52">
        <v>14</v>
      </c>
      <c r="AF23" s="84"/>
    </row>
    <row r="24" spans="1:32" ht="20.100000000000001" customHeight="1" x14ac:dyDescent="0.15">
      <c r="A24" s="24">
        <v>15</v>
      </c>
      <c r="B24" s="30" t="s">
        <v>178</v>
      </c>
      <c r="C24" s="121">
        <v>1757311</v>
      </c>
      <c r="D24" s="121">
        <v>1658</v>
      </c>
      <c r="E24" s="121">
        <v>0</v>
      </c>
      <c r="F24" s="121">
        <v>0</v>
      </c>
      <c r="G24" s="121">
        <v>23</v>
      </c>
      <c r="H24" s="121">
        <v>0</v>
      </c>
      <c r="I24" s="121">
        <v>0</v>
      </c>
      <c r="J24" s="121">
        <v>831876</v>
      </c>
      <c r="K24" s="121">
        <v>927116</v>
      </c>
      <c r="L24" s="121">
        <v>55569</v>
      </c>
      <c r="M24" s="121">
        <v>1697</v>
      </c>
      <c r="N24" s="121">
        <v>0</v>
      </c>
      <c r="O24" s="121">
        <v>398</v>
      </c>
      <c r="P24" s="53">
        <v>15</v>
      </c>
      <c r="Q24" s="24">
        <v>15</v>
      </c>
      <c r="R24" s="30" t="s">
        <v>178</v>
      </c>
      <c r="S24" s="121">
        <v>522</v>
      </c>
      <c r="T24" s="121">
        <v>0</v>
      </c>
      <c r="U24" s="121">
        <f t="shared" si="0"/>
        <v>2617</v>
      </c>
      <c r="V24" s="121">
        <v>5</v>
      </c>
      <c r="W24" s="121">
        <v>0</v>
      </c>
      <c r="X24" s="121">
        <v>1</v>
      </c>
      <c r="Y24" s="121">
        <v>6</v>
      </c>
      <c r="Z24" s="121">
        <v>0</v>
      </c>
      <c r="AA24" s="121">
        <v>48517</v>
      </c>
      <c r="AB24" s="121">
        <v>4423</v>
      </c>
      <c r="AC24" s="134">
        <f t="shared" si="1"/>
        <v>52940</v>
      </c>
      <c r="AD24" s="53">
        <v>15</v>
      </c>
      <c r="AF24" s="84"/>
    </row>
    <row r="25" spans="1:32" ht="20.100000000000001" customHeight="1" x14ac:dyDescent="0.15">
      <c r="A25" s="23">
        <v>16</v>
      </c>
      <c r="B25" s="31" t="s">
        <v>179</v>
      </c>
      <c r="C25" s="122">
        <v>2590407</v>
      </c>
      <c r="D25" s="122">
        <v>1610</v>
      </c>
      <c r="E25" s="122">
        <v>0</v>
      </c>
      <c r="F25" s="122">
        <v>0</v>
      </c>
      <c r="G25" s="122">
        <v>0</v>
      </c>
      <c r="H25" s="122">
        <v>3</v>
      </c>
      <c r="I25" s="122">
        <v>2489</v>
      </c>
      <c r="J25" s="122">
        <v>1298410</v>
      </c>
      <c r="K25" s="122">
        <v>1296099</v>
      </c>
      <c r="L25" s="122">
        <v>77601</v>
      </c>
      <c r="M25" s="122">
        <v>2776</v>
      </c>
      <c r="N25" s="122">
        <v>3</v>
      </c>
      <c r="O25" s="122">
        <v>917</v>
      </c>
      <c r="P25" s="52">
        <v>16</v>
      </c>
      <c r="Q25" s="23">
        <v>16</v>
      </c>
      <c r="R25" s="31" t="s">
        <v>179</v>
      </c>
      <c r="S25" s="122">
        <v>586</v>
      </c>
      <c r="T25" s="122">
        <v>0</v>
      </c>
      <c r="U25" s="122">
        <f t="shared" si="0"/>
        <v>4282</v>
      </c>
      <c r="V25" s="122">
        <v>17</v>
      </c>
      <c r="W25" s="122">
        <v>0</v>
      </c>
      <c r="X25" s="122">
        <v>0</v>
      </c>
      <c r="Y25" s="122">
        <v>6</v>
      </c>
      <c r="Z25" s="122">
        <v>0</v>
      </c>
      <c r="AA25" s="122">
        <v>67064</v>
      </c>
      <c r="AB25" s="122">
        <v>6232</v>
      </c>
      <c r="AC25" s="136">
        <f t="shared" si="1"/>
        <v>73296</v>
      </c>
      <c r="AD25" s="52">
        <v>16</v>
      </c>
      <c r="AF25" s="84"/>
    </row>
    <row r="26" spans="1:32" ht="20.100000000000001" customHeight="1" x14ac:dyDescent="0.15">
      <c r="A26" s="23">
        <v>17</v>
      </c>
      <c r="B26" s="30" t="s">
        <v>304</v>
      </c>
      <c r="C26" s="122">
        <v>16972327</v>
      </c>
      <c r="D26" s="122">
        <v>31547</v>
      </c>
      <c r="E26" s="122">
        <v>0</v>
      </c>
      <c r="F26" s="122">
        <v>55813</v>
      </c>
      <c r="G26" s="122">
        <v>31255</v>
      </c>
      <c r="H26" s="122">
        <v>7884</v>
      </c>
      <c r="I26" s="122">
        <v>1905</v>
      </c>
      <c r="J26" s="122">
        <v>7279623</v>
      </c>
      <c r="K26" s="122">
        <v>9821108</v>
      </c>
      <c r="L26" s="122">
        <v>585183</v>
      </c>
      <c r="M26" s="122">
        <v>13939</v>
      </c>
      <c r="N26" s="122">
        <v>230</v>
      </c>
      <c r="O26" s="122">
        <v>6337</v>
      </c>
      <c r="P26" s="52">
        <v>17</v>
      </c>
      <c r="Q26" s="23">
        <v>17</v>
      </c>
      <c r="R26" s="30" t="s">
        <v>304</v>
      </c>
      <c r="S26" s="122">
        <v>8949</v>
      </c>
      <c r="T26" s="122">
        <v>0</v>
      </c>
      <c r="U26" s="122">
        <f t="shared" si="0"/>
        <v>29455</v>
      </c>
      <c r="V26" s="122">
        <v>22</v>
      </c>
      <c r="W26" s="122">
        <v>451</v>
      </c>
      <c r="X26" s="122">
        <v>762</v>
      </c>
      <c r="Y26" s="122">
        <v>24</v>
      </c>
      <c r="Z26" s="122">
        <v>0</v>
      </c>
      <c r="AA26" s="122">
        <v>513567</v>
      </c>
      <c r="AB26" s="122">
        <v>40902</v>
      </c>
      <c r="AC26" s="134">
        <f t="shared" si="1"/>
        <v>554469</v>
      </c>
      <c r="AD26" s="52">
        <v>17</v>
      </c>
      <c r="AF26" s="84"/>
    </row>
    <row r="27" spans="1:32" ht="20.100000000000001" customHeight="1" x14ac:dyDescent="0.15">
      <c r="A27" s="23">
        <v>18</v>
      </c>
      <c r="B27" s="30" t="s">
        <v>305</v>
      </c>
      <c r="C27" s="122">
        <v>6701436</v>
      </c>
      <c r="D27" s="122">
        <v>40567</v>
      </c>
      <c r="E27" s="122">
        <v>0</v>
      </c>
      <c r="F27" s="122">
        <v>21604</v>
      </c>
      <c r="G27" s="122">
        <v>0</v>
      </c>
      <c r="H27" s="122">
        <v>13087</v>
      </c>
      <c r="I27" s="122">
        <v>1469</v>
      </c>
      <c r="J27" s="122">
        <v>3024726</v>
      </c>
      <c r="K27" s="122">
        <v>3753437</v>
      </c>
      <c r="L27" s="122">
        <v>222909</v>
      </c>
      <c r="M27" s="122">
        <v>5990</v>
      </c>
      <c r="N27" s="122">
        <v>199</v>
      </c>
      <c r="O27" s="122">
        <v>1842</v>
      </c>
      <c r="P27" s="52">
        <v>18</v>
      </c>
      <c r="Q27" s="23">
        <v>18</v>
      </c>
      <c r="R27" s="30" t="s">
        <v>305</v>
      </c>
      <c r="S27" s="122">
        <v>3602</v>
      </c>
      <c r="T27" s="122">
        <v>0</v>
      </c>
      <c r="U27" s="122">
        <f t="shared" si="0"/>
        <v>11633</v>
      </c>
      <c r="V27" s="122">
        <v>45</v>
      </c>
      <c r="W27" s="122">
        <v>482</v>
      </c>
      <c r="X27" s="122">
        <v>7</v>
      </c>
      <c r="Y27" s="122">
        <v>36</v>
      </c>
      <c r="Z27" s="122">
        <v>0</v>
      </c>
      <c r="AA27" s="122">
        <v>199511</v>
      </c>
      <c r="AB27" s="122">
        <v>11195</v>
      </c>
      <c r="AC27" s="134">
        <f t="shared" si="1"/>
        <v>210706</v>
      </c>
      <c r="AD27" s="52">
        <v>18</v>
      </c>
      <c r="AF27" s="84"/>
    </row>
    <row r="28" spans="1:32" ht="20.100000000000001" customHeight="1" x14ac:dyDescent="0.15">
      <c r="A28" s="23">
        <v>19</v>
      </c>
      <c r="B28" s="30" t="s">
        <v>135</v>
      </c>
      <c r="C28" s="122">
        <v>8176953</v>
      </c>
      <c r="D28" s="122">
        <v>129266</v>
      </c>
      <c r="E28" s="122">
        <v>0</v>
      </c>
      <c r="F28" s="122">
        <v>523</v>
      </c>
      <c r="G28" s="122">
        <v>1291</v>
      </c>
      <c r="H28" s="122">
        <v>1547</v>
      </c>
      <c r="I28" s="122">
        <v>192</v>
      </c>
      <c r="J28" s="122">
        <v>3706960</v>
      </c>
      <c r="K28" s="122">
        <v>4602812</v>
      </c>
      <c r="L28" s="122">
        <v>272123</v>
      </c>
      <c r="M28" s="122">
        <v>7227</v>
      </c>
      <c r="N28" s="122">
        <v>239</v>
      </c>
      <c r="O28" s="122">
        <v>2582</v>
      </c>
      <c r="P28" s="52">
        <v>19</v>
      </c>
      <c r="Q28" s="23">
        <v>19</v>
      </c>
      <c r="R28" s="30" t="s">
        <v>135</v>
      </c>
      <c r="S28" s="122">
        <v>6149</v>
      </c>
      <c r="T28" s="122">
        <v>0</v>
      </c>
      <c r="U28" s="122">
        <f t="shared" si="0"/>
        <v>16197</v>
      </c>
      <c r="V28" s="122">
        <v>5</v>
      </c>
      <c r="W28" s="122">
        <v>148</v>
      </c>
      <c r="X28" s="122">
        <v>15</v>
      </c>
      <c r="Y28" s="122">
        <v>48</v>
      </c>
      <c r="Z28" s="122">
        <v>0</v>
      </c>
      <c r="AA28" s="122">
        <v>241444</v>
      </c>
      <c r="AB28" s="122">
        <v>14266</v>
      </c>
      <c r="AC28" s="134">
        <f t="shared" si="1"/>
        <v>255710</v>
      </c>
      <c r="AD28" s="52">
        <v>19</v>
      </c>
      <c r="AF28" s="84"/>
    </row>
    <row r="29" spans="1:32" ht="20.100000000000001" customHeight="1" x14ac:dyDescent="0.15">
      <c r="A29" s="24">
        <v>20</v>
      </c>
      <c r="B29" s="33" t="s">
        <v>181</v>
      </c>
      <c r="C29" s="121">
        <v>5914741</v>
      </c>
      <c r="D29" s="121">
        <v>15280</v>
      </c>
      <c r="E29" s="121">
        <v>0</v>
      </c>
      <c r="F29" s="121">
        <v>75459</v>
      </c>
      <c r="G29" s="121">
        <v>6204</v>
      </c>
      <c r="H29" s="121">
        <v>2552</v>
      </c>
      <c r="I29" s="121">
        <v>0</v>
      </c>
      <c r="J29" s="121">
        <v>2662834</v>
      </c>
      <c r="K29" s="121">
        <v>3351402</v>
      </c>
      <c r="L29" s="121">
        <v>198151</v>
      </c>
      <c r="M29" s="121">
        <v>4965</v>
      </c>
      <c r="N29" s="121">
        <v>248</v>
      </c>
      <c r="O29" s="121">
        <v>2306</v>
      </c>
      <c r="P29" s="53">
        <v>20</v>
      </c>
      <c r="Q29" s="24">
        <v>20</v>
      </c>
      <c r="R29" s="33" t="s">
        <v>181</v>
      </c>
      <c r="S29" s="121">
        <v>3142</v>
      </c>
      <c r="T29" s="121">
        <v>0</v>
      </c>
      <c r="U29" s="121">
        <f t="shared" si="0"/>
        <v>10661</v>
      </c>
      <c r="V29" s="121">
        <v>40</v>
      </c>
      <c r="W29" s="121">
        <v>153</v>
      </c>
      <c r="X29" s="121">
        <v>98</v>
      </c>
      <c r="Y29" s="121">
        <v>24</v>
      </c>
      <c r="Z29" s="121">
        <v>0</v>
      </c>
      <c r="AA29" s="121">
        <v>173805</v>
      </c>
      <c r="AB29" s="121">
        <v>13370</v>
      </c>
      <c r="AC29" s="135">
        <f t="shared" si="1"/>
        <v>187175</v>
      </c>
      <c r="AD29" s="53">
        <v>20</v>
      </c>
      <c r="AF29" s="84"/>
    </row>
    <row r="30" spans="1:32" ht="20.100000000000001" customHeight="1" x14ac:dyDescent="0.15">
      <c r="A30" s="23">
        <v>21</v>
      </c>
      <c r="B30" s="30" t="s">
        <v>182</v>
      </c>
      <c r="C30" s="122">
        <v>4765357</v>
      </c>
      <c r="D30" s="122">
        <v>1518</v>
      </c>
      <c r="E30" s="122">
        <v>0</v>
      </c>
      <c r="F30" s="122">
        <v>4392</v>
      </c>
      <c r="G30" s="122">
        <v>3023</v>
      </c>
      <c r="H30" s="122">
        <v>1304</v>
      </c>
      <c r="I30" s="122">
        <v>61</v>
      </c>
      <c r="J30" s="122">
        <v>2203024</v>
      </c>
      <c r="K30" s="122">
        <v>2572631</v>
      </c>
      <c r="L30" s="122">
        <v>153979</v>
      </c>
      <c r="M30" s="122">
        <v>4213</v>
      </c>
      <c r="N30" s="122">
        <v>38</v>
      </c>
      <c r="O30" s="122">
        <v>2224</v>
      </c>
      <c r="P30" s="52">
        <v>21</v>
      </c>
      <c r="Q30" s="23">
        <v>21</v>
      </c>
      <c r="R30" s="30" t="s">
        <v>182</v>
      </c>
      <c r="S30" s="122">
        <v>3712</v>
      </c>
      <c r="T30" s="122">
        <v>0</v>
      </c>
      <c r="U30" s="122">
        <f t="shared" si="0"/>
        <v>10187</v>
      </c>
      <c r="V30" s="122">
        <v>21</v>
      </c>
      <c r="W30" s="122">
        <v>109</v>
      </c>
      <c r="X30" s="122">
        <v>101</v>
      </c>
      <c r="Y30" s="122">
        <v>18</v>
      </c>
      <c r="Z30" s="122">
        <v>0</v>
      </c>
      <c r="AA30" s="122">
        <v>133584</v>
      </c>
      <c r="AB30" s="122">
        <v>9959</v>
      </c>
      <c r="AC30" s="134">
        <f t="shared" si="1"/>
        <v>143543</v>
      </c>
      <c r="AD30" s="52">
        <v>21</v>
      </c>
      <c r="AF30" s="84"/>
    </row>
    <row r="31" spans="1:32" ht="20.100000000000001" customHeight="1" x14ac:dyDescent="0.15">
      <c r="A31" s="23">
        <v>22</v>
      </c>
      <c r="B31" s="30" t="s">
        <v>183</v>
      </c>
      <c r="C31" s="122">
        <v>9835002</v>
      </c>
      <c r="D31" s="122">
        <v>255484</v>
      </c>
      <c r="E31" s="122">
        <v>0</v>
      </c>
      <c r="F31" s="122">
        <v>31665</v>
      </c>
      <c r="G31" s="122">
        <v>18940</v>
      </c>
      <c r="H31" s="122">
        <v>2103</v>
      </c>
      <c r="I31" s="122">
        <v>1419</v>
      </c>
      <c r="J31" s="122">
        <v>2221704</v>
      </c>
      <c r="K31" s="122">
        <v>7922909</v>
      </c>
      <c r="L31" s="122">
        <v>466070</v>
      </c>
      <c r="M31" s="122">
        <v>2824</v>
      </c>
      <c r="N31" s="122">
        <v>221</v>
      </c>
      <c r="O31" s="122">
        <v>909</v>
      </c>
      <c r="P31" s="52">
        <v>22</v>
      </c>
      <c r="Q31" s="23">
        <v>22</v>
      </c>
      <c r="R31" s="30" t="s">
        <v>183</v>
      </c>
      <c r="S31" s="122">
        <v>4919</v>
      </c>
      <c r="T31" s="122">
        <v>5</v>
      </c>
      <c r="U31" s="122">
        <f t="shared" si="0"/>
        <v>8878</v>
      </c>
      <c r="V31" s="122">
        <v>60</v>
      </c>
      <c r="W31" s="122">
        <v>138</v>
      </c>
      <c r="X31" s="122">
        <v>93</v>
      </c>
      <c r="Y31" s="122">
        <v>18</v>
      </c>
      <c r="Z31" s="122">
        <v>0</v>
      </c>
      <c r="AA31" s="122">
        <v>451799</v>
      </c>
      <c r="AB31" s="122">
        <v>5084</v>
      </c>
      <c r="AC31" s="134">
        <f t="shared" si="1"/>
        <v>456883</v>
      </c>
      <c r="AD31" s="52">
        <v>22</v>
      </c>
      <c r="AF31" s="84"/>
    </row>
    <row r="32" spans="1:32" ht="20.100000000000001" customHeight="1" x14ac:dyDescent="0.15">
      <c r="A32" s="23">
        <v>23</v>
      </c>
      <c r="B32" s="30" t="s">
        <v>185</v>
      </c>
      <c r="C32" s="122">
        <v>20874498</v>
      </c>
      <c r="D32" s="122">
        <v>16624</v>
      </c>
      <c r="E32" s="122">
        <v>0</v>
      </c>
      <c r="F32" s="122">
        <v>42050</v>
      </c>
      <c r="G32" s="122">
        <v>17158</v>
      </c>
      <c r="H32" s="122">
        <v>2414</v>
      </c>
      <c r="I32" s="122">
        <v>384</v>
      </c>
      <c r="J32" s="122">
        <v>9561292</v>
      </c>
      <c r="K32" s="122">
        <v>11391836</v>
      </c>
      <c r="L32" s="122">
        <v>680929</v>
      </c>
      <c r="M32" s="122">
        <v>18766</v>
      </c>
      <c r="N32" s="122">
        <v>706</v>
      </c>
      <c r="O32" s="122">
        <v>11702</v>
      </c>
      <c r="P32" s="52">
        <v>23</v>
      </c>
      <c r="Q32" s="23">
        <v>23</v>
      </c>
      <c r="R32" s="30" t="s">
        <v>185</v>
      </c>
      <c r="S32" s="122">
        <v>11564</v>
      </c>
      <c r="T32" s="122">
        <v>0</v>
      </c>
      <c r="U32" s="122">
        <f t="shared" si="0"/>
        <v>42738</v>
      </c>
      <c r="V32" s="122">
        <v>208</v>
      </c>
      <c r="W32" s="122">
        <v>409</v>
      </c>
      <c r="X32" s="122">
        <v>525</v>
      </c>
      <c r="Y32" s="122">
        <v>60</v>
      </c>
      <c r="Z32" s="122">
        <v>0</v>
      </c>
      <c r="AA32" s="122">
        <v>588977</v>
      </c>
      <c r="AB32" s="122">
        <v>48012</v>
      </c>
      <c r="AC32" s="134">
        <f t="shared" si="1"/>
        <v>636989</v>
      </c>
      <c r="AD32" s="52">
        <v>23</v>
      </c>
      <c r="AF32" s="84"/>
    </row>
    <row r="33" spans="1:32" ht="20.100000000000001" customHeight="1" x14ac:dyDescent="0.15">
      <c r="A33" s="23">
        <v>24</v>
      </c>
      <c r="B33" s="30" t="s">
        <v>186</v>
      </c>
      <c r="C33" s="122">
        <v>14438690</v>
      </c>
      <c r="D33" s="122">
        <v>24821</v>
      </c>
      <c r="E33" s="122">
        <v>0</v>
      </c>
      <c r="F33" s="122">
        <v>41301</v>
      </c>
      <c r="G33" s="122">
        <v>25790</v>
      </c>
      <c r="H33" s="122">
        <v>1797</v>
      </c>
      <c r="I33" s="122">
        <v>125</v>
      </c>
      <c r="J33" s="122">
        <v>6830936</v>
      </c>
      <c r="K33" s="122">
        <v>7701588</v>
      </c>
      <c r="L33" s="122">
        <v>459129</v>
      </c>
      <c r="M33" s="122">
        <v>13978</v>
      </c>
      <c r="N33" s="122">
        <v>64</v>
      </c>
      <c r="O33" s="122">
        <v>7020</v>
      </c>
      <c r="P33" s="52">
        <v>24</v>
      </c>
      <c r="Q33" s="23">
        <v>24</v>
      </c>
      <c r="R33" s="30" t="s">
        <v>186</v>
      </c>
      <c r="S33" s="122">
        <v>7456</v>
      </c>
      <c r="T33" s="122">
        <v>0</v>
      </c>
      <c r="U33" s="122">
        <f t="shared" si="0"/>
        <v>28518</v>
      </c>
      <c r="V33" s="122">
        <v>57</v>
      </c>
      <c r="W33" s="122">
        <v>80</v>
      </c>
      <c r="X33" s="122">
        <v>200</v>
      </c>
      <c r="Y33" s="122">
        <v>54</v>
      </c>
      <c r="Z33" s="122">
        <v>0</v>
      </c>
      <c r="AA33" s="122">
        <v>398139</v>
      </c>
      <c r="AB33" s="122">
        <v>32081</v>
      </c>
      <c r="AC33" s="134">
        <f t="shared" si="1"/>
        <v>430220</v>
      </c>
      <c r="AD33" s="52">
        <v>24</v>
      </c>
      <c r="AF33" s="84"/>
    </row>
    <row r="34" spans="1:32" ht="20.100000000000001" customHeight="1" x14ac:dyDescent="0.15">
      <c r="A34" s="23">
        <v>25</v>
      </c>
      <c r="B34" s="30" t="s">
        <v>12</v>
      </c>
      <c r="C34" s="122">
        <v>2869923</v>
      </c>
      <c r="D34" s="122">
        <v>654</v>
      </c>
      <c r="E34" s="122">
        <v>0</v>
      </c>
      <c r="F34" s="122">
        <v>3816</v>
      </c>
      <c r="G34" s="122">
        <v>972</v>
      </c>
      <c r="H34" s="122">
        <v>0</v>
      </c>
      <c r="I34" s="122">
        <v>0</v>
      </c>
      <c r="J34" s="122">
        <v>1433562</v>
      </c>
      <c r="K34" s="122">
        <v>1441803</v>
      </c>
      <c r="L34" s="122">
        <v>86362</v>
      </c>
      <c r="M34" s="122">
        <v>3240</v>
      </c>
      <c r="N34" s="122">
        <v>19</v>
      </c>
      <c r="O34" s="122">
        <v>704</v>
      </c>
      <c r="P34" s="52">
        <v>25</v>
      </c>
      <c r="Q34" s="23">
        <v>25</v>
      </c>
      <c r="R34" s="30" t="s">
        <v>12</v>
      </c>
      <c r="S34" s="122">
        <v>1107</v>
      </c>
      <c r="T34" s="122">
        <v>0</v>
      </c>
      <c r="U34" s="122">
        <f t="shared" si="0"/>
        <v>5070</v>
      </c>
      <c r="V34" s="122">
        <v>27</v>
      </c>
      <c r="W34" s="122">
        <v>37</v>
      </c>
      <c r="X34" s="122">
        <v>29</v>
      </c>
      <c r="Y34" s="122">
        <v>0</v>
      </c>
      <c r="Z34" s="122">
        <v>0</v>
      </c>
      <c r="AA34" s="122">
        <v>73641</v>
      </c>
      <c r="AB34" s="122">
        <v>7558</v>
      </c>
      <c r="AC34" s="134">
        <f t="shared" si="1"/>
        <v>81199</v>
      </c>
      <c r="AD34" s="52">
        <v>25</v>
      </c>
      <c r="AF34" s="84"/>
    </row>
    <row r="35" spans="1:32" ht="20.100000000000001" customHeight="1" x14ac:dyDescent="0.15">
      <c r="A35" s="466" t="s">
        <v>210</v>
      </c>
      <c r="B35" s="467"/>
      <c r="C35" s="123">
        <f t="shared" ref="C35:O35" si="2">SUM(C10:C34)</f>
        <v>1237136708</v>
      </c>
      <c r="D35" s="127">
        <f t="shared" si="2"/>
        <v>8153113</v>
      </c>
      <c r="E35" s="127">
        <f t="shared" si="2"/>
        <v>125088</v>
      </c>
      <c r="F35" s="127">
        <f t="shared" si="2"/>
        <v>8600054</v>
      </c>
      <c r="G35" s="127">
        <f t="shared" si="2"/>
        <v>2275794</v>
      </c>
      <c r="H35" s="127">
        <f t="shared" si="2"/>
        <v>495760</v>
      </c>
      <c r="I35" s="127">
        <f t="shared" si="2"/>
        <v>256907</v>
      </c>
      <c r="J35" s="127">
        <f t="shared" si="2"/>
        <v>506302687</v>
      </c>
      <c r="K35" s="127">
        <f t="shared" si="2"/>
        <v>750740737</v>
      </c>
      <c r="L35" s="127">
        <f t="shared" si="2"/>
        <v>44440595</v>
      </c>
      <c r="M35" s="127">
        <f t="shared" si="2"/>
        <v>898062</v>
      </c>
      <c r="N35" s="127">
        <f t="shared" si="2"/>
        <v>49227</v>
      </c>
      <c r="O35" s="127">
        <f t="shared" si="2"/>
        <v>636839</v>
      </c>
      <c r="P35" s="54"/>
      <c r="Q35" s="25" t="s">
        <v>210</v>
      </c>
      <c r="R35" s="34"/>
      <c r="S35" s="127">
        <f t="shared" ref="S35:AC35" si="3">SUM(S10:S34)</f>
        <v>1283545</v>
      </c>
      <c r="T35" s="127">
        <f t="shared" si="3"/>
        <v>404</v>
      </c>
      <c r="U35" s="127">
        <f t="shared" si="3"/>
        <v>2868077</v>
      </c>
      <c r="V35" s="127">
        <f t="shared" si="3"/>
        <v>4349</v>
      </c>
      <c r="W35" s="127">
        <f t="shared" si="3"/>
        <v>33540</v>
      </c>
      <c r="X35" s="127">
        <f t="shared" si="3"/>
        <v>43238</v>
      </c>
      <c r="Y35" s="127">
        <f t="shared" si="3"/>
        <v>8250</v>
      </c>
      <c r="Z35" s="127">
        <f t="shared" si="3"/>
        <v>1004</v>
      </c>
      <c r="AA35" s="127">
        <f t="shared" si="3"/>
        <v>35674289</v>
      </c>
      <c r="AB35" s="127">
        <f t="shared" si="3"/>
        <v>5807848</v>
      </c>
      <c r="AC35" s="137">
        <f t="shared" si="3"/>
        <v>41482137</v>
      </c>
      <c r="AD35" s="54"/>
      <c r="AF35" s="84"/>
    </row>
  </sheetData>
  <mergeCells count="29">
    <mergeCell ref="M6:O6"/>
    <mergeCell ref="S6:U6"/>
    <mergeCell ref="AA6:AC6"/>
    <mergeCell ref="AA7:AB7"/>
    <mergeCell ref="A35:B35"/>
    <mergeCell ref="P6:P9"/>
    <mergeCell ref="U7:U8"/>
    <mergeCell ref="V7:V8"/>
    <mergeCell ref="W7:W8"/>
    <mergeCell ref="X7:X8"/>
    <mergeCell ref="Z7:Z8"/>
    <mergeCell ref="AC7:AC8"/>
    <mergeCell ref="Y7:Y8"/>
    <mergeCell ref="AD6:AD9"/>
    <mergeCell ref="C7:C8"/>
    <mergeCell ref="D7:D8"/>
    <mergeCell ref="E7:E8"/>
    <mergeCell ref="F7:F8"/>
    <mergeCell ref="G7:G8"/>
    <mergeCell ref="H7:H8"/>
    <mergeCell ref="I7:I8"/>
    <mergeCell ref="J7:J8"/>
    <mergeCell ref="K7:K8"/>
    <mergeCell ref="L7:L8"/>
    <mergeCell ref="M7:M8"/>
    <mergeCell ref="N7:N8"/>
    <mergeCell ref="O7:O8"/>
    <mergeCell ref="S7:S8"/>
    <mergeCell ref="T7:T8"/>
  </mergeCells>
  <phoneticPr fontId="2"/>
  <pageMargins left="0.78740157480314965" right="0.78740157480314965" top="0.78740157480314965" bottom="0.78740157480314965" header="0.51181102362204722" footer="0.51181102362204722"/>
  <pageSetup paperSize="9" firstPageNumber="9" orientation="portrait" useFirstPageNumber="1" r:id="rId1"/>
  <headerFooter scaleWithDoc="0" alignWithMargins="0">
    <oddFooter>&amp;C- &amp;P -</oddFooter>
  </headerFooter>
  <colBreaks count="3" manualBreakCount="3">
    <brk id="8" max="34" man="1"/>
    <brk id="16" max="34" man="1"/>
    <brk id="2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37"/>
  <sheetViews>
    <sheetView view="pageBreakPreview" zoomScale="85" zoomScaleSheetLayoutView="85" workbookViewId="0">
      <selection sqref="A1:XFD1048576"/>
    </sheetView>
  </sheetViews>
  <sheetFormatPr defaultColWidth="10.625" defaultRowHeight="20.100000000000001" customHeight="1" x14ac:dyDescent="0.15"/>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x14ac:dyDescent="0.15">
      <c r="A1" s="17" t="str">
        <f>目次!A6</f>
        <v>令和７年度　市町村税の課税状況等の調</v>
      </c>
      <c r="I1" s="64"/>
      <c r="J1" s="64"/>
    </row>
    <row r="2" spans="1:10" ht="20.100000000000001" customHeight="1" x14ac:dyDescent="0.15">
      <c r="A2" s="17" t="s">
        <v>5</v>
      </c>
      <c r="I2" s="64"/>
      <c r="J2" s="64"/>
    </row>
    <row r="3" spans="1:10" ht="20.100000000000001" customHeight="1" x14ac:dyDescent="0.15">
      <c r="I3" s="64"/>
      <c r="J3" s="64"/>
    </row>
    <row r="4" spans="1:10" ht="20.100000000000001" customHeight="1" x14ac:dyDescent="0.15">
      <c r="A4" s="17" t="s">
        <v>89</v>
      </c>
      <c r="I4" s="64"/>
      <c r="J4" s="64"/>
    </row>
    <row r="5" spans="1:10" ht="20.100000000000001" customHeight="1" x14ac:dyDescent="0.15">
      <c r="I5" s="64"/>
      <c r="J5" s="64"/>
    </row>
    <row r="6" spans="1:10" ht="20.100000000000001" customHeight="1" x14ac:dyDescent="0.15">
      <c r="A6" s="19"/>
      <c r="B6" s="26" t="s">
        <v>9</v>
      </c>
      <c r="C6" s="403"/>
      <c r="D6" s="404"/>
      <c r="E6" s="405"/>
      <c r="F6" s="402"/>
      <c r="G6" s="395" t="s">
        <v>28</v>
      </c>
      <c r="H6" s="406"/>
      <c r="I6" s="64"/>
      <c r="J6" s="64"/>
    </row>
    <row r="7" spans="1:10" ht="24" x14ac:dyDescent="0.15">
      <c r="A7" s="20"/>
      <c r="B7" s="27"/>
      <c r="C7" s="398" t="s">
        <v>158</v>
      </c>
      <c r="D7" s="398" t="s">
        <v>57</v>
      </c>
      <c r="E7" s="398" t="s">
        <v>211</v>
      </c>
      <c r="F7" s="407" t="s">
        <v>58</v>
      </c>
      <c r="G7" s="398" t="s">
        <v>61</v>
      </c>
      <c r="H7" s="389" t="s">
        <v>64</v>
      </c>
      <c r="I7" s="64"/>
      <c r="J7" s="64"/>
    </row>
    <row r="8" spans="1:10" ht="20.100000000000001" customHeight="1" x14ac:dyDescent="0.15">
      <c r="A8" s="113" t="s">
        <v>26</v>
      </c>
      <c r="B8" s="27"/>
      <c r="C8" s="41" t="s">
        <v>25</v>
      </c>
      <c r="D8" s="41" t="s">
        <v>25</v>
      </c>
      <c r="E8" s="41" t="s">
        <v>25</v>
      </c>
      <c r="F8" s="41" t="s">
        <v>56</v>
      </c>
      <c r="G8" s="41" t="s">
        <v>56</v>
      </c>
      <c r="H8" s="59" t="s">
        <v>56</v>
      </c>
      <c r="I8" s="64"/>
      <c r="J8" s="64"/>
    </row>
    <row r="9" spans="1:10" ht="20.100000000000001" customHeight="1" x14ac:dyDescent="0.15">
      <c r="A9" s="22">
        <v>1</v>
      </c>
      <c r="B9" s="29" t="s">
        <v>155</v>
      </c>
      <c r="C9" s="118">
        <v>10016</v>
      </c>
      <c r="D9" s="125">
        <v>109207</v>
      </c>
      <c r="E9" s="125">
        <v>4035</v>
      </c>
      <c r="F9" s="125">
        <v>13181907</v>
      </c>
      <c r="G9" s="125">
        <v>12854286</v>
      </c>
      <c r="H9" s="132">
        <v>327621</v>
      </c>
      <c r="I9" s="64"/>
      <c r="J9" s="64"/>
    </row>
    <row r="10" spans="1:10" ht="20.100000000000001" customHeight="1" x14ac:dyDescent="0.15">
      <c r="A10" s="23">
        <v>2</v>
      </c>
      <c r="B10" s="30" t="s">
        <v>159</v>
      </c>
      <c r="C10" s="119">
        <v>2256</v>
      </c>
      <c r="D10" s="120">
        <v>16466</v>
      </c>
      <c r="E10" s="120">
        <v>890</v>
      </c>
      <c r="F10" s="120">
        <v>1601613</v>
      </c>
      <c r="G10" s="120">
        <v>1552215</v>
      </c>
      <c r="H10" s="133">
        <v>49398</v>
      </c>
      <c r="I10" s="64"/>
      <c r="J10" s="64"/>
    </row>
    <row r="11" spans="1:10" ht="20.100000000000001" customHeight="1" x14ac:dyDescent="0.15">
      <c r="A11" s="23">
        <v>3</v>
      </c>
      <c r="B11" s="30" t="s">
        <v>160</v>
      </c>
      <c r="C11" s="120">
        <v>3308</v>
      </c>
      <c r="D11" s="120">
        <v>27816</v>
      </c>
      <c r="E11" s="120">
        <v>1642</v>
      </c>
      <c r="F11" s="120">
        <v>2646848</v>
      </c>
      <c r="G11" s="120">
        <v>2563400</v>
      </c>
      <c r="H11" s="133">
        <v>83448</v>
      </c>
      <c r="I11" s="64"/>
      <c r="J11" s="64"/>
    </row>
    <row r="12" spans="1:10" ht="20.100000000000001" customHeight="1" x14ac:dyDescent="0.15">
      <c r="A12" s="23">
        <v>4</v>
      </c>
      <c r="B12" s="30" t="s">
        <v>161</v>
      </c>
      <c r="C12" s="120">
        <v>2701</v>
      </c>
      <c r="D12" s="120">
        <v>24600</v>
      </c>
      <c r="E12" s="120">
        <v>1226</v>
      </c>
      <c r="F12" s="120">
        <v>2462093</v>
      </c>
      <c r="G12" s="120">
        <v>2388293</v>
      </c>
      <c r="H12" s="133">
        <v>73800</v>
      </c>
      <c r="I12" s="64"/>
      <c r="J12" s="64"/>
    </row>
    <row r="13" spans="1:10" ht="20.100000000000001" customHeight="1" x14ac:dyDescent="0.15">
      <c r="A13" s="24">
        <v>5</v>
      </c>
      <c r="B13" s="30" t="s">
        <v>164</v>
      </c>
      <c r="C13" s="121">
        <v>1760</v>
      </c>
      <c r="D13" s="121">
        <v>6961</v>
      </c>
      <c r="E13" s="121">
        <v>461</v>
      </c>
      <c r="F13" s="121">
        <v>635395</v>
      </c>
      <c r="G13" s="121">
        <v>614512</v>
      </c>
      <c r="H13" s="135">
        <v>20883</v>
      </c>
      <c r="I13" s="64"/>
      <c r="J13" s="64"/>
    </row>
    <row r="14" spans="1:10" ht="20.100000000000001" customHeight="1" x14ac:dyDescent="0.15">
      <c r="A14" s="23">
        <v>6</v>
      </c>
      <c r="B14" s="31" t="s">
        <v>166</v>
      </c>
      <c r="C14" s="119">
        <v>1881</v>
      </c>
      <c r="D14" s="126">
        <v>13425</v>
      </c>
      <c r="E14" s="126">
        <v>810</v>
      </c>
      <c r="F14" s="126">
        <v>1164022</v>
      </c>
      <c r="G14" s="126">
        <v>1123828</v>
      </c>
      <c r="H14" s="133">
        <v>40194</v>
      </c>
      <c r="I14" s="64"/>
      <c r="J14" s="64"/>
    </row>
    <row r="15" spans="1:10" s="64" customFormat="1" ht="20.100000000000001" customHeight="1" x14ac:dyDescent="0.15">
      <c r="A15" s="23">
        <v>7</v>
      </c>
      <c r="B15" s="30" t="s">
        <v>167</v>
      </c>
      <c r="C15" s="119">
        <v>1327</v>
      </c>
      <c r="D15" s="120">
        <v>9809</v>
      </c>
      <c r="E15" s="120">
        <v>597</v>
      </c>
      <c r="F15" s="120">
        <v>848472</v>
      </c>
      <c r="G15" s="120">
        <v>819045</v>
      </c>
      <c r="H15" s="133">
        <v>29427</v>
      </c>
    </row>
    <row r="16" spans="1:10" ht="20.100000000000001" customHeight="1" x14ac:dyDescent="0.15">
      <c r="A16" s="23">
        <v>8</v>
      </c>
      <c r="B16" s="32" t="s">
        <v>171</v>
      </c>
      <c r="C16" s="84">
        <v>2901</v>
      </c>
      <c r="D16" s="84">
        <v>25715</v>
      </c>
      <c r="E16" s="84">
        <v>1273</v>
      </c>
      <c r="F16" s="84">
        <v>2593574</v>
      </c>
      <c r="G16" s="84">
        <v>2516429</v>
      </c>
      <c r="H16" s="134">
        <v>77145</v>
      </c>
      <c r="I16" s="64"/>
      <c r="J16" s="64"/>
    </row>
    <row r="17" spans="1:25" ht="20.100000000000001" customHeight="1" x14ac:dyDescent="0.15">
      <c r="A17" s="23">
        <v>9</v>
      </c>
      <c r="B17" s="30" t="s">
        <v>173</v>
      </c>
      <c r="C17" s="84">
        <v>2908</v>
      </c>
      <c r="D17" s="84">
        <v>11540</v>
      </c>
      <c r="E17" s="84">
        <v>703</v>
      </c>
      <c r="F17" s="84">
        <v>1041074</v>
      </c>
      <c r="G17" s="84">
        <v>1006454</v>
      </c>
      <c r="H17" s="134">
        <v>34620</v>
      </c>
      <c r="I17" s="64"/>
      <c r="J17" s="64"/>
    </row>
    <row r="18" spans="1:25" ht="20.100000000000001" customHeight="1" x14ac:dyDescent="0.15">
      <c r="A18" s="24">
        <v>10</v>
      </c>
      <c r="B18" s="33" t="s">
        <v>174</v>
      </c>
      <c r="C18" s="121">
        <v>3744</v>
      </c>
      <c r="D18" s="121">
        <v>26426</v>
      </c>
      <c r="E18" s="121">
        <v>1747</v>
      </c>
      <c r="F18" s="121">
        <v>2433869</v>
      </c>
      <c r="G18" s="121">
        <v>2354591</v>
      </c>
      <c r="H18" s="135">
        <v>79278</v>
      </c>
      <c r="I18" s="64"/>
      <c r="J18" s="64"/>
    </row>
    <row r="19" spans="1:25" ht="20.100000000000001" customHeight="1" x14ac:dyDescent="0.15">
      <c r="A19" s="23">
        <v>11</v>
      </c>
      <c r="B19" s="30" t="s">
        <v>175</v>
      </c>
      <c r="C19" s="84">
        <v>1356</v>
      </c>
      <c r="D19" s="84">
        <v>9217</v>
      </c>
      <c r="E19" s="84">
        <v>510</v>
      </c>
      <c r="F19" s="84">
        <v>864960</v>
      </c>
      <c r="G19" s="84">
        <v>837309</v>
      </c>
      <c r="H19" s="134">
        <v>27651</v>
      </c>
      <c r="I19" s="64"/>
      <c r="J19" s="64"/>
    </row>
    <row r="20" spans="1:25" ht="20.100000000000001" customHeight="1" x14ac:dyDescent="0.15">
      <c r="A20" s="23">
        <v>12</v>
      </c>
      <c r="B20" s="30" t="s">
        <v>302</v>
      </c>
      <c r="C20" s="84">
        <v>1081</v>
      </c>
      <c r="D20" s="84">
        <v>7862</v>
      </c>
      <c r="E20" s="84">
        <v>350</v>
      </c>
      <c r="F20" s="84">
        <v>860784</v>
      </c>
      <c r="G20" s="84">
        <v>837198</v>
      </c>
      <c r="H20" s="134">
        <v>23586</v>
      </c>
      <c r="I20" s="64"/>
      <c r="J20" s="64"/>
    </row>
    <row r="21" spans="1:25" ht="20.100000000000001" customHeight="1" x14ac:dyDescent="0.15">
      <c r="A21" s="23">
        <v>13</v>
      </c>
      <c r="B21" s="30" t="s">
        <v>303</v>
      </c>
      <c r="C21" s="84">
        <v>1380</v>
      </c>
      <c r="D21" s="84">
        <v>7696</v>
      </c>
      <c r="E21" s="84">
        <v>578</v>
      </c>
      <c r="F21" s="84">
        <v>651448</v>
      </c>
      <c r="G21" s="84">
        <v>628360</v>
      </c>
      <c r="H21" s="134">
        <v>23088</v>
      </c>
      <c r="I21" s="64"/>
      <c r="J21" s="64"/>
    </row>
    <row r="22" spans="1:25" ht="20.100000000000001" customHeight="1" x14ac:dyDescent="0.15">
      <c r="A22" s="23">
        <v>14</v>
      </c>
      <c r="B22" s="30" t="s">
        <v>176</v>
      </c>
      <c r="C22" s="84">
        <v>403</v>
      </c>
      <c r="D22" s="84">
        <v>1505</v>
      </c>
      <c r="E22" s="84">
        <v>71</v>
      </c>
      <c r="F22" s="84">
        <v>168731</v>
      </c>
      <c r="G22" s="84">
        <v>164216</v>
      </c>
      <c r="H22" s="134">
        <v>4515</v>
      </c>
      <c r="I22" s="64"/>
      <c r="J22" s="64"/>
    </row>
    <row r="23" spans="1:25" ht="20.100000000000001" customHeight="1" x14ac:dyDescent="0.15">
      <c r="A23" s="24">
        <v>15</v>
      </c>
      <c r="B23" s="30" t="s">
        <v>178</v>
      </c>
      <c r="C23" s="121">
        <v>169</v>
      </c>
      <c r="D23" s="121">
        <v>513</v>
      </c>
      <c r="E23" s="121">
        <v>33</v>
      </c>
      <c r="F23" s="121">
        <v>41514</v>
      </c>
      <c r="G23" s="121">
        <v>39975</v>
      </c>
      <c r="H23" s="135">
        <v>1539</v>
      </c>
      <c r="I23" s="64"/>
      <c r="J23" s="64"/>
      <c r="K23" s="64"/>
      <c r="L23" s="64"/>
      <c r="M23" s="64"/>
      <c r="N23" s="64"/>
      <c r="O23" s="64"/>
      <c r="P23" s="64"/>
      <c r="Q23" s="64"/>
      <c r="R23" s="64"/>
      <c r="S23" s="64"/>
      <c r="T23" s="64"/>
      <c r="U23" s="64"/>
      <c r="V23" s="64"/>
    </row>
    <row r="24" spans="1:25" ht="20.100000000000001" customHeight="1" x14ac:dyDescent="0.15">
      <c r="A24" s="23">
        <v>16</v>
      </c>
      <c r="B24" s="31" t="s">
        <v>179</v>
      </c>
      <c r="C24" s="84">
        <v>310</v>
      </c>
      <c r="D24" s="84">
        <v>824</v>
      </c>
      <c r="E24" s="84">
        <v>86</v>
      </c>
      <c r="F24" s="84">
        <v>55873</v>
      </c>
      <c r="G24" s="84">
        <v>53401</v>
      </c>
      <c r="H24" s="134">
        <v>2472</v>
      </c>
      <c r="I24" s="64"/>
      <c r="J24" s="64"/>
      <c r="K24" s="64"/>
      <c r="L24" s="64"/>
      <c r="M24" s="64"/>
      <c r="N24" s="64"/>
      <c r="O24" s="64"/>
      <c r="P24" s="64"/>
      <c r="Q24" s="64"/>
      <c r="R24" s="64"/>
      <c r="S24" s="64"/>
      <c r="T24" s="64"/>
      <c r="U24" s="64"/>
      <c r="V24" s="64"/>
      <c r="W24" s="64"/>
      <c r="X24" s="64"/>
      <c r="Y24" s="64"/>
    </row>
    <row r="25" spans="1:25" ht="20.100000000000001" customHeight="1" x14ac:dyDescent="0.15">
      <c r="A25" s="23">
        <v>17</v>
      </c>
      <c r="B25" s="30" t="s">
        <v>304</v>
      </c>
      <c r="C25" s="84">
        <v>1147</v>
      </c>
      <c r="D25" s="84">
        <v>4402</v>
      </c>
      <c r="E25" s="84">
        <v>251</v>
      </c>
      <c r="F25" s="84">
        <v>372482</v>
      </c>
      <c r="G25" s="84">
        <v>359276</v>
      </c>
      <c r="H25" s="134">
        <v>13206</v>
      </c>
      <c r="I25" s="64"/>
      <c r="J25" s="64"/>
      <c r="K25" s="64"/>
      <c r="L25" s="64"/>
      <c r="M25" s="64"/>
      <c r="N25" s="64"/>
      <c r="O25" s="64"/>
      <c r="P25" s="64"/>
      <c r="Q25" s="64"/>
      <c r="R25" s="64"/>
      <c r="S25" s="64"/>
      <c r="T25" s="64"/>
      <c r="U25" s="64"/>
      <c r="V25" s="64"/>
      <c r="W25" s="64"/>
      <c r="X25" s="64"/>
      <c r="Y25" s="64"/>
    </row>
    <row r="26" spans="1:25" ht="20.100000000000001" customHeight="1" x14ac:dyDescent="0.15">
      <c r="A26" s="23">
        <v>18</v>
      </c>
      <c r="B26" s="30" t="s">
        <v>305</v>
      </c>
      <c r="C26" s="84">
        <v>553</v>
      </c>
      <c r="D26" s="84">
        <v>1833</v>
      </c>
      <c r="E26" s="84">
        <v>161</v>
      </c>
      <c r="F26" s="84">
        <v>142985</v>
      </c>
      <c r="G26" s="84">
        <v>137486</v>
      </c>
      <c r="H26" s="134">
        <v>5499</v>
      </c>
      <c r="I26" s="64"/>
      <c r="J26" s="64"/>
      <c r="K26" s="64"/>
      <c r="L26" s="64"/>
      <c r="M26" s="64"/>
      <c r="N26" s="64"/>
      <c r="O26" s="64"/>
      <c r="P26" s="64"/>
      <c r="Q26" s="64"/>
      <c r="R26" s="64"/>
      <c r="S26" s="64"/>
      <c r="T26" s="64"/>
      <c r="U26" s="64"/>
      <c r="V26" s="64"/>
      <c r="W26" s="64"/>
      <c r="X26" s="64"/>
      <c r="Y26" s="64"/>
    </row>
    <row r="27" spans="1:25" ht="20.100000000000001" customHeight="1" x14ac:dyDescent="0.15">
      <c r="A27" s="23">
        <v>19</v>
      </c>
      <c r="B27" s="30" t="s">
        <v>135</v>
      </c>
      <c r="C27" s="84">
        <v>852</v>
      </c>
      <c r="D27" s="84">
        <v>2348</v>
      </c>
      <c r="E27" s="84">
        <v>225</v>
      </c>
      <c r="F27" s="84">
        <v>198029</v>
      </c>
      <c r="G27" s="84">
        <v>190985</v>
      </c>
      <c r="H27" s="134">
        <v>7044</v>
      </c>
      <c r="I27" s="64"/>
      <c r="J27" s="64"/>
      <c r="K27" s="64"/>
      <c r="L27" s="64"/>
      <c r="M27" s="64"/>
      <c r="N27" s="64"/>
      <c r="O27" s="64"/>
      <c r="P27" s="64"/>
      <c r="Q27" s="64"/>
      <c r="R27" s="64"/>
      <c r="S27" s="64"/>
      <c r="T27" s="64"/>
      <c r="U27" s="64"/>
      <c r="V27" s="64"/>
      <c r="W27" s="64"/>
      <c r="X27" s="64"/>
      <c r="Y27" s="64"/>
    </row>
    <row r="28" spans="1:25" ht="20.100000000000001" customHeight="1" x14ac:dyDescent="0.15">
      <c r="A28" s="24">
        <v>20</v>
      </c>
      <c r="B28" s="33" t="s">
        <v>181</v>
      </c>
      <c r="C28" s="121">
        <v>692</v>
      </c>
      <c r="D28" s="121">
        <v>1639</v>
      </c>
      <c r="E28" s="121">
        <v>122</v>
      </c>
      <c r="F28" s="121">
        <v>147544</v>
      </c>
      <c r="G28" s="121">
        <v>142627</v>
      </c>
      <c r="H28" s="135">
        <v>4917</v>
      </c>
      <c r="I28" s="64"/>
      <c r="J28" s="64"/>
      <c r="K28" s="64"/>
      <c r="L28" s="64"/>
      <c r="M28" s="64"/>
      <c r="N28" s="64"/>
      <c r="O28" s="64"/>
      <c r="P28" s="64"/>
      <c r="Q28" s="64"/>
      <c r="R28" s="64"/>
      <c r="S28" s="64"/>
      <c r="T28" s="64"/>
      <c r="U28" s="64"/>
      <c r="V28" s="64"/>
      <c r="W28" s="64"/>
      <c r="X28" s="64"/>
      <c r="Y28" s="64"/>
    </row>
    <row r="29" spans="1:25" ht="20.100000000000001" customHeight="1" x14ac:dyDescent="0.15">
      <c r="A29" s="23">
        <v>21</v>
      </c>
      <c r="B29" s="30" t="s">
        <v>182</v>
      </c>
      <c r="C29" s="84">
        <v>625</v>
      </c>
      <c r="D29" s="84">
        <v>1369</v>
      </c>
      <c r="E29" s="84">
        <v>114</v>
      </c>
      <c r="F29" s="84">
        <v>115554</v>
      </c>
      <c r="G29" s="84">
        <v>111447</v>
      </c>
      <c r="H29" s="134">
        <v>4107</v>
      </c>
      <c r="I29" s="64"/>
      <c r="J29" s="64"/>
    </row>
    <row r="30" spans="1:25" ht="20.100000000000001" customHeight="1" x14ac:dyDescent="0.15">
      <c r="A30" s="23">
        <v>22</v>
      </c>
      <c r="B30" s="30" t="s">
        <v>183</v>
      </c>
      <c r="C30" s="84">
        <v>154</v>
      </c>
      <c r="D30" s="84">
        <v>330</v>
      </c>
      <c r="E30" s="84">
        <v>14</v>
      </c>
      <c r="F30" s="84">
        <v>35721</v>
      </c>
      <c r="G30" s="84">
        <v>34731</v>
      </c>
      <c r="H30" s="134">
        <v>990</v>
      </c>
      <c r="I30" s="64"/>
      <c r="J30" s="64"/>
    </row>
    <row r="31" spans="1:25" ht="20.100000000000001" customHeight="1" x14ac:dyDescent="0.15">
      <c r="A31" s="23">
        <v>23</v>
      </c>
      <c r="B31" s="30" t="s">
        <v>185</v>
      </c>
      <c r="C31" s="84">
        <v>1575</v>
      </c>
      <c r="D31" s="84">
        <v>5949</v>
      </c>
      <c r="E31" s="84">
        <v>395</v>
      </c>
      <c r="F31" s="84">
        <v>491803</v>
      </c>
      <c r="G31" s="84">
        <v>473956</v>
      </c>
      <c r="H31" s="134">
        <v>17847</v>
      </c>
      <c r="I31" s="64"/>
      <c r="J31" s="64"/>
    </row>
    <row r="32" spans="1:25" ht="20.100000000000001" customHeight="1" x14ac:dyDescent="0.15">
      <c r="A32" s="23">
        <v>24</v>
      </c>
      <c r="B32" s="30" t="s">
        <v>186</v>
      </c>
      <c r="C32" s="84">
        <v>973</v>
      </c>
      <c r="D32" s="84">
        <v>4403</v>
      </c>
      <c r="E32" s="84">
        <v>316</v>
      </c>
      <c r="F32" s="84">
        <v>355669</v>
      </c>
      <c r="G32" s="84">
        <v>342460</v>
      </c>
      <c r="H32" s="134">
        <v>13209</v>
      </c>
      <c r="I32" s="64"/>
      <c r="J32" s="64"/>
    </row>
    <row r="33" spans="1:10" ht="20.100000000000001" customHeight="1" x14ac:dyDescent="0.15">
      <c r="A33" s="23">
        <v>25</v>
      </c>
      <c r="B33" s="30" t="s">
        <v>12</v>
      </c>
      <c r="C33" s="84">
        <v>312</v>
      </c>
      <c r="D33" s="84">
        <v>928</v>
      </c>
      <c r="E33" s="84">
        <v>62</v>
      </c>
      <c r="F33" s="84">
        <v>66716</v>
      </c>
      <c r="G33" s="84">
        <v>63932</v>
      </c>
      <c r="H33" s="134">
        <v>2784</v>
      </c>
      <c r="I33" s="64"/>
      <c r="J33" s="64"/>
    </row>
    <row r="34" spans="1:10" ht="20.100000000000001" customHeight="1" thickBot="1" x14ac:dyDescent="0.2">
      <c r="A34" s="25" t="s">
        <v>210</v>
      </c>
      <c r="B34" s="34"/>
      <c r="C34" s="138">
        <f t="shared" ref="C34:H34" si="0">SUM(C9:C33)</f>
        <v>44384</v>
      </c>
      <c r="D34" s="127">
        <f t="shared" si="0"/>
        <v>322783</v>
      </c>
      <c r="E34" s="127">
        <f t="shared" si="0"/>
        <v>16672</v>
      </c>
      <c r="F34" s="127">
        <f t="shared" si="0"/>
        <v>33178680</v>
      </c>
      <c r="G34" s="127">
        <f t="shared" si="0"/>
        <v>32210412</v>
      </c>
      <c r="H34" s="137">
        <f t="shared" si="0"/>
        <v>968268</v>
      </c>
      <c r="I34" s="64"/>
      <c r="J34" s="64"/>
    </row>
    <row r="35" spans="1:10" ht="20.100000000000001" customHeight="1" x14ac:dyDescent="0.15">
      <c r="I35" s="64"/>
      <c r="J35" s="64"/>
    </row>
    <row r="36" spans="1:10" ht="20.100000000000001" customHeight="1" x14ac:dyDescent="0.15">
      <c r="I36" s="64"/>
      <c r="J36" s="64"/>
    </row>
    <row r="37" spans="1:10" ht="20.100000000000001" customHeight="1" x14ac:dyDescent="0.15">
      <c r="I37" s="64"/>
      <c r="J37" s="64"/>
    </row>
  </sheetData>
  <phoneticPr fontId="2"/>
  <pageMargins left="0.78740157480314965" right="0.78740157480314965" top="0.78740157480314965" bottom="0.78740157480314965" header="0.51181102362204722" footer="0.51181102362204722"/>
  <pageSetup paperSize="9" firstPageNumber="13" orientation="portrait" useFirstPageNumber="1" r:id="rId1"/>
  <headerFooter scaleWithDoc="0" alignWithMargins="0">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Y37"/>
  <sheetViews>
    <sheetView view="pageBreakPreview" zoomScale="85" zoomScaleSheetLayoutView="85" workbookViewId="0">
      <selection sqref="A1:XFD1048576"/>
    </sheetView>
  </sheetViews>
  <sheetFormatPr defaultColWidth="10.625" defaultRowHeight="20.100000000000001" customHeight="1" x14ac:dyDescent="0.15"/>
  <cols>
    <col min="1" max="1" width="5.625" style="17" customWidth="1"/>
    <col min="2" max="2" width="11.625" style="17" customWidth="1"/>
    <col min="3" max="5" width="8.625" style="17" customWidth="1"/>
    <col min="6" max="6" width="11.625" style="17" customWidth="1"/>
    <col min="7" max="16384" width="10.625" style="17"/>
  </cols>
  <sheetData>
    <row r="1" spans="1:10" ht="20.100000000000001" customHeight="1" x14ac:dyDescent="0.15">
      <c r="A1" s="17" t="str">
        <f>目次!A6</f>
        <v>令和７年度　市町村税の課税状況等の調</v>
      </c>
      <c r="I1" s="64"/>
      <c r="J1" s="64"/>
    </row>
    <row r="2" spans="1:10" ht="20.100000000000001" customHeight="1" x14ac:dyDescent="0.15">
      <c r="A2" s="17" t="s">
        <v>5</v>
      </c>
      <c r="I2" s="64"/>
      <c r="J2" s="64"/>
    </row>
    <row r="3" spans="1:10" ht="20.100000000000001" customHeight="1" x14ac:dyDescent="0.15">
      <c r="I3" s="64"/>
      <c r="J3" s="64"/>
    </row>
    <row r="4" spans="1:10" ht="20.100000000000001" customHeight="1" x14ac:dyDescent="0.15">
      <c r="A4" s="17" t="s">
        <v>329</v>
      </c>
      <c r="I4" s="64"/>
      <c r="J4" s="64"/>
    </row>
    <row r="5" spans="1:10" ht="20.100000000000001" customHeight="1" x14ac:dyDescent="0.15">
      <c r="I5" s="64"/>
      <c r="J5" s="64"/>
    </row>
    <row r="6" spans="1:10" ht="20.100000000000001" customHeight="1" x14ac:dyDescent="0.15">
      <c r="A6" s="408"/>
      <c r="B6" s="26" t="s">
        <v>9</v>
      </c>
      <c r="C6" s="403"/>
      <c r="D6" s="404"/>
      <c r="E6" s="405"/>
      <c r="F6" s="402"/>
      <c r="G6" s="395" t="s">
        <v>28</v>
      </c>
      <c r="H6" s="406"/>
      <c r="I6" s="64"/>
      <c r="J6" s="64"/>
    </row>
    <row r="7" spans="1:10" ht="24" x14ac:dyDescent="0.15">
      <c r="A7" s="20"/>
      <c r="B7" s="409"/>
      <c r="C7" s="398" t="s">
        <v>158</v>
      </c>
      <c r="D7" s="398" t="s">
        <v>57</v>
      </c>
      <c r="E7" s="398" t="s">
        <v>211</v>
      </c>
      <c r="F7" s="407" t="s">
        <v>58</v>
      </c>
      <c r="G7" s="398" t="s">
        <v>61</v>
      </c>
      <c r="H7" s="389" t="s">
        <v>64</v>
      </c>
      <c r="I7" s="64"/>
      <c r="J7" s="64"/>
    </row>
    <row r="8" spans="1:10" ht="20.100000000000001" customHeight="1" x14ac:dyDescent="0.15">
      <c r="A8" s="113" t="s">
        <v>26</v>
      </c>
      <c r="B8" s="27"/>
      <c r="C8" s="41" t="s">
        <v>25</v>
      </c>
      <c r="D8" s="41" t="s">
        <v>25</v>
      </c>
      <c r="E8" s="41" t="s">
        <v>25</v>
      </c>
      <c r="F8" s="41" t="s">
        <v>56</v>
      </c>
      <c r="G8" s="41" t="s">
        <v>56</v>
      </c>
      <c r="H8" s="59" t="s">
        <v>56</v>
      </c>
      <c r="I8" s="64"/>
      <c r="J8" s="64"/>
    </row>
    <row r="9" spans="1:10" ht="20.100000000000001" customHeight="1" x14ac:dyDescent="0.15">
      <c r="A9" s="22">
        <v>1</v>
      </c>
      <c r="B9" s="29" t="s">
        <v>155</v>
      </c>
      <c r="C9" s="118">
        <v>8</v>
      </c>
      <c r="D9" s="125">
        <v>28953</v>
      </c>
      <c r="E9" s="125">
        <v>5927</v>
      </c>
      <c r="F9" s="125">
        <v>787278</v>
      </c>
      <c r="G9" s="125">
        <v>724397</v>
      </c>
      <c r="H9" s="132">
        <v>62881</v>
      </c>
      <c r="I9" s="64"/>
      <c r="J9" s="64"/>
    </row>
    <row r="10" spans="1:10" ht="20.100000000000001" customHeight="1" x14ac:dyDescent="0.15">
      <c r="A10" s="23">
        <v>2</v>
      </c>
      <c r="B10" s="30" t="s">
        <v>159</v>
      </c>
      <c r="C10" s="119">
        <v>5</v>
      </c>
      <c r="D10" s="120">
        <v>5422</v>
      </c>
      <c r="E10" s="120">
        <v>2062</v>
      </c>
      <c r="F10" s="120">
        <v>97344</v>
      </c>
      <c r="G10" s="120">
        <v>85807</v>
      </c>
      <c r="H10" s="133">
        <v>11537</v>
      </c>
      <c r="I10" s="64"/>
      <c r="J10" s="64"/>
    </row>
    <row r="11" spans="1:10" ht="20.100000000000001" customHeight="1" x14ac:dyDescent="0.15">
      <c r="A11" s="23">
        <v>3</v>
      </c>
      <c r="B11" s="30" t="s">
        <v>160</v>
      </c>
      <c r="C11" s="120">
        <v>6</v>
      </c>
      <c r="D11" s="120">
        <v>10217</v>
      </c>
      <c r="E11" s="120">
        <v>5441</v>
      </c>
      <c r="F11" s="120">
        <v>146906</v>
      </c>
      <c r="G11" s="120">
        <v>124232</v>
      </c>
      <c r="H11" s="133">
        <v>22674</v>
      </c>
      <c r="I11" s="64"/>
      <c r="J11" s="64"/>
    </row>
    <row r="12" spans="1:10" ht="20.100000000000001" customHeight="1" x14ac:dyDescent="0.15">
      <c r="A12" s="23">
        <v>4</v>
      </c>
      <c r="B12" s="30" t="s">
        <v>161</v>
      </c>
      <c r="C12" s="120">
        <v>7</v>
      </c>
      <c r="D12" s="120">
        <v>5205</v>
      </c>
      <c r="E12" s="120">
        <v>1924</v>
      </c>
      <c r="F12" s="120">
        <v>100080</v>
      </c>
      <c r="G12" s="120">
        <v>86099</v>
      </c>
      <c r="H12" s="133">
        <v>13981</v>
      </c>
      <c r="I12" s="64"/>
      <c r="J12" s="64"/>
    </row>
    <row r="13" spans="1:10" ht="20.100000000000001" customHeight="1" x14ac:dyDescent="0.15">
      <c r="A13" s="24">
        <v>5</v>
      </c>
      <c r="B13" s="30" t="s">
        <v>164</v>
      </c>
      <c r="C13" s="121">
        <v>3</v>
      </c>
      <c r="D13" s="121">
        <v>2459</v>
      </c>
      <c r="E13" s="121">
        <v>783</v>
      </c>
      <c r="F13" s="121">
        <v>48623</v>
      </c>
      <c r="G13" s="139">
        <v>43314</v>
      </c>
      <c r="H13" s="135">
        <v>5309</v>
      </c>
      <c r="I13" s="64"/>
      <c r="J13" s="64"/>
    </row>
    <row r="14" spans="1:10" ht="20.100000000000001" customHeight="1" x14ac:dyDescent="0.15">
      <c r="A14" s="23">
        <v>6</v>
      </c>
      <c r="B14" s="31" t="s">
        <v>166</v>
      </c>
      <c r="C14" s="119">
        <v>5</v>
      </c>
      <c r="D14" s="126">
        <v>3261</v>
      </c>
      <c r="E14" s="126">
        <v>1020</v>
      </c>
      <c r="F14" s="126">
        <v>60422</v>
      </c>
      <c r="G14" s="120">
        <v>53815</v>
      </c>
      <c r="H14" s="133">
        <v>6607</v>
      </c>
      <c r="I14" s="64"/>
      <c r="J14" s="64"/>
    </row>
    <row r="15" spans="1:10" s="64" customFormat="1" ht="20.100000000000001" customHeight="1" x14ac:dyDescent="0.15">
      <c r="A15" s="23">
        <v>7</v>
      </c>
      <c r="B15" s="30" t="s">
        <v>167</v>
      </c>
      <c r="C15" s="119">
        <v>3</v>
      </c>
      <c r="D15" s="120">
        <v>3318</v>
      </c>
      <c r="E15" s="120">
        <v>1394</v>
      </c>
      <c r="F15" s="120">
        <v>55093</v>
      </c>
      <c r="G15" s="120">
        <v>48343</v>
      </c>
      <c r="H15" s="133">
        <v>6750</v>
      </c>
    </row>
    <row r="16" spans="1:10" ht="20.100000000000001" customHeight="1" x14ac:dyDescent="0.15">
      <c r="A16" s="23">
        <v>8</v>
      </c>
      <c r="B16" s="32" t="s">
        <v>171</v>
      </c>
      <c r="C16" s="84">
        <v>6</v>
      </c>
      <c r="D16" s="84">
        <v>5492</v>
      </c>
      <c r="E16" s="84">
        <v>2228</v>
      </c>
      <c r="F16" s="84">
        <v>102599</v>
      </c>
      <c r="G16" s="120">
        <v>87765</v>
      </c>
      <c r="H16" s="134">
        <v>14834</v>
      </c>
      <c r="I16" s="64"/>
      <c r="J16" s="64"/>
    </row>
    <row r="17" spans="1:25" ht="20.100000000000001" customHeight="1" x14ac:dyDescent="0.15">
      <c r="A17" s="23">
        <v>9</v>
      </c>
      <c r="B17" s="30" t="s">
        <v>173</v>
      </c>
      <c r="C17" s="84">
        <v>3</v>
      </c>
      <c r="D17" s="84">
        <v>3328</v>
      </c>
      <c r="E17" s="84">
        <v>1490</v>
      </c>
      <c r="F17" s="84">
        <v>56205</v>
      </c>
      <c r="G17" s="120">
        <v>48975</v>
      </c>
      <c r="H17" s="134">
        <v>7230</v>
      </c>
      <c r="I17" s="64"/>
      <c r="J17" s="64"/>
    </row>
    <row r="18" spans="1:25" ht="20.100000000000001" customHeight="1" x14ac:dyDescent="0.15">
      <c r="A18" s="24">
        <v>10</v>
      </c>
      <c r="B18" s="33" t="s">
        <v>174</v>
      </c>
      <c r="C18" s="121">
        <v>5</v>
      </c>
      <c r="D18" s="121">
        <v>6121</v>
      </c>
      <c r="E18" s="121">
        <v>1300</v>
      </c>
      <c r="F18" s="121">
        <v>151962</v>
      </c>
      <c r="G18" s="139">
        <v>139920</v>
      </c>
      <c r="H18" s="135">
        <v>12042</v>
      </c>
      <c r="I18" s="64"/>
      <c r="J18" s="64"/>
    </row>
    <row r="19" spans="1:25" ht="20.100000000000001" customHeight="1" x14ac:dyDescent="0.15">
      <c r="A19" s="23">
        <v>11</v>
      </c>
      <c r="B19" s="30" t="s">
        <v>175</v>
      </c>
      <c r="C19" s="84">
        <v>6</v>
      </c>
      <c r="D19" s="84">
        <v>3068</v>
      </c>
      <c r="E19" s="84">
        <v>978</v>
      </c>
      <c r="F19" s="84">
        <v>57776</v>
      </c>
      <c r="G19" s="120">
        <v>51261</v>
      </c>
      <c r="H19" s="134">
        <v>6515</v>
      </c>
      <c r="I19" s="64"/>
      <c r="J19" s="64"/>
    </row>
    <row r="20" spans="1:25" ht="20.100000000000001" customHeight="1" x14ac:dyDescent="0.15">
      <c r="A20" s="23">
        <v>12</v>
      </c>
      <c r="B20" s="30" t="s">
        <v>302</v>
      </c>
      <c r="C20" s="84">
        <v>4</v>
      </c>
      <c r="D20" s="84">
        <v>2325</v>
      </c>
      <c r="E20" s="84">
        <v>668</v>
      </c>
      <c r="F20" s="84">
        <v>68930</v>
      </c>
      <c r="G20" s="120">
        <v>63575</v>
      </c>
      <c r="H20" s="134">
        <v>5355</v>
      </c>
      <c r="I20" s="64"/>
      <c r="J20" s="64"/>
    </row>
    <row r="21" spans="1:25" ht="20.100000000000001" customHeight="1" x14ac:dyDescent="0.15">
      <c r="A21" s="23">
        <v>13</v>
      </c>
      <c r="B21" s="30" t="s">
        <v>303</v>
      </c>
      <c r="C21" s="84">
        <v>5</v>
      </c>
      <c r="D21" s="84">
        <v>2854</v>
      </c>
      <c r="E21" s="84">
        <v>1170</v>
      </c>
      <c r="F21" s="84">
        <v>52229</v>
      </c>
      <c r="G21" s="120">
        <v>46625</v>
      </c>
      <c r="H21" s="134">
        <v>5604</v>
      </c>
      <c r="I21" s="64"/>
      <c r="J21" s="64"/>
    </row>
    <row r="22" spans="1:25" ht="20.100000000000001" customHeight="1" x14ac:dyDescent="0.15">
      <c r="A22" s="23">
        <v>14</v>
      </c>
      <c r="B22" s="30" t="s">
        <v>176</v>
      </c>
      <c r="C22" s="84">
        <v>4</v>
      </c>
      <c r="D22" s="84">
        <v>582</v>
      </c>
      <c r="E22" s="84">
        <v>233</v>
      </c>
      <c r="F22" s="84">
        <v>10039</v>
      </c>
      <c r="G22" s="120">
        <v>8737</v>
      </c>
      <c r="H22" s="134">
        <v>1302</v>
      </c>
      <c r="I22" s="64"/>
      <c r="J22" s="64"/>
    </row>
    <row r="23" spans="1:25" ht="20.100000000000001" customHeight="1" x14ac:dyDescent="0.15">
      <c r="A23" s="24">
        <v>15</v>
      </c>
      <c r="B23" s="30" t="s">
        <v>178</v>
      </c>
      <c r="C23" s="121">
        <v>1</v>
      </c>
      <c r="D23" s="121">
        <v>208</v>
      </c>
      <c r="E23" s="121">
        <v>109</v>
      </c>
      <c r="F23" s="121">
        <v>4082</v>
      </c>
      <c r="G23" s="139">
        <v>3458</v>
      </c>
      <c r="H23" s="135">
        <v>624</v>
      </c>
      <c r="I23" s="64"/>
      <c r="J23" s="64"/>
      <c r="K23" s="64"/>
      <c r="L23" s="64"/>
      <c r="M23" s="64"/>
      <c r="N23" s="64"/>
      <c r="O23" s="64"/>
      <c r="P23" s="64"/>
      <c r="Q23" s="64"/>
      <c r="R23" s="64"/>
      <c r="S23" s="64"/>
      <c r="T23" s="64"/>
      <c r="U23" s="64"/>
      <c r="V23" s="64"/>
    </row>
    <row r="24" spans="1:25" ht="20.100000000000001" customHeight="1" x14ac:dyDescent="0.15">
      <c r="A24" s="23">
        <v>16</v>
      </c>
      <c r="B24" s="31" t="s">
        <v>179</v>
      </c>
      <c r="C24" s="84">
        <v>3</v>
      </c>
      <c r="D24" s="84">
        <v>334</v>
      </c>
      <c r="E24" s="84">
        <v>190</v>
      </c>
      <c r="F24" s="84">
        <v>3844</v>
      </c>
      <c r="G24" s="120">
        <v>3133</v>
      </c>
      <c r="H24" s="134">
        <v>711</v>
      </c>
      <c r="I24" s="64"/>
      <c r="J24" s="64"/>
      <c r="K24" s="64"/>
      <c r="L24" s="64"/>
      <c r="M24" s="64"/>
      <c r="N24" s="64"/>
      <c r="O24" s="64"/>
      <c r="P24" s="64"/>
      <c r="Q24" s="64"/>
      <c r="R24" s="64"/>
      <c r="S24" s="64"/>
      <c r="T24" s="64"/>
      <c r="U24" s="64"/>
      <c r="V24" s="64"/>
      <c r="W24" s="64"/>
      <c r="X24" s="64"/>
      <c r="Y24" s="64"/>
    </row>
    <row r="25" spans="1:25" ht="20.100000000000001" customHeight="1" x14ac:dyDescent="0.15">
      <c r="A25" s="23">
        <v>17</v>
      </c>
      <c r="B25" s="30" t="s">
        <v>304</v>
      </c>
      <c r="C25" s="84">
        <v>3</v>
      </c>
      <c r="D25" s="84">
        <v>1648</v>
      </c>
      <c r="E25" s="84">
        <v>807</v>
      </c>
      <c r="F25" s="84">
        <v>22758</v>
      </c>
      <c r="G25" s="120">
        <v>19319</v>
      </c>
      <c r="H25" s="134">
        <v>3439</v>
      </c>
      <c r="I25" s="64"/>
      <c r="J25" s="64"/>
      <c r="K25" s="64"/>
      <c r="L25" s="64"/>
      <c r="M25" s="64"/>
      <c r="N25" s="64"/>
      <c r="O25" s="64"/>
      <c r="P25" s="64"/>
      <c r="Q25" s="64"/>
      <c r="R25" s="64"/>
      <c r="S25" s="64"/>
      <c r="T25" s="64"/>
      <c r="U25" s="64"/>
      <c r="V25" s="64"/>
      <c r="W25" s="64"/>
      <c r="X25" s="64"/>
      <c r="Y25" s="64"/>
    </row>
    <row r="26" spans="1:25" ht="20.100000000000001" customHeight="1" x14ac:dyDescent="0.15">
      <c r="A26" s="23">
        <v>18</v>
      </c>
      <c r="B26" s="30" t="s">
        <v>305</v>
      </c>
      <c r="C26" s="84">
        <v>1</v>
      </c>
      <c r="D26" s="84">
        <v>696</v>
      </c>
      <c r="E26" s="84">
        <v>341</v>
      </c>
      <c r="F26" s="84">
        <v>9772</v>
      </c>
      <c r="G26" s="120">
        <v>8319</v>
      </c>
      <c r="H26" s="134">
        <v>1453</v>
      </c>
      <c r="I26" s="64"/>
      <c r="J26" s="64"/>
      <c r="K26" s="64"/>
      <c r="L26" s="64"/>
      <c r="M26" s="64"/>
      <c r="N26" s="64"/>
      <c r="O26" s="64"/>
      <c r="P26" s="64"/>
      <c r="Q26" s="64"/>
      <c r="R26" s="64"/>
      <c r="S26" s="64"/>
      <c r="T26" s="64"/>
      <c r="U26" s="64"/>
      <c r="V26" s="64"/>
      <c r="W26" s="64"/>
      <c r="X26" s="64"/>
      <c r="Y26" s="64"/>
    </row>
    <row r="27" spans="1:25" ht="20.100000000000001" customHeight="1" x14ac:dyDescent="0.15">
      <c r="A27" s="23">
        <v>19</v>
      </c>
      <c r="B27" s="30" t="s">
        <v>135</v>
      </c>
      <c r="C27" s="84">
        <v>4</v>
      </c>
      <c r="D27" s="84">
        <v>1004</v>
      </c>
      <c r="E27" s="84">
        <v>456</v>
      </c>
      <c r="F27" s="84">
        <v>15791</v>
      </c>
      <c r="G27" s="120">
        <v>13605</v>
      </c>
      <c r="H27" s="134">
        <v>2186</v>
      </c>
      <c r="I27" s="64"/>
      <c r="J27" s="64"/>
      <c r="K27" s="64"/>
      <c r="L27" s="64"/>
      <c r="M27" s="64"/>
      <c r="N27" s="64"/>
      <c r="O27" s="64"/>
      <c r="P27" s="64"/>
      <c r="Q27" s="64"/>
      <c r="R27" s="64"/>
      <c r="S27" s="64"/>
      <c r="T27" s="64"/>
      <c r="U27" s="64"/>
      <c r="V27" s="64"/>
      <c r="W27" s="64"/>
      <c r="X27" s="64"/>
      <c r="Y27" s="64"/>
    </row>
    <row r="28" spans="1:25" ht="20.100000000000001" customHeight="1" x14ac:dyDescent="0.15">
      <c r="A28" s="24">
        <v>20</v>
      </c>
      <c r="B28" s="33" t="s">
        <v>181</v>
      </c>
      <c r="C28" s="121">
        <v>3</v>
      </c>
      <c r="D28" s="121">
        <v>614</v>
      </c>
      <c r="E28" s="121">
        <v>260</v>
      </c>
      <c r="F28" s="121">
        <v>10132</v>
      </c>
      <c r="G28" s="139">
        <v>8809</v>
      </c>
      <c r="H28" s="135">
        <v>1323</v>
      </c>
      <c r="I28" s="64"/>
      <c r="J28" s="64"/>
      <c r="K28" s="64"/>
      <c r="L28" s="64"/>
      <c r="M28" s="64"/>
      <c r="N28" s="64"/>
      <c r="O28" s="64"/>
      <c r="P28" s="64"/>
      <c r="Q28" s="64"/>
      <c r="R28" s="64"/>
      <c r="S28" s="64"/>
      <c r="T28" s="64"/>
      <c r="U28" s="64"/>
      <c r="V28" s="64"/>
      <c r="W28" s="64"/>
      <c r="X28" s="64"/>
      <c r="Y28" s="64"/>
    </row>
    <row r="29" spans="1:25" ht="20.100000000000001" customHeight="1" x14ac:dyDescent="0.15">
      <c r="A29" s="23">
        <v>21</v>
      </c>
      <c r="B29" s="30" t="s">
        <v>182</v>
      </c>
      <c r="C29" s="84">
        <v>2</v>
      </c>
      <c r="D29" s="84">
        <v>489</v>
      </c>
      <c r="E29" s="84">
        <v>250</v>
      </c>
      <c r="F29" s="84">
        <v>6548</v>
      </c>
      <c r="G29" s="120">
        <v>5488</v>
      </c>
      <c r="H29" s="134">
        <v>1060</v>
      </c>
      <c r="I29" s="64"/>
      <c r="J29" s="64"/>
    </row>
    <row r="30" spans="1:25" ht="20.100000000000001" customHeight="1" x14ac:dyDescent="0.15">
      <c r="A30" s="23">
        <v>22</v>
      </c>
      <c r="B30" s="30" t="s">
        <v>183</v>
      </c>
      <c r="C30" s="84">
        <v>2</v>
      </c>
      <c r="D30" s="84">
        <v>431</v>
      </c>
      <c r="E30" s="84">
        <v>327</v>
      </c>
      <c r="F30" s="84">
        <v>3540</v>
      </c>
      <c r="G30" s="120">
        <v>2364</v>
      </c>
      <c r="H30" s="134">
        <v>1176</v>
      </c>
      <c r="I30" s="64"/>
      <c r="J30" s="64"/>
    </row>
    <row r="31" spans="1:25" ht="20.100000000000001" customHeight="1" x14ac:dyDescent="0.15">
      <c r="A31" s="23">
        <v>23</v>
      </c>
      <c r="B31" s="30" t="s">
        <v>185</v>
      </c>
      <c r="C31" s="84">
        <v>3</v>
      </c>
      <c r="D31" s="84">
        <v>1845</v>
      </c>
      <c r="E31" s="84">
        <v>888</v>
      </c>
      <c r="F31" s="84">
        <v>26607</v>
      </c>
      <c r="G31" s="120">
        <v>22734</v>
      </c>
      <c r="H31" s="134">
        <v>3873</v>
      </c>
      <c r="I31" s="64"/>
      <c r="J31" s="64"/>
    </row>
    <row r="32" spans="1:25" ht="20.100000000000001" customHeight="1" x14ac:dyDescent="0.15">
      <c r="A32" s="23">
        <v>24</v>
      </c>
      <c r="B32" s="30" t="s">
        <v>186</v>
      </c>
      <c r="C32" s="84">
        <v>3</v>
      </c>
      <c r="D32" s="84">
        <v>827</v>
      </c>
      <c r="E32" s="84">
        <v>262</v>
      </c>
      <c r="F32" s="84">
        <v>24975</v>
      </c>
      <c r="G32" s="120">
        <v>22494</v>
      </c>
      <c r="H32" s="134">
        <v>2481</v>
      </c>
      <c r="I32" s="64"/>
      <c r="J32" s="64"/>
    </row>
    <row r="33" spans="1:10" ht="20.100000000000001" customHeight="1" x14ac:dyDescent="0.15">
      <c r="A33" s="23">
        <v>25</v>
      </c>
      <c r="B33" s="30" t="s">
        <v>12</v>
      </c>
      <c r="C33" s="84">
        <v>1</v>
      </c>
      <c r="D33" s="84">
        <v>214</v>
      </c>
      <c r="E33" s="84">
        <v>96</v>
      </c>
      <c r="F33" s="84">
        <v>2724</v>
      </c>
      <c r="G33" s="120">
        <v>2325</v>
      </c>
      <c r="H33" s="134">
        <v>399</v>
      </c>
      <c r="I33" s="64"/>
      <c r="J33" s="64"/>
    </row>
    <row r="34" spans="1:10" ht="20.100000000000001" customHeight="1" thickBot="1" x14ac:dyDescent="0.2">
      <c r="A34" s="25" t="s">
        <v>210</v>
      </c>
      <c r="B34" s="34"/>
      <c r="C34" s="138">
        <f t="shared" ref="C34:H34" si="0">SUM(C9:C33)</f>
        <v>96</v>
      </c>
      <c r="D34" s="127">
        <f t="shared" si="0"/>
        <v>90915</v>
      </c>
      <c r="E34" s="127">
        <f t="shared" si="0"/>
        <v>30604</v>
      </c>
      <c r="F34" s="127">
        <f t="shared" si="0"/>
        <v>1926259</v>
      </c>
      <c r="G34" s="127">
        <f t="shared" si="0"/>
        <v>1724913</v>
      </c>
      <c r="H34" s="137">
        <f t="shared" si="0"/>
        <v>201346</v>
      </c>
      <c r="I34" s="64"/>
      <c r="J34" s="64"/>
    </row>
    <row r="35" spans="1:10" ht="20.100000000000001" customHeight="1" x14ac:dyDescent="0.15">
      <c r="I35" s="64"/>
      <c r="J35" s="64"/>
    </row>
    <row r="36" spans="1:10" ht="20.100000000000001" customHeight="1" x14ac:dyDescent="0.15">
      <c r="I36" s="64"/>
      <c r="J36" s="64"/>
    </row>
    <row r="37" spans="1:10" ht="20.100000000000001" customHeight="1" x14ac:dyDescent="0.15">
      <c r="I37" s="64"/>
      <c r="J37" s="64"/>
    </row>
  </sheetData>
  <phoneticPr fontId="2"/>
  <pageMargins left="0.78740157480314965" right="0.78740157480314965" top="0.78740157480314965" bottom="0.78740157480314965" header="0.51181102362204722" footer="0.51181102362204722"/>
  <pageSetup paperSize="9" firstPageNumber="14" orientation="portrait" useFirstPageNumber="1" r:id="rId1"/>
  <headerFooter scaleWithDoc="0" alignWithMargins="0">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V34"/>
  <sheetViews>
    <sheetView view="pageBreakPreview" zoomScale="85" zoomScaleSheetLayoutView="85" workbookViewId="0">
      <selection sqref="A1:XFD1048576"/>
    </sheetView>
  </sheetViews>
  <sheetFormatPr defaultColWidth="10.625" defaultRowHeight="20.100000000000001" customHeight="1" x14ac:dyDescent="0.15"/>
  <cols>
    <col min="1" max="1" width="5.625" style="17" customWidth="1"/>
    <col min="2" max="14" width="11.625" style="17" customWidth="1"/>
    <col min="15" max="15" width="5.625" style="18" customWidth="1"/>
    <col min="16" max="16384" width="10.625" style="17"/>
  </cols>
  <sheetData>
    <row r="1" spans="1:15" ht="20.100000000000001" customHeight="1" x14ac:dyDescent="0.15">
      <c r="A1" s="17" t="str">
        <f>目次!A6</f>
        <v>令和７年度　市町村税の課税状況等の調</v>
      </c>
    </row>
    <row r="2" spans="1:15" ht="20.100000000000001" customHeight="1" x14ac:dyDescent="0.15">
      <c r="A2" s="17" t="s">
        <v>11</v>
      </c>
    </row>
    <row r="4" spans="1:15" ht="20.100000000000001" customHeight="1" x14ac:dyDescent="0.15">
      <c r="A4" s="17" t="s">
        <v>157</v>
      </c>
    </row>
    <row r="5" spans="1:15" ht="20.100000000000001" customHeight="1" x14ac:dyDescent="0.15">
      <c r="I5" s="101"/>
    </row>
    <row r="6" spans="1:15" ht="20.100000000000001" customHeight="1" x14ac:dyDescent="0.15">
      <c r="A6" s="19"/>
      <c r="B6" s="26" t="s">
        <v>9</v>
      </c>
      <c r="C6" s="50" t="s">
        <v>227</v>
      </c>
      <c r="D6" s="143"/>
      <c r="E6" s="51"/>
      <c r="F6" s="143"/>
      <c r="G6" s="51"/>
      <c r="H6" s="143"/>
      <c r="I6" s="51"/>
      <c r="J6" s="51"/>
      <c r="K6" s="51"/>
      <c r="L6" s="145"/>
      <c r="M6" s="50" t="s">
        <v>212</v>
      </c>
      <c r="N6" s="51"/>
      <c r="O6" s="463" t="s">
        <v>332</v>
      </c>
    </row>
    <row r="7" spans="1:15" ht="69.75" customHeight="1" x14ac:dyDescent="0.15">
      <c r="A7" s="20"/>
      <c r="B7" s="27"/>
      <c r="C7" s="140" t="s">
        <v>316</v>
      </c>
      <c r="D7" s="140" t="s">
        <v>208</v>
      </c>
      <c r="E7" s="140" t="s">
        <v>317</v>
      </c>
      <c r="F7" s="140" t="s">
        <v>292</v>
      </c>
      <c r="G7" s="140" t="s">
        <v>320</v>
      </c>
      <c r="H7" s="140" t="s">
        <v>323</v>
      </c>
      <c r="I7" s="140" t="s">
        <v>324</v>
      </c>
      <c r="J7" s="140" t="s">
        <v>283</v>
      </c>
      <c r="K7" s="140" t="s">
        <v>335</v>
      </c>
      <c r="L7" s="40" t="s">
        <v>15</v>
      </c>
      <c r="M7" s="400" t="s">
        <v>6</v>
      </c>
      <c r="N7" s="391" t="s">
        <v>39</v>
      </c>
      <c r="O7" s="464"/>
    </row>
    <row r="8" spans="1:15" ht="20.100000000000001" customHeight="1" x14ac:dyDescent="0.15">
      <c r="A8" s="113" t="s">
        <v>26</v>
      </c>
      <c r="B8" s="27"/>
      <c r="C8" s="41" t="s">
        <v>25</v>
      </c>
      <c r="D8" s="41" t="s">
        <v>25</v>
      </c>
      <c r="E8" s="41" t="s">
        <v>25</v>
      </c>
      <c r="F8" s="41" t="s">
        <v>25</v>
      </c>
      <c r="G8" s="41" t="s">
        <v>25</v>
      </c>
      <c r="H8" s="41" t="s">
        <v>25</v>
      </c>
      <c r="I8" s="41" t="s">
        <v>25</v>
      </c>
      <c r="J8" s="41" t="s">
        <v>25</v>
      </c>
      <c r="K8" s="41" t="s">
        <v>25</v>
      </c>
      <c r="L8" s="41" t="s">
        <v>25</v>
      </c>
      <c r="M8" s="41" t="s">
        <v>25</v>
      </c>
      <c r="N8" s="35" t="s">
        <v>25</v>
      </c>
      <c r="O8" s="465"/>
    </row>
    <row r="9" spans="1:15" ht="20.100000000000001" customHeight="1" x14ac:dyDescent="0.15">
      <c r="A9" s="22">
        <v>1</v>
      </c>
      <c r="B9" s="29" t="s">
        <v>155</v>
      </c>
      <c r="C9" s="118">
        <v>60</v>
      </c>
      <c r="D9" s="125">
        <v>23</v>
      </c>
      <c r="E9" s="125">
        <v>566</v>
      </c>
      <c r="F9" s="125">
        <v>55</v>
      </c>
      <c r="G9" s="125">
        <v>442</v>
      </c>
      <c r="H9" s="125">
        <v>165</v>
      </c>
      <c r="I9" s="125">
        <v>1368</v>
      </c>
      <c r="J9" s="125">
        <v>63</v>
      </c>
      <c r="K9" s="125">
        <v>5854</v>
      </c>
      <c r="L9" s="146">
        <f t="shared" ref="L9:L33" si="0">SUM(C9:K9)</f>
        <v>8596</v>
      </c>
      <c r="M9" s="146">
        <v>8217</v>
      </c>
      <c r="N9" s="146">
        <v>3807</v>
      </c>
      <c r="O9" s="128">
        <v>1</v>
      </c>
    </row>
    <row r="10" spans="1:15" ht="20.100000000000001" customHeight="1" x14ac:dyDescent="0.15">
      <c r="A10" s="23">
        <v>2</v>
      </c>
      <c r="B10" s="30" t="s">
        <v>159</v>
      </c>
      <c r="C10" s="119">
        <v>8</v>
      </c>
      <c r="D10" s="120">
        <v>2</v>
      </c>
      <c r="E10" s="120">
        <v>109</v>
      </c>
      <c r="F10" s="120">
        <v>10</v>
      </c>
      <c r="G10" s="120">
        <v>68</v>
      </c>
      <c r="H10" s="120">
        <v>18</v>
      </c>
      <c r="I10" s="120">
        <v>252</v>
      </c>
      <c r="J10" s="120">
        <v>11</v>
      </c>
      <c r="K10" s="120">
        <v>1133</v>
      </c>
      <c r="L10" s="122">
        <f t="shared" si="0"/>
        <v>1611</v>
      </c>
      <c r="M10" s="122">
        <v>1533</v>
      </c>
      <c r="N10" s="122">
        <v>628</v>
      </c>
      <c r="O10" s="52">
        <v>2</v>
      </c>
    </row>
    <row r="11" spans="1:15" ht="20.100000000000001" customHeight="1" x14ac:dyDescent="0.15">
      <c r="A11" s="23">
        <v>3</v>
      </c>
      <c r="B11" s="30" t="s">
        <v>160</v>
      </c>
      <c r="C11" s="119">
        <v>13</v>
      </c>
      <c r="D11" s="120">
        <v>4</v>
      </c>
      <c r="E11" s="120">
        <v>115</v>
      </c>
      <c r="F11" s="120">
        <v>11</v>
      </c>
      <c r="G11" s="120">
        <v>95</v>
      </c>
      <c r="H11" s="120">
        <v>32</v>
      </c>
      <c r="I11" s="120">
        <v>373</v>
      </c>
      <c r="J11" s="120">
        <v>18</v>
      </c>
      <c r="K11" s="120">
        <v>1778</v>
      </c>
      <c r="L11" s="122">
        <f t="shared" si="0"/>
        <v>2439</v>
      </c>
      <c r="M11" s="122">
        <v>2290</v>
      </c>
      <c r="N11" s="122">
        <v>962</v>
      </c>
      <c r="O11" s="52">
        <v>3</v>
      </c>
    </row>
    <row r="12" spans="1:15" ht="20.100000000000001" customHeight="1" x14ac:dyDescent="0.15">
      <c r="A12" s="23">
        <v>4</v>
      </c>
      <c r="B12" s="30" t="s">
        <v>161</v>
      </c>
      <c r="C12" s="119">
        <v>9</v>
      </c>
      <c r="D12" s="120">
        <v>3</v>
      </c>
      <c r="E12" s="120">
        <v>110</v>
      </c>
      <c r="F12" s="120">
        <v>6</v>
      </c>
      <c r="G12" s="120">
        <v>92</v>
      </c>
      <c r="H12" s="120">
        <v>31</v>
      </c>
      <c r="I12" s="120">
        <v>315</v>
      </c>
      <c r="J12" s="120">
        <v>14</v>
      </c>
      <c r="K12" s="120">
        <v>1184</v>
      </c>
      <c r="L12" s="122">
        <f t="shared" si="0"/>
        <v>1764</v>
      </c>
      <c r="M12" s="122">
        <v>1704</v>
      </c>
      <c r="N12" s="122">
        <v>735</v>
      </c>
      <c r="O12" s="52">
        <v>4</v>
      </c>
    </row>
    <row r="13" spans="1:15" ht="20.100000000000001" customHeight="1" x14ac:dyDescent="0.15">
      <c r="A13" s="24">
        <v>5</v>
      </c>
      <c r="B13" s="30" t="s">
        <v>164</v>
      </c>
      <c r="C13" s="141">
        <v>1</v>
      </c>
      <c r="D13" s="139">
        <v>1</v>
      </c>
      <c r="E13" s="139">
        <v>25</v>
      </c>
      <c r="F13" s="139">
        <v>3</v>
      </c>
      <c r="G13" s="139">
        <v>21</v>
      </c>
      <c r="H13" s="139">
        <v>8</v>
      </c>
      <c r="I13" s="139">
        <v>90</v>
      </c>
      <c r="J13" s="139">
        <v>6</v>
      </c>
      <c r="K13" s="139">
        <v>483</v>
      </c>
      <c r="L13" s="121">
        <f t="shared" si="0"/>
        <v>638</v>
      </c>
      <c r="M13" s="121">
        <v>554</v>
      </c>
      <c r="N13" s="121">
        <v>236</v>
      </c>
      <c r="O13" s="53">
        <v>5</v>
      </c>
    </row>
    <row r="14" spans="1:15" ht="20.100000000000001" customHeight="1" x14ac:dyDescent="0.15">
      <c r="A14" s="23">
        <v>6</v>
      </c>
      <c r="B14" s="31" t="s">
        <v>166</v>
      </c>
      <c r="C14" s="119">
        <v>1</v>
      </c>
      <c r="D14" s="120">
        <v>4</v>
      </c>
      <c r="E14" s="120">
        <v>51</v>
      </c>
      <c r="F14" s="120">
        <v>4</v>
      </c>
      <c r="G14" s="120">
        <v>32</v>
      </c>
      <c r="H14" s="120">
        <v>22</v>
      </c>
      <c r="I14" s="120">
        <v>166</v>
      </c>
      <c r="J14" s="120">
        <v>3</v>
      </c>
      <c r="K14" s="120">
        <v>747</v>
      </c>
      <c r="L14" s="122">
        <f t="shared" si="0"/>
        <v>1030</v>
      </c>
      <c r="M14" s="122">
        <v>983</v>
      </c>
      <c r="N14" s="122">
        <v>418</v>
      </c>
      <c r="O14" s="52">
        <v>6</v>
      </c>
    </row>
    <row r="15" spans="1:15" ht="20.100000000000001" customHeight="1" x14ac:dyDescent="0.15">
      <c r="A15" s="23">
        <v>7</v>
      </c>
      <c r="B15" s="30" t="s">
        <v>167</v>
      </c>
      <c r="C15" s="119">
        <v>1</v>
      </c>
      <c r="D15" s="120">
        <v>2</v>
      </c>
      <c r="E15" s="120">
        <v>41</v>
      </c>
      <c r="F15" s="120">
        <v>3</v>
      </c>
      <c r="G15" s="120">
        <v>19</v>
      </c>
      <c r="H15" s="120">
        <v>14</v>
      </c>
      <c r="I15" s="120">
        <v>141</v>
      </c>
      <c r="J15" s="120">
        <v>3</v>
      </c>
      <c r="K15" s="120">
        <v>486</v>
      </c>
      <c r="L15" s="122">
        <f t="shared" si="0"/>
        <v>710</v>
      </c>
      <c r="M15" s="122">
        <v>685</v>
      </c>
      <c r="N15" s="122">
        <v>295</v>
      </c>
      <c r="O15" s="52">
        <v>7</v>
      </c>
    </row>
    <row r="16" spans="1:15" ht="20.100000000000001" customHeight="1" x14ac:dyDescent="0.15">
      <c r="A16" s="23">
        <v>8</v>
      </c>
      <c r="B16" s="32" t="s">
        <v>171</v>
      </c>
      <c r="C16" s="119">
        <v>7</v>
      </c>
      <c r="D16" s="120">
        <v>4</v>
      </c>
      <c r="E16" s="120">
        <v>89</v>
      </c>
      <c r="F16" s="120">
        <v>10</v>
      </c>
      <c r="G16" s="120">
        <v>67</v>
      </c>
      <c r="H16" s="120">
        <v>25</v>
      </c>
      <c r="I16" s="120">
        <v>280</v>
      </c>
      <c r="J16" s="120">
        <v>9</v>
      </c>
      <c r="K16" s="120">
        <v>1103</v>
      </c>
      <c r="L16" s="122">
        <f t="shared" si="0"/>
        <v>1594</v>
      </c>
      <c r="M16" s="122">
        <v>1163</v>
      </c>
      <c r="N16" s="122">
        <v>657</v>
      </c>
      <c r="O16" s="52">
        <v>8</v>
      </c>
    </row>
    <row r="17" spans="1:22" ht="20.100000000000001" customHeight="1" x14ac:dyDescent="0.15">
      <c r="A17" s="23">
        <v>9</v>
      </c>
      <c r="B17" s="30" t="s">
        <v>173</v>
      </c>
      <c r="C17" s="119">
        <v>4</v>
      </c>
      <c r="D17" s="120">
        <v>0</v>
      </c>
      <c r="E17" s="120">
        <v>34</v>
      </c>
      <c r="F17" s="120">
        <v>2</v>
      </c>
      <c r="G17" s="120">
        <v>15</v>
      </c>
      <c r="H17" s="120">
        <v>9</v>
      </c>
      <c r="I17" s="120">
        <v>92</v>
      </c>
      <c r="J17" s="120">
        <v>3</v>
      </c>
      <c r="K17" s="120">
        <v>542</v>
      </c>
      <c r="L17" s="122">
        <f t="shared" si="0"/>
        <v>701</v>
      </c>
      <c r="M17" s="122">
        <v>687</v>
      </c>
      <c r="N17" s="122">
        <v>246</v>
      </c>
      <c r="O17" s="52">
        <v>9</v>
      </c>
    </row>
    <row r="18" spans="1:22" ht="20.100000000000001" customHeight="1" x14ac:dyDescent="0.15">
      <c r="A18" s="24">
        <v>10</v>
      </c>
      <c r="B18" s="33" t="s">
        <v>174</v>
      </c>
      <c r="C18" s="141">
        <v>11</v>
      </c>
      <c r="D18" s="139">
        <v>2</v>
      </c>
      <c r="E18" s="139">
        <v>92</v>
      </c>
      <c r="F18" s="139">
        <v>11</v>
      </c>
      <c r="G18" s="139">
        <v>68</v>
      </c>
      <c r="H18" s="139">
        <v>31</v>
      </c>
      <c r="I18" s="139">
        <v>345</v>
      </c>
      <c r="J18" s="139">
        <v>11</v>
      </c>
      <c r="K18" s="139">
        <v>1559</v>
      </c>
      <c r="L18" s="121">
        <f t="shared" si="0"/>
        <v>2130</v>
      </c>
      <c r="M18" s="121">
        <v>2130</v>
      </c>
      <c r="N18" s="121">
        <v>870</v>
      </c>
      <c r="O18" s="53">
        <v>10</v>
      </c>
    </row>
    <row r="19" spans="1:22" ht="20.100000000000001" customHeight="1" x14ac:dyDescent="0.15">
      <c r="A19" s="23">
        <v>11</v>
      </c>
      <c r="B19" s="30" t="s">
        <v>175</v>
      </c>
      <c r="C19" s="119">
        <v>3</v>
      </c>
      <c r="D19" s="120">
        <v>1</v>
      </c>
      <c r="E19" s="120">
        <v>43</v>
      </c>
      <c r="F19" s="120">
        <v>6</v>
      </c>
      <c r="G19" s="120">
        <v>17</v>
      </c>
      <c r="H19" s="120">
        <v>6</v>
      </c>
      <c r="I19" s="120">
        <v>128</v>
      </c>
      <c r="J19" s="120">
        <v>3</v>
      </c>
      <c r="K19" s="120">
        <v>467</v>
      </c>
      <c r="L19" s="122">
        <f t="shared" si="0"/>
        <v>674</v>
      </c>
      <c r="M19" s="122">
        <v>652</v>
      </c>
      <c r="N19" s="122">
        <v>274</v>
      </c>
      <c r="O19" s="52">
        <v>11</v>
      </c>
    </row>
    <row r="20" spans="1:22" ht="20.100000000000001" customHeight="1" x14ac:dyDescent="0.15">
      <c r="A20" s="23">
        <v>12</v>
      </c>
      <c r="B20" s="30" t="s">
        <v>302</v>
      </c>
      <c r="C20" s="119">
        <v>4</v>
      </c>
      <c r="D20" s="120">
        <v>3</v>
      </c>
      <c r="E20" s="120">
        <v>21</v>
      </c>
      <c r="F20" s="120">
        <v>2</v>
      </c>
      <c r="G20" s="120">
        <v>19</v>
      </c>
      <c r="H20" s="120">
        <v>16</v>
      </c>
      <c r="I20" s="120">
        <v>89</v>
      </c>
      <c r="J20" s="120">
        <v>5</v>
      </c>
      <c r="K20" s="120">
        <v>364</v>
      </c>
      <c r="L20" s="122">
        <f t="shared" si="0"/>
        <v>523</v>
      </c>
      <c r="M20" s="122">
        <v>477</v>
      </c>
      <c r="N20" s="122">
        <v>194</v>
      </c>
      <c r="O20" s="52">
        <v>12</v>
      </c>
    </row>
    <row r="21" spans="1:22" ht="20.100000000000001" customHeight="1" x14ac:dyDescent="0.15">
      <c r="A21" s="23">
        <v>13</v>
      </c>
      <c r="B21" s="30" t="s">
        <v>303</v>
      </c>
      <c r="C21" s="119">
        <v>2</v>
      </c>
      <c r="D21" s="120">
        <v>2</v>
      </c>
      <c r="E21" s="120">
        <v>29</v>
      </c>
      <c r="F21" s="120">
        <v>6</v>
      </c>
      <c r="G21" s="120">
        <v>28</v>
      </c>
      <c r="H21" s="120">
        <v>8</v>
      </c>
      <c r="I21" s="120">
        <v>102</v>
      </c>
      <c r="J21" s="120">
        <v>6</v>
      </c>
      <c r="K21" s="120">
        <v>480</v>
      </c>
      <c r="L21" s="122">
        <f t="shared" si="0"/>
        <v>663</v>
      </c>
      <c r="M21" s="122">
        <v>622</v>
      </c>
      <c r="N21" s="122">
        <v>236</v>
      </c>
      <c r="O21" s="52">
        <v>13</v>
      </c>
    </row>
    <row r="22" spans="1:22" ht="20.100000000000001" customHeight="1" x14ac:dyDescent="0.15">
      <c r="A22" s="23">
        <v>14</v>
      </c>
      <c r="B22" s="30" t="s">
        <v>176</v>
      </c>
      <c r="C22" s="119">
        <v>0</v>
      </c>
      <c r="D22" s="120">
        <v>1</v>
      </c>
      <c r="E22" s="120">
        <v>18</v>
      </c>
      <c r="F22" s="120">
        <v>2</v>
      </c>
      <c r="G22" s="120">
        <v>4</v>
      </c>
      <c r="H22" s="120">
        <v>3</v>
      </c>
      <c r="I22" s="120">
        <v>28</v>
      </c>
      <c r="J22" s="120">
        <v>4</v>
      </c>
      <c r="K22" s="120">
        <v>84</v>
      </c>
      <c r="L22" s="122">
        <f t="shared" si="0"/>
        <v>144</v>
      </c>
      <c r="M22" s="122">
        <v>144</v>
      </c>
      <c r="N22" s="122">
        <v>57</v>
      </c>
      <c r="O22" s="52">
        <v>14</v>
      </c>
    </row>
    <row r="23" spans="1:22" ht="20.100000000000001" customHeight="1" x14ac:dyDescent="0.15">
      <c r="A23" s="24">
        <v>15</v>
      </c>
      <c r="B23" s="30" t="s">
        <v>178</v>
      </c>
      <c r="C23" s="141">
        <v>0</v>
      </c>
      <c r="D23" s="139">
        <v>0</v>
      </c>
      <c r="E23" s="139">
        <v>2</v>
      </c>
      <c r="F23" s="139">
        <v>0</v>
      </c>
      <c r="G23" s="139">
        <v>2</v>
      </c>
      <c r="H23" s="139">
        <v>0</v>
      </c>
      <c r="I23" s="139">
        <v>4</v>
      </c>
      <c r="J23" s="139">
        <v>0</v>
      </c>
      <c r="K23" s="139">
        <v>30</v>
      </c>
      <c r="L23" s="121">
        <f t="shared" si="0"/>
        <v>38</v>
      </c>
      <c r="M23" s="121">
        <v>38</v>
      </c>
      <c r="N23" s="121">
        <v>12</v>
      </c>
      <c r="O23" s="53">
        <v>15</v>
      </c>
      <c r="P23" s="64"/>
      <c r="Q23" s="64"/>
      <c r="R23" s="64"/>
      <c r="S23" s="64"/>
      <c r="T23" s="64"/>
      <c r="U23" s="64"/>
      <c r="V23" s="64"/>
    </row>
    <row r="24" spans="1:22" ht="20.100000000000001" customHeight="1" x14ac:dyDescent="0.15">
      <c r="A24" s="23">
        <v>16</v>
      </c>
      <c r="B24" s="31" t="s">
        <v>179</v>
      </c>
      <c r="C24" s="119">
        <v>0</v>
      </c>
      <c r="D24" s="120">
        <v>0</v>
      </c>
      <c r="E24" s="120">
        <v>4</v>
      </c>
      <c r="F24" s="120">
        <v>0</v>
      </c>
      <c r="G24" s="120">
        <v>3</v>
      </c>
      <c r="H24" s="120">
        <v>0</v>
      </c>
      <c r="I24" s="120">
        <v>9</v>
      </c>
      <c r="J24" s="120">
        <v>0</v>
      </c>
      <c r="K24" s="120">
        <v>37</v>
      </c>
      <c r="L24" s="122">
        <f t="shared" si="0"/>
        <v>53</v>
      </c>
      <c r="M24" s="122">
        <v>53</v>
      </c>
      <c r="N24" s="122">
        <v>19</v>
      </c>
      <c r="O24" s="52">
        <v>16</v>
      </c>
      <c r="P24" s="64"/>
      <c r="Q24" s="64"/>
      <c r="R24" s="64"/>
      <c r="S24" s="64"/>
      <c r="T24" s="64"/>
      <c r="U24" s="64"/>
      <c r="V24" s="64"/>
    </row>
    <row r="25" spans="1:22" ht="20.100000000000001" customHeight="1" x14ac:dyDescent="0.15">
      <c r="A25" s="23">
        <v>17</v>
      </c>
      <c r="B25" s="30" t="s">
        <v>304</v>
      </c>
      <c r="C25" s="119">
        <v>1</v>
      </c>
      <c r="D25" s="120">
        <v>1</v>
      </c>
      <c r="E25" s="120">
        <v>11</v>
      </c>
      <c r="F25" s="120">
        <v>1</v>
      </c>
      <c r="G25" s="120">
        <v>11</v>
      </c>
      <c r="H25" s="120">
        <v>3</v>
      </c>
      <c r="I25" s="120">
        <v>49</v>
      </c>
      <c r="J25" s="120">
        <v>1</v>
      </c>
      <c r="K25" s="120">
        <v>216</v>
      </c>
      <c r="L25" s="122">
        <f t="shared" si="0"/>
        <v>294</v>
      </c>
      <c r="M25" s="122">
        <v>294</v>
      </c>
      <c r="N25" s="122">
        <v>109</v>
      </c>
      <c r="O25" s="52">
        <v>17</v>
      </c>
      <c r="P25" s="64"/>
      <c r="Q25" s="64"/>
      <c r="R25" s="64"/>
      <c r="S25" s="64"/>
      <c r="T25" s="64"/>
      <c r="U25" s="64"/>
      <c r="V25" s="64"/>
    </row>
    <row r="26" spans="1:22" ht="20.100000000000001" customHeight="1" x14ac:dyDescent="0.15">
      <c r="A26" s="23">
        <v>18</v>
      </c>
      <c r="B26" s="30" t="s">
        <v>305</v>
      </c>
      <c r="C26" s="119">
        <v>0</v>
      </c>
      <c r="D26" s="120">
        <v>0</v>
      </c>
      <c r="E26" s="120">
        <v>6</v>
      </c>
      <c r="F26" s="120">
        <v>0</v>
      </c>
      <c r="G26" s="120">
        <v>5</v>
      </c>
      <c r="H26" s="120">
        <v>3</v>
      </c>
      <c r="I26" s="120">
        <v>25</v>
      </c>
      <c r="J26" s="120">
        <v>0</v>
      </c>
      <c r="K26" s="120">
        <v>115</v>
      </c>
      <c r="L26" s="122">
        <f t="shared" si="0"/>
        <v>154</v>
      </c>
      <c r="M26" s="122">
        <v>154</v>
      </c>
      <c r="N26" s="122">
        <v>154</v>
      </c>
      <c r="O26" s="52">
        <v>18</v>
      </c>
      <c r="P26" s="64"/>
      <c r="Q26" s="64"/>
      <c r="R26" s="64"/>
      <c r="S26" s="64"/>
      <c r="T26" s="64"/>
      <c r="U26" s="64"/>
      <c r="V26" s="64"/>
    </row>
    <row r="27" spans="1:22" ht="20.100000000000001" customHeight="1" x14ac:dyDescent="0.15">
      <c r="A27" s="23">
        <v>19</v>
      </c>
      <c r="B27" s="30" t="s">
        <v>135</v>
      </c>
      <c r="C27" s="119">
        <v>0</v>
      </c>
      <c r="D27" s="120">
        <v>2</v>
      </c>
      <c r="E27" s="120">
        <v>9</v>
      </c>
      <c r="F27" s="120">
        <v>0</v>
      </c>
      <c r="G27" s="120">
        <v>8</v>
      </c>
      <c r="H27" s="120">
        <v>1</v>
      </c>
      <c r="I27" s="120">
        <v>40</v>
      </c>
      <c r="J27" s="120">
        <v>1</v>
      </c>
      <c r="K27" s="120">
        <v>160</v>
      </c>
      <c r="L27" s="122">
        <f t="shared" si="0"/>
        <v>221</v>
      </c>
      <c r="M27" s="122">
        <v>192</v>
      </c>
      <c r="N27" s="122">
        <v>82</v>
      </c>
      <c r="O27" s="52">
        <v>19</v>
      </c>
      <c r="P27" s="64"/>
      <c r="Q27" s="64"/>
      <c r="R27" s="64"/>
      <c r="S27" s="64"/>
      <c r="T27" s="64"/>
      <c r="U27" s="64"/>
      <c r="V27" s="64"/>
    </row>
    <row r="28" spans="1:22" ht="20.100000000000001" customHeight="1" x14ac:dyDescent="0.15">
      <c r="A28" s="24">
        <v>20</v>
      </c>
      <c r="B28" s="33" t="s">
        <v>181</v>
      </c>
      <c r="C28" s="141">
        <v>0</v>
      </c>
      <c r="D28" s="139">
        <v>0</v>
      </c>
      <c r="E28" s="139">
        <v>12</v>
      </c>
      <c r="F28" s="139">
        <v>0</v>
      </c>
      <c r="G28" s="139">
        <v>3</v>
      </c>
      <c r="H28" s="139">
        <v>2</v>
      </c>
      <c r="I28" s="139">
        <v>16</v>
      </c>
      <c r="J28" s="139">
        <v>0</v>
      </c>
      <c r="K28" s="139">
        <v>71</v>
      </c>
      <c r="L28" s="121">
        <f t="shared" si="0"/>
        <v>104</v>
      </c>
      <c r="M28" s="121">
        <v>104</v>
      </c>
      <c r="N28" s="121">
        <v>41</v>
      </c>
      <c r="O28" s="53">
        <v>20</v>
      </c>
      <c r="P28" s="64"/>
      <c r="Q28" s="64"/>
      <c r="R28" s="64"/>
      <c r="S28" s="64"/>
      <c r="T28" s="64"/>
      <c r="U28" s="64"/>
      <c r="V28" s="64"/>
    </row>
    <row r="29" spans="1:22" ht="20.100000000000001" customHeight="1" x14ac:dyDescent="0.15">
      <c r="A29" s="23">
        <v>21</v>
      </c>
      <c r="B29" s="30" t="s">
        <v>182</v>
      </c>
      <c r="C29" s="119">
        <v>0</v>
      </c>
      <c r="D29" s="120">
        <v>1</v>
      </c>
      <c r="E29" s="120">
        <v>3</v>
      </c>
      <c r="F29" s="120">
        <v>1</v>
      </c>
      <c r="G29" s="120">
        <v>4</v>
      </c>
      <c r="H29" s="120">
        <v>2</v>
      </c>
      <c r="I29" s="120">
        <v>16</v>
      </c>
      <c r="J29" s="120">
        <v>1</v>
      </c>
      <c r="K29" s="120">
        <v>65</v>
      </c>
      <c r="L29" s="122">
        <f t="shared" si="0"/>
        <v>93</v>
      </c>
      <c r="M29" s="122">
        <v>93</v>
      </c>
      <c r="N29" s="122">
        <v>31</v>
      </c>
      <c r="O29" s="52">
        <v>21</v>
      </c>
    </row>
    <row r="30" spans="1:22" ht="20.100000000000001" customHeight="1" x14ac:dyDescent="0.15">
      <c r="A30" s="23">
        <v>22</v>
      </c>
      <c r="B30" s="30" t="s">
        <v>183</v>
      </c>
      <c r="C30" s="119">
        <v>0</v>
      </c>
      <c r="D30" s="120">
        <v>0</v>
      </c>
      <c r="E30" s="120">
        <v>6</v>
      </c>
      <c r="F30" s="120">
        <v>4</v>
      </c>
      <c r="G30" s="120">
        <v>9</v>
      </c>
      <c r="H30" s="120">
        <v>0</v>
      </c>
      <c r="I30" s="120">
        <v>19</v>
      </c>
      <c r="J30" s="120">
        <v>0</v>
      </c>
      <c r="K30" s="120">
        <v>78</v>
      </c>
      <c r="L30" s="122">
        <f t="shared" si="0"/>
        <v>116</v>
      </c>
      <c r="M30" s="122">
        <v>116</v>
      </c>
      <c r="N30" s="122">
        <v>49</v>
      </c>
      <c r="O30" s="52">
        <v>22</v>
      </c>
    </row>
    <row r="31" spans="1:22" ht="20.100000000000001" customHeight="1" x14ac:dyDescent="0.15">
      <c r="A31" s="23">
        <v>23</v>
      </c>
      <c r="B31" s="30" t="s">
        <v>185</v>
      </c>
      <c r="C31" s="119">
        <v>2</v>
      </c>
      <c r="D31" s="120">
        <v>2</v>
      </c>
      <c r="E31" s="120">
        <v>17</v>
      </c>
      <c r="F31" s="120">
        <v>2</v>
      </c>
      <c r="G31" s="120">
        <v>9</v>
      </c>
      <c r="H31" s="120">
        <v>9</v>
      </c>
      <c r="I31" s="120">
        <v>64</v>
      </c>
      <c r="J31" s="120">
        <v>3</v>
      </c>
      <c r="K31" s="120">
        <v>353</v>
      </c>
      <c r="L31" s="122">
        <f t="shared" si="0"/>
        <v>461</v>
      </c>
      <c r="M31" s="122">
        <v>457</v>
      </c>
      <c r="N31" s="122">
        <v>164</v>
      </c>
      <c r="O31" s="52">
        <v>23</v>
      </c>
    </row>
    <row r="32" spans="1:22" ht="20.100000000000001" customHeight="1" x14ac:dyDescent="0.15">
      <c r="A32" s="23">
        <v>24</v>
      </c>
      <c r="B32" s="30" t="s">
        <v>186</v>
      </c>
      <c r="C32" s="119">
        <v>2</v>
      </c>
      <c r="D32" s="120">
        <v>0</v>
      </c>
      <c r="E32" s="120">
        <v>13</v>
      </c>
      <c r="F32" s="120">
        <v>3</v>
      </c>
      <c r="G32" s="120">
        <v>9</v>
      </c>
      <c r="H32" s="120">
        <v>2</v>
      </c>
      <c r="I32" s="120">
        <v>33</v>
      </c>
      <c r="J32" s="120">
        <v>2</v>
      </c>
      <c r="K32" s="120">
        <v>228</v>
      </c>
      <c r="L32" s="122">
        <f t="shared" si="0"/>
        <v>292</v>
      </c>
      <c r="M32" s="122">
        <v>269</v>
      </c>
      <c r="N32" s="122">
        <v>90</v>
      </c>
      <c r="O32" s="52">
        <v>24</v>
      </c>
    </row>
    <row r="33" spans="1:15" ht="20.100000000000001" customHeight="1" x14ac:dyDescent="0.15">
      <c r="A33" s="23">
        <v>25</v>
      </c>
      <c r="B33" s="30" t="s">
        <v>12</v>
      </c>
      <c r="C33" s="119">
        <v>1</v>
      </c>
      <c r="D33" s="120">
        <v>0</v>
      </c>
      <c r="E33" s="120">
        <v>11</v>
      </c>
      <c r="F33" s="120">
        <v>0</v>
      </c>
      <c r="G33" s="120">
        <v>5</v>
      </c>
      <c r="H33" s="120">
        <v>2</v>
      </c>
      <c r="I33" s="120">
        <v>8</v>
      </c>
      <c r="J33" s="120">
        <v>1</v>
      </c>
      <c r="K33" s="120">
        <v>44</v>
      </c>
      <c r="L33" s="147">
        <f t="shared" si="0"/>
        <v>72</v>
      </c>
      <c r="M33" s="122">
        <v>72</v>
      </c>
      <c r="N33" s="122">
        <v>14</v>
      </c>
      <c r="O33" s="52">
        <v>25</v>
      </c>
    </row>
    <row r="34" spans="1:15" ht="20.100000000000001" customHeight="1" x14ac:dyDescent="0.15">
      <c r="A34" s="25" t="s">
        <v>210</v>
      </c>
      <c r="B34" s="34"/>
      <c r="C34" s="142">
        <f t="shared" ref="C34:N34" si="1">SUM(C9:C33)</f>
        <v>130</v>
      </c>
      <c r="D34" s="144">
        <f t="shared" si="1"/>
        <v>58</v>
      </c>
      <c r="E34" s="144">
        <f t="shared" si="1"/>
        <v>1437</v>
      </c>
      <c r="F34" s="144">
        <f t="shared" si="1"/>
        <v>142</v>
      </c>
      <c r="G34" s="144">
        <f t="shared" si="1"/>
        <v>1055</v>
      </c>
      <c r="H34" s="144">
        <f t="shared" si="1"/>
        <v>412</v>
      </c>
      <c r="I34" s="144">
        <f t="shared" si="1"/>
        <v>4052</v>
      </c>
      <c r="J34" s="144">
        <f t="shared" si="1"/>
        <v>168</v>
      </c>
      <c r="K34" s="144">
        <f t="shared" si="1"/>
        <v>17661</v>
      </c>
      <c r="L34" s="127">
        <f t="shared" si="1"/>
        <v>25115</v>
      </c>
      <c r="M34" s="144">
        <f t="shared" si="1"/>
        <v>23683</v>
      </c>
      <c r="N34" s="144">
        <f t="shared" si="1"/>
        <v>10380</v>
      </c>
      <c r="O34" s="54"/>
    </row>
  </sheetData>
  <mergeCells count="1">
    <mergeCell ref="O6:O8"/>
  </mergeCells>
  <phoneticPr fontId="2"/>
  <pageMargins left="0.78740157480314965" right="0.78740157480314965" top="0.78740157480314965" bottom="0.78740157480314965" header="0.51181102362204722" footer="0.51181102362204722"/>
  <pageSetup paperSize="9" firstPageNumber="15" orientation="portrait" useFirstPageNumber="1" r:id="rId1"/>
  <headerFooter scaleWithDoc="0" alignWithMargins="0">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S79"/>
  <sheetViews>
    <sheetView view="pageBreakPreview" zoomScale="85" zoomScaleNormal="85" zoomScaleSheetLayoutView="85" workbookViewId="0">
      <selection sqref="A1:XFD1048576"/>
    </sheetView>
  </sheetViews>
  <sheetFormatPr defaultColWidth="10.625" defaultRowHeight="20.100000000000001" customHeight="1" x14ac:dyDescent="0.15"/>
  <cols>
    <col min="1" max="4" width="3.125" style="17" customWidth="1"/>
    <col min="5" max="5" width="12.875" style="17" customWidth="1"/>
    <col min="6" max="6" width="5" style="18" customWidth="1"/>
    <col min="7" max="18" width="11.25" style="17" customWidth="1"/>
    <col min="19" max="19" width="5" style="18" customWidth="1"/>
    <col min="20" max="16384" width="10.625" style="17"/>
  </cols>
  <sheetData>
    <row r="1" spans="1:19" ht="20.100000000000001" customHeight="1" x14ac:dyDescent="0.15">
      <c r="A1" s="17" t="str">
        <f>目次!A6</f>
        <v>令和７年度　市町村税の課税状況等の調</v>
      </c>
      <c r="S1" s="93"/>
    </row>
    <row r="2" spans="1:19" ht="20.100000000000001" customHeight="1" x14ac:dyDescent="0.15">
      <c r="A2" s="17" t="s">
        <v>415</v>
      </c>
      <c r="S2" s="93"/>
    </row>
    <row r="4" spans="1:19" ht="20.100000000000001" customHeight="1" x14ac:dyDescent="0.15">
      <c r="A4" s="17" t="s">
        <v>322</v>
      </c>
    </row>
    <row r="5" spans="1:19" ht="20.100000000000001" customHeight="1" thickBot="1" x14ac:dyDescent="0.2">
      <c r="M5" s="169"/>
      <c r="S5" s="172"/>
    </row>
    <row r="6" spans="1:19" ht="24.95" customHeight="1" x14ac:dyDescent="0.15">
      <c r="A6" s="19"/>
      <c r="B6" s="152"/>
      <c r="C6" s="152"/>
      <c r="D6" s="152"/>
      <c r="E6" s="159" t="s">
        <v>9</v>
      </c>
      <c r="F6" s="519" t="s">
        <v>332</v>
      </c>
      <c r="G6" s="501" t="s">
        <v>371</v>
      </c>
      <c r="H6" s="502"/>
      <c r="I6" s="502"/>
      <c r="J6" s="503"/>
      <c r="K6" s="507" t="s">
        <v>73</v>
      </c>
      <c r="L6" s="509" t="s">
        <v>1</v>
      </c>
      <c r="M6" s="511" t="s">
        <v>168</v>
      </c>
      <c r="N6" s="170"/>
      <c r="O6" s="504" t="s">
        <v>8</v>
      </c>
      <c r="P6" s="505"/>
      <c r="Q6" s="505"/>
      <c r="R6" s="506"/>
      <c r="S6" s="490" t="s">
        <v>332</v>
      </c>
    </row>
    <row r="7" spans="1:19" ht="36" customHeight="1" x14ac:dyDescent="0.15">
      <c r="A7" s="20"/>
      <c r="B7" s="153"/>
      <c r="C7" s="153"/>
      <c r="D7" s="153"/>
      <c r="E7" s="27"/>
      <c r="F7" s="495"/>
      <c r="G7" s="167" t="s">
        <v>67</v>
      </c>
      <c r="H7" s="400" t="s">
        <v>68</v>
      </c>
      <c r="I7" s="400" t="s">
        <v>71</v>
      </c>
      <c r="J7" s="391" t="s">
        <v>62</v>
      </c>
      <c r="K7" s="508"/>
      <c r="L7" s="510"/>
      <c r="M7" s="508"/>
      <c r="N7" s="167" t="s">
        <v>33</v>
      </c>
      <c r="O7" s="400" t="s">
        <v>126</v>
      </c>
      <c r="P7" s="400" t="s">
        <v>76</v>
      </c>
      <c r="Q7" s="400" t="s">
        <v>77</v>
      </c>
      <c r="R7" s="372" t="s">
        <v>15</v>
      </c>
      <c r="S7" s="491"/>
    </row>
    <row r="8" spans="1:19" ht="24.95" customHeight="1" x14ac:dyDescent="0.15">
      <c r="A8" s="148" t="s">
        <v>214</v>
      </c>
      <c r="B8" s="154"/>
      <c r="C8" s="154"/>
      <c r="D8" s="154"/>
      <c r="E8" s="27"/>
      <c r="F8" s="495"/>
      <c r="G8" s="131" t="s">
        <v>83</v>
      </c>
      <c r="H8" s="41" t="s">
        <v>83</v>
      </c>
      <c r="I8" s="41" t="s">
        <v>83</v>
      </c>
      <c r="J8" s="35" t="s">
        <v>83</v>
      </c>
      <c r="K8" s="41" t="s">
        <v>83</v>
      </c>
      <c r="L8" s="41" t="s">
        <v>83</v>
      </c>
      <c r="M8" s="41" t="s">
        <v>83</v>
      </c>
      <c r="N8" s="131" t="s">
        <v>83</v>
      </c>
      <c r="O8" s="41" t="s">
        <v>83</v>
      </c>
      <c r="P8" s="41" t="s">
        <v>83</v>
      </c>
      <c r="Q8" s="41" t="s">
        <v>83</v>
      </c>
      <c r="R8" s="59" t="s">
        <v>83</v>
      </c>
      <c r="S8" s="492"/>
    </row>
    <row r="9" spans="1:19" ht="24" customHeight="1" x14ac:dyDescent="0.15">
      <c r="A9" s="512" t="s">
        <v>86</v>
      </c>
      <c r="B9" s="155" t="s">
        <v>464</v>
      </c>
      <c r="C9" s="155"/>
      <c r="D9" s="155"/>
      <c r="E9" s="155"/>
      <c r="F9" s="40">
        <v>1</v>
      </c>
      <c r="G9" s="125">
        <v>15257</v>
      </c>
      <c r="H9" s="125">
        <v>0</v>
      </c>
      <c r="I9" s="125">
        <v>49</v>
      </c>
      <c r="J9" s="125">
        <v>15306</v>
      </c>
      <c r="K9" s="125">
        <v>49</v>
      </c>
      <c r="L9" s="125">
        <v>0</v>
      </c>
      <c r="M9" s="125">
        <v>40</v>
      </c>
      <c r="N9" s="125">
        <v>9</v>
      </c>
      <c r="O9" s="125">
        <v>15217</v>
      </c>
      <c r="P9" s="125">
        <v>0</v>
      </c>
      <c r="Q9" s="125">
        <v>0</v>
      </c>
      <c r="R9" s="132">
        <v>15217</v>
      </c>
      <c r="S9" s="173">
        <v>1</v>
      </c>
    </row>
    <row r="10" spans="1:19" ht="24" customHeight="1" x14ac:dyDescent="0.15">
      <c r="A10" s="512"/>
      <c r="B10" s="523" t="s">
        <v>467</v>
      </c>
      <c r="C10" s="518"/>
      <c r="D10" s="518"/>
      <c r="E10" s="524"/>
      <c r="F10" s="448">
        <v>2</v>
      </c>
      <c r="G10" s="120">
        <v>0</v>
      </c>
      <c r="H10" s="120">
        <v>0</v>
      </c>
      <c r="I10" s="120">
        <v>0</v>
      </c>
      <c r="J10" s="120">
        <v>0</v>
      </c>
      <c r="K10" s="120">
        <v>0</v>
      </c>
      <c r="L10" s="120">
        <v>0</v>
      </c>
      <c r="M10" s="120">
        <v>0</v>
      </c>
      <c r="N10" s="120">
        <v>0</v>
      </c>
      <c r="O10" s="17">
        <v>0</v>
      </c>
      <c r="P10" s="120">
        <v>0</v>
      </c>
      <c r="Q10" s="120">
        <v>0</v>
      </c>
      <c r="R10" s="133">
        <v>0</v>
      </c>
      <c r="S10" s="173">
        <v>2</v>
      </c>
    </row>
    <row r="11" spans="1:19" ht="24" customHeight="1" x14ac:dyDescent="0.15">
      <c r="A11" s="512"/>
      <c r="B11" s="441" t="s">
        <v>449</v>
      </c>
      <c r="C11" s="441"/>
      <c r="D11" s="441"/>
      <c r="E11" s="441"/>
      <c r="F11" s="448">
        <v>3</v>
      </c>
      <c r="G11" s="120">
        <v>280</v>
      </c>
      <c r="H11" s="120">
        <v>0</v>
      </c>
      <c r="I11" s="120">
        <v>6</v>
      </c>
      <c r="J11" s="120">
        <v>286</v>
      </c>
      <c r="K11" s="120">
        <v>6</v>
      </c>
      <c r="L11" s="120">
        <v>0</v>
      </c>
      <c r="M11" s="120">
        <v>0</v>
      </c>
      <c r="N11" s="120">
        <v>0</v>
      </c>
      <c r="O11" s="120">
        <v>280</v>
      </c>
      <c r="P11" s="120">
        <v>0</v>
      </c>
      <c r="Q11" s="120">
        <v>0</v>
      </c>
      <c r="R11" s="133">
        <v>280</v>
      </c>
      <c r="S11" s="173">
        <v>3</v>
      </c>
    </row>
    <row r="12" spans="1:19" ht="24" customHeight="1" x14ac:dyDescent="0.15">
      <c r="A12" s="512"/>
      <c r="B12" s="155" t="s">
        <v>105</v>
      </c>
      <c r="C12" s="155"/>
      <c r="D12" s="155"/>
      <c r="E12" s="155"/>
      <c r="F12" s="162">
        <v>4</v>
      </c>
      <c r="G12" s="120">
        <v>2156</v>
      </c>
      <c r="H12" s="120">
        <v>0</v>
      </c>
      <c r="I12" s="120">
        <v>11</v>
      </c>
      <c r="J12" s="120">
        <v>2167</v>
      </c>
      <c r="K12" s="120">
        <v>11</v>
      </c>
      <c r="L12" s="120">
        <v>0</v>
      </c>
      <c r="M12" s="120">
        <v>1</v>
      </c>
      <c r="N12" s="120">
        <v>0</v>
      </c>
      <c r="O12" s="120">
        <v>2155</v>
      </c>
      <c r="P12" s="120">
        <v>0</v>
      </c>
      <c r="Q12" s="120">
        <v>0</v>
      </c>
      <c r="R12" s="133">
        <v>2155</v>
      </c>
      <c r="S12" s="173">
        <v>4</v>
      </c>
    </row>
    <row r="13" spans="1:19" ht="24" customHeight="1" x14ac:dyDescent="0.15">
      <c r="A13" s="512"/>
      <c r="B13" s="155" t="s">
        <v>200</v>
      </c>
      <c r="C13" s="155"/>
      <c r="D13" s="155"/>
      <c r="E13" s="155"/>
      <c r="F13" s="448">
        <v>5</v>
      </c>
      <c r="G13" s="120">
        <v>4080</v>
      </c>
      <c r="H13" s="120">
        <v>0</v>
      </c>
      <c r="I13" s="120">
        <v>10</v>
      </c>
      <c r="J13" s="120">
        <v>4090</v>
      </c>
      <c r="K13" s="120">
        <v>10</v>
      </c>
      <c r="L13" s="120">
        <v>0</v>
      </c>
      <c r="M13" s="120">
        <v>12</v>
      </c>
      <c r="N13" s="120">
        <v>2</v>
      </c>
      <c r="O13" s="120">
        <v>4068</v>
      </c>
      <c r="P13" s="120">
        <v>0</v>
      </c>
      <c r="Q13" s="120">
        <v>0</v>
      </c>
      <c r="R13" s="133">
        <v>4068</v>
      </c>
      <c r="S13" s="173">
        <v>5</v>
      </c>
    </row>
    <row r="14" spans="1:19" ht="24" customHeight="1" x14ac:dyDescent="0.15">
      <c r="A14" s="512"/>
      <c r="B14" s="155" t="s">
        <v>201</v>
      </c>
      <c r="C14" s="155"/>
      <c r="D14" s="155"/>
      <c r="E14" s="155"/>
      <c r="F14" s="442">
        <v>6</v>
      </c>
      <c r="G14" s="120">
        <v>580</v>
      </c>
      <c r="H14" s="120">
        <v>0</v>
      </c>
      <c r="I14" s="120">
        <v>3</v>
      </c>
      <c r="J14" s="120">
        <v>583</v>
      </c>
      <c r="K14" s="120">
        <v>3</v>
      </c>
      <c r="L14" s="120">
        <v>0</v>
      </c>
      <c r="M14" s="120">
        <v>1</v>
      </c>
      <c r="N14" s="120">
        <v>0</v>
      </c>
      <c r="O14" s="120">
        <v>579</v>
      </c>
      <c r="P14" s="120">
        <v>0</v>
      </c>
      <c r="Q14" s="120">
        <v>0</v>
      </c>
      <c r="R14" s="133">
        <v>579</v>
      </c>
      <c r="S14" s="173">
        <v>6</v>
      </c>
    </row>
    <row r="15" spans="1:19" ht="24" customHeight="1" x14ac:dyDescent="0.15">
      <c r="A15" s="512"/>
      <c r="B15" s="499" t="s">
        <v>215</v>
      </c>
      <c r="C15" s="500"/>
      <c r="D15" s="500"/>
      <c r="E15" s="500"/>
      <c r="F15" s="449">
        <v>7</v>
      </c>
      <c r="G15" s="122">
        <v>22213</v>
      </c>
      <c r="H15" s="122">
        <v>0</v>
      </c>
      <c r="I15" s="122">
        <v>76</v>
      </c>
      <c r="J15" s="121">
        <v>22289</v>
      </c>
      <c r="K15" s="122">
        <v>76</v>
      </c>
      <c r="L15" s="122">
        <v>0</v>
      </c>
      <c r="M15" s="122">
        <v>54</v>
      </c>
      <c r="N15" s="122">
        <v>11</v>
      </c>
      <c r="O15" s="122">
        <v>22159</v>
      </c>
      <c r="P15" s="122">
        <v>0</v>
      </c>
      <c r="Q15" s="122">
        <v>0</v>
      </c>
      <c r="R15" s="134">
        <v>22159</v>
      </c>
      <c r="S15" s="174">
        <v>7</v>
      </c>
    </row>
    <row r="16" spans="1:19" ht="24" customHeight="1" x14ac:dyDescent="0.15">
      <c r="A16" s="463" t="s">
        <v>0</v>
      </c>
      <c r="B16" s="497" t="s">
        <v>229</v>
      </c>
      <c r="C16" s="158" t="s">
        <v>188</v>
      </c>
      <c r="D16" s="155"/>
      <c r="E16" s="155"/>
      <c r="F16" s="162">
        <v>8</v>
      </c>
      <c r="G16" s="168">
        <v>9439</v>
      </c>
      <c r="H16" s="168">
        <v>0</v>
      </c>
      <c r="I16" s="168">
        <v>51</v>
      </c>
      <c r="J16" s="120">
        <v>9490</v>
      </c>
      <c r="K16" s="168">
        <v>51</v>
      </c>
      <c r="L16" s="168">
        <v>0</v>
      </c>
      <c r="M16" s="168">
        <v>0</v>
      </c>
      <c r="N16" s="168">
        <v>0</v>
      </c>
      <c r="O16" s="168">
        <v>9439</v>
      </c>
      <c r="P16" s="168">
        <v>0</v>
      </c>
      <c r="Q16" s="168">
        <v>0</v>
      </c>
      <c r="R16" s="373">
        <v>9439</v>
      </c>
      <c r="S16" s="173">
        <v>8</v>
      </c>
    </row>
    <row r="17" spans="1:19" ht="24" customHeight="1" x14ac:dyDescent="0.15">
      <c r="A17" s="464"/>
      <c r="B17" s="495"/>
      <c r="C17" s="158" t="s">
        <v>231</v>
      </c>
      <c r="D17" s="155"/>
      <c r="E17" s="155"/>
      <c r="F17" s="162">
        <v>9</v>
      </c>
      <c r="G17" s="122">
        <v>0</v>
      </c>
      <c r="H17" s="122">
        <v>0</v>
      </c>
      <c r="I17" s="122">
        <v>0</v>
      </c>
      <c r="J17" s="120">
        <v>0</v>
      </c>
      <c r="K17" s="122">
        <v>0</v>
      </c>
      <c r="L17" s="122">
        <v>0</v>
      </c>
      <c r="M17" s="122">
        <v>0</v>
      </c>
      <c r="N17" s="122">
        <v>0</v>
      </c>
      <c r="O17" s="122">
        <v>0</v>
      </c>
      <c r="P17" s="122">
        <v>0</v>
      </c>
      <c r="Q17" s="122">
        <v>0</v>
      </c>
      <c r="R17" s="134">
        <v>0</v>
      </c>
      <c r="S17" s="173">
        <v>9</v>
      </c>
    </row>
    <row r="18" spans="1:19" ht="24" customHeight="1" x14ac:dyDescent="0.15">
      <c r="A18" s="464"/>
      <c r="B18" s="495"/>
      <c r="C18" s="515" t="s">
        <v>340</v>
      </c>
      <c r="D18" s="516"/>
      <c r="E18" s="516"/>
      <c r="F18" s="162">
        <v>10</v>
      </c>
      <c r="G18" s="122">
        <v>0</v>
      </c>
      <c r="H18" s="122">
        <v>0</v>
      </c>
      <c r="I18" s="122">
        <v>0</v>
      </c>
      <c r="J18" s="120">
        <v>0</v>
      </c>
      <c r="K18" s="122">
        <v>0</v>
      </c>
      <c r="L18" s="122">
        <v>0</v>
      </c>
      <c r="M18" s="122">
        <v>0</v>
      </c>
      <c r="N18" s="122">
        <v>0</v>
      </c>
      <c r="O18" s="122">
        <v>0</v>
      </c>
      <c r="P18" s="122">
        <v>0</v>
      </c>
      <c r="Q18" s="122">
        <v>0</v>
      </c>
      <c r="R18" s="134">
        <v>0</v>
      </c>
      <c r="S18" s="173">
        <v>10</v>
      </c>
    </row>
    <row r="19" spans="1:19" ht="24" customHeight="1" x14ac:dyDescent="0.15">
      <c r="A19" s="464"/>
      <c r="B19" s="495"/>
      <c r="C19" s="515" t="s">
        <v>194</v>
      </c>
      <c r="D19" s="516"/>
      <c r="E19" s="516"/>
      <c r="F19" s="442">
        <v>11</v>
      </c>
      <c r="G19" s="122">
        <v>12</v>
      </c>
      <c r="H19" s="122">
        <v>0</v>
      </c>
      <c r="I19" s="122">
        <v>0</v>
      </c>
      <c r="J19" s="120">
        <v>12</v>
      </c>
      <c r="K19" s="122">
        <v>0</v>
      </c>
      <c r="L19" s="122">
        <v>0</v>
      </c>
      <c r="M19" s="122">
        <v>0</v>
      </c>
      <c r="N19" s="122">
        <v>0</v>
      </c>
      <c r="O19" s="122">
        <v>12</v>
      </c>
      <c r="P19" s="122">
        <v>0</v>
      </c>
      <c r="Q19" s="122">
        <v>0</v>
      </c>
      <c r="R19" s="134">
        <v>12</v>
      </c>
      <c r="S19" s="173">
        <v>11</v>
      </c>
    </row>
    <row r="20" spans="1:19" ht="24" customHeight="1" x14ac:dyDescent="0.15">
      <c r="A20" s="464"/>
      <c r="B20" s="495"/>
      <c r="C20" s="515" t="s">
        <v>311</v>
      </c>
      <c r="D20" s="516"/>
      <c r="E20" s="516"/>
      <c r="F20" s="442">
        <v>12</v>
      </c>
      <c r="G20" s="122">
        <v>0</v>
      </c>
      <c r="H20" s="122">
        <v>0</v>
      </c>
      <c r="I20" s="122">
        <v>0</v>
      </c>
      <c r="J20" s="120">
        <v>0</v>
      </c>
      <c r="K20" s="122">
        <v>0</v>
      </c>
      <c r="L20" s="122">
        <v>0</v>
      </c>
      <c r="M20" s="122">
        <v>0</v>
      </c>
      <c r="N20" s="122">
        <v>0</v>
      </c>
      <c r="O20" s="122">
        <v>0</v>
      </c>
      <c r="P20" s="122">
        <v>0</v>
      </c>
      <c r="Q20" s="122">
        <v>0</v>
      </c>
      <c r="R20" s="134">
        <v>0</v>
      </c>
      <c r="S20" s="173">
        <v>12</v>
      </c>
    </row>
    <row r="21" spans="1:19" ht="24" customHeight="1" x14ac:dyDescent="0.15">
      <c r="A21" s="464"/>
      <c r="B21" s="495"/>
      <c r="C21" s="515" t="s">
        <v>345</v>
      </c>
      <c r="D21" s="516"/>
      <c r="E21" s="516"/>
      <c r="F21" s="442">
        <v>13</v>
      </c>
      <c r="G21" s="122">
        <v>0</v>
      </c>
      <c r="H21" s="122">
        <v>0</v>
      </c>
      <c r="I21" s="122">
        <v>0</v>
      </c>
      <c r="J21" s="120">
        <v>0</v>
      </c>
      <c r="K21" s="122">
        <v>0</v>
      </c>
      <c r="L21" s="122">
        <v>0</v>
      </c>
      <c r="M21" s="122">
        <v>0</v>
      </c>
      <c r="N21" s="122">
        <v>0</v>
      </c>
      <c r="O21" s="122">
        <v>0</v>
      </c>
      <c r="P21" s="122">
        <v>0</v>
      </c>
      <c r="Q21" s="122">
        <v>0</v>
      </c>
      <c r="R21" s="134">
        <v>0</v>
      </c>
      <c r="S21" s="173">
        <v>13</v>
      </c>
    </row>
    <row r="22" spans="1:19" ht="24" customHeight="1" x14ac:dyDescent="0.15">
      <c r="A22" s="464"/>
      <c r="B22" s="495"/>
      <c r="C22" s="515" t="s">
        <v>22</v>
      </c>
      <c r="D22" s="516"/>
      <c r="E22" s="516"/>
      <c r="F22" s="442">
        <v>14</v>
      </c>
      <c r="G22" s="122">
        <v>0</v>
      </c>
      <c r="H22" s="122">
        <v>0</v>
      </c>
      <c r="I22" s="122">
        <v>0</v>
      </c>
      <c r="J22" s="120">
        <v>0</v>
      </c>
      <c r="K22" s="122">
        <v>0</v>
      </c>
      <c r="L22" s="122">
        <v>0</v>
      </c>
      <c r="M22" s="122">
        <v>0</v>
      </c>
      <c r="N22" s="122">
        <v>0</v>
      </c>
      <c r="O22" s="122">
        <v>0</v>
      </c>
      <c r="P22" s="122">
        <v>0</v>
      </c>
      <c r="Q22" s="122">
        <v>0</v>
      </c>
      <c r="R22" s="134">
        <v>0</v>
      </c>
      <c r="S22" s="173">
        <v>14</v>
      </c>
    </row>
    <row r="23" spans="1:19" ht="24" customHeight="1" x14ac:dyDescent="0.15">
      <c r="A23" s="464"/>
      <c r="B23" s="495"/>
      <c r="C23" s="515" t="s">
        <v>347</v>
      </c>
      <c r="D23" s="516"/>
      <c r="E23" s="516"/>
      <c r="F23" s="442">
        <v>15</v>
      </c>
      <c r="G23" s="122">
        <v>12</v>
      </c>
      <c r="H23" s="122">
        <v>0</v>
      </c>
      <c r="I23" s="122">
        <v>0</v>
      </c>
      <c r="J23" s="120">
        <v>12</v>
      </c>
      <c r="K23" s="122">
        <v>0</v>
      </c>
      <c r="L23" s="122">
        <v>0</v>
      </c>
      <c r="M23" s="122">
        <v>0</v>
      </c>
      <c r="N23" s="122">
        <v>0</v>
      </c>
      <c r="O23" s="122">
        <v>12</v>
      </c>
      <c r="P23" s="122">
        <v>0</v>
      </c>
      <c r="Q23" s="122">
        <v>0</v>
      </c>
      <c r="R23" s="134">
        <v>12</v>
      </c>
      <c r="S23" s="173">
        <v>15</v>
      </c>
    </row>
    <row r="24" spans="1:19" ht="24" customHeight="1" x14ac:dyDescent="0.15">
      <c r="A24" s="464"/>
      <c r="B24" s="495"/>
      <c r="C24" s="497" t="s">
        <v>230</v>
      </c>
      <c r="D24" s="497" t="s">
        <v>172</v>
      </c>
      <c r="E24" s="155" t="s">
        <v>232</v>
      </c>
      <c r="F24" s="442">
        <v>16</v>
      </c>
      <c r="G24" s="122">
        <v>26</v>
      </c>
      <c r="H24" s="122">
        <v>0</v>
      </c>
      <c r="I24" s="122">
        <v>0</v>
      </c>
      <c r="J24" s="120">
        <v>26</v>
      </c>
      <c r="K24" s="122">
        <v>0</v>
      </c>
      <c r="L24" s="122">
        <v>0</v>
      </c>
      <c r="M24" s="122">
        <v>0</v>
      </c>
      <c r="N24" s="122">
        <v>0</v>
      </c>
      <c r="O24" s="122">
        <v>26</v>
      </c>
      <c r="P24" s="122">
        <v>0</v>
      </c>
      <c r="Q24" s="122">
        <v>0</v>
      </c>
      <c r="R24" s="134">
        <v>26</v>
      </c>
      <c r="S24" s="173">
        <v>16</v>
      </c>
    </row>
    <row r="25" spans="1:19" ht="24" customHeight="1" x14ac:dyDescent="0.15">
      <c r="A25" s="464"/>
      <c r="B25" s="495"/>
      <c r="C25" s="495"/>
      <c r="D25" s="496"/>
      <c r="E25" s="155" t="s">
        <v>32</v>
      </c>
      <c r="F25" s="442">
        <v>17</v>
      </c>
      <c r="G25" s="122">
        <v>54122</v>
      </c>
      <c r="H25" s="122">
        <v>0</v>
      </c>
      <c r="I25" s="122">
        <v>98</v>
      </c>
      <c r="J25" s="120">
        <v>54220</v>
      </c>
      <c r="K25" s="122">
        <v>98</v>
      </c>
      <c r="L25" s="122">
        <v>0</v>
      </c>
      <c r="M25" s="122">
        <v>819</v>
      </c>
      <c r="N25" s="122">
        <v>717</v>
      </c>
      <c r="O25" s="122">
        <v>53303</v>
      </c>
      <c r="P25" s="122">
        <v>0</v>
      </c>
      <c r="Q25" s="122">
        <v>0</v>
      </c>
      <c r="R25" s="134">
        <v>53303</v>
      </c>
      <c r="S25" s="173">
        <v>17</v>
      </c>
    </row>
    <row r="26" spans="1:19" ht="24" customHeight="1" x14ac:dyDescent="0.15">
      <c r="A26" s="464"/>
      <c r="B26" s="495"/>
      <c r="C26" s="495"/>
      <c r="D26" s="497" t="s">
        <v>90</v>
      </c>
      <c r="E26" s="155" t="s">
        <v>232</v>
      </c>
      <c r="F26" s="442">
        <v>18</v>
      </c>
      <c r="G26" s="122">
        <v>239</v>
      </c>
      <c r="H26" s="122">
        <v>0</v>
      </c>
      <c r="I26" s="122">
        <v>0</v>
      </c>
      <c r="J26" s="120">
        <v>239</v>
      </c>
      <c r="K26" s="122">
        <v>0</v>
      </c>
      <c r="L26" s="122">
        <v>0</v>
      </c>
      <c r="M26" s="122">
        <v>1</v>
      </c>
      <c r="N26" s="122">
        <v>1</v>
      </c>
      <c r="O26" s="122">
        <v>238</v>
      </c>
      <c r="P26" s="122">
        <v>0</v>
      </c>
      <c r="Q26" s="122">
        <v>0</v>
      </c>
      <c r="R26" s="134">
        <v>238</v>
      </c>
      <c r="S26" s="173">
        <v>18</v>
      </c>
    </row>
    <row r="27" spans="1:19" ht="24" customHeight="1" x14ac:dyDescent="0.15">
      <c r="A27" s="464"/>
      <c r="B27" s="495"/>
      <c r="C27" s="495"/>
      <c r="D27" s="496"/>
      <c r="E27" s="155" t="s">
        <v>32</v>
      </c>
      <c r="F27" s="442">
        <v>19</v>
      </c>
      <c r="G27" s="122">
        <v>17779</v>
      </c>
      <c r="H27" s="122">
        <v>0</v>
      </c>
      <c r="I27" s="122">
        <v>171</v>
      </c>
      <c r="J27" s="120">
        <v>17950</v>
      </c>
      <c r="K27" s="122">
        <v>170</v>
      </c>
      <c r="L27" s="122">
        <v>0</v>
      </c>
      <c r="M27" s="122">
        <v>128</v>
      </c>
      <c r="N27" s="122">
        <v>94</v>
      </c>
      <c r="O27" s="122">
        <v>17651</v>
      </c>
      <c r="P27" s="122">
        <v>0</v>
      </c>
      <c r="Q27" s="122">
        <v>1</v>
      </c>
      <c r="R27" s="134">
        <v>17652</v>
      </c>
      <c r="S27" s="173">
        <v>19</v>
      </c>
    </row>
    <row r="28" spans="1:19" ht="24" customHeight="1" x14ac:dyDescent="0.15">
      <c r="A28" s="464"/>
      <c r="B28" s="495"/>
      <c r="C28" s="496"/>
      <c r="D28" s="499" t="s">
        <v>334</v>
      </c>
      <c r="E28" s="500"/>
      <c r="F28" s="442">
        <v>20</v>
      </c>
      <c r="G28" s="122">
        <v>72166</v>
      </c>
      <c r="H28" s="122">
        <v>0</v>
      </c>
      <c r="I28" s="122">
        <v>269</v>
      </c>
      <c r="J28" s="120">
        <v>72435</v>
      </c>
      <c r="K28" s="122">
        <v>268</v>
      </c>
      <c r="L28" s="122">
        <v>0</v>
      </c>
      <c r="M28" s="122">
        <v>948</v>
      </c>
      <c r="N28" s="122">
        <v>812</v>
      </c>
      <c r="O28" s="122">
        <v>71218</v>
      </c>
      <c r="P28" s="122">
        <v>0</v>
      </c>
      <c r="Q28" s="122">
        <v>1</v>
      </c>
      <c r="R28" s="134">
        <v>71219</v>
      </c>
      <c r="S28" s="173">
        <v>20</v>
      </c>
    </row>
    <row r="29" spans="1:19" ht="24" customHeight="1" x14ac:dyDescent="0.15">
      <c r="A29" s="464"/>
      <c r="B29" s="495"/>
      <c r="C29" s="498" t="s">
        <v>341</v>
      </c>
      <c r="D29" s="497" t="s">
        <v>172</v>
      </c>
      <c r="E29" s="155" t="s">
        <v>232</v>
      </c>
      <c r="F29" s="442">
        <v>21</v>
      </c>
      <c r="G29" s="122">
        <v>44</v>
      </c>
      <c r="H29" s="122">
        <v>0</v>
      </c>
      <c r="I29" s="122">
        <v>0</v>
      </c>
      <c r="J29" s="120">
        <v>44</v>
      </c>
      <c r="K29" s="122">
        <v>0</v>
      </c>
      <c r="L29" s="122">
        <v>0</v>
      </c>
      <c r="M29" s="122">
        <v>2</v>
      </c>
      <c r="N29" s="122">
        <v>0</v>
      </c>
      <c r="O29" s="122">
        <v>42</v>
      </c>
      <c r="P29" s="122">
        <v>0</v>
      </c>
      <c r="Q29" s="122">
        <v>0</v>
      </c>
      <c r="R29" s="134">
        <v>42</v>
      </c>
      <c r="S29" s="173">
        <v>21</v>
      </c>
    </row>
    <row r="30" spans="1:19" ht="24" customHeight="1" x14ac:dyDescent="0.15">
      <c r="A30" s="464"/>
      <c r="B30" s="495"/>
      <c r="C30" s="493"/>
      <c r="D30" s="496"/>
      <c r="E30" s="155" t="s">
        <v>32</v>
      </c>
      <c r="F30" s="442">
        <v>22</v>
      </c>
      <c r="G30" s="122">
        <v>142346</v>
      </c>
      <c r="H30" s="122">
        <v>0</v>
      </c>
      <c r="I30" s="122">
        <v>225</v>
      </c>
      <c r="J30" s="120">
        <v>142571</v>
      </c>
      <c r="K30" s="122">
        <v>225</v>
      </c>
      <c r="L30" s="122">
        <v>0</v>
      </c>
      <c r="M30" s="122">
        <v>2039</v>
      </c>
      <c r="N30" s="122">
        <v>1750</v>
      </c>
      <c r="O30" s="122">
        <v>140307</v>
      </c>
      <c r="P30" s="122">
        <v>0</v>
      </c>
      <c r="Q30" s="122">
        <v>0</v>
      </c>
      <c r="R30" s="134">
        <v>140307</v>
      </c>
      <c r="S30" s="173">
        <v>22</v>
      </c>
    </row>
    <row r="31" spans="1:19" ht="24" customHeight="1" x14ac:dyDescent="0.15">
      <c r="A31" s="464"/>
      <c r="B31" s="495"/>
      <c r="C31" s="493"/>
      <c r="D31" s="497" t="s">
        <v>90</v>
      </c>
      <c r="E31" s="155" t="s">
        <v>232</v>
      </c>
      <c r="F31" s="442">
        <v>23</v>
      </c>
      <c r="G31" s="122">
        <v>1326</v>
      </c>
      <c r="H31" s="122">
        <v>0</v>
      </c>
      <c r="I31" s="122">
        <v>0</v>
      </c>
      <c r="J31" s="120">
        <v>1326</v>
      </c>
      <c r="K31" s="122">
        <v>0</v>
      </c>
      <c r="L31" s="122">
        <v>0</v>
      </c>
      <c r="M31" s="122">
        <v>1</v>
      </c>
      <c r="N31" s="122">
        <v>1</v>
      </c>
      <c r="O31" s="122">
        <v>1325</v>
      </c>
      <c r="P31" s="122">
        <v>0</v>
      </c>
      <c r="Q31" s="122">
        <v>0</v>
      </c>
      <c r="R31" s="134">
        <v>1325</v>
      </c>
      <c r="S31" s="173">
        <v>23</v>
      </c>
    </row>
    <row r="32" spans="1:19" ht="24" customHeight="1" x14ac:dyDescent="0.15">
      <c r="A32" s="464"/>
      <c r="B32" s="495"/>
      <c r="C32" s="493"/>
      <c r="D32" s="496"/>
      <c r="E32" s="155" t="s">
        <v>32</v>
      </c>
      <c r="F32" s="442">
        <v>24</v>
      </c>
      <c r="G32" s="122">
        <v>55006</v>
      </c>
      <c r="H32" s="122">
        <v>0</v>
      </c>
      <c r="I32" s="122">
        <v>628</v>
      </c>
      <c r="J32" s="120">
        <v>55634</v>
      </c>
      <c r="K32" s="122">
        <v>628</v>
      </c>
      <c r="L32" s="122">
        <v>0</v>
      </c>
      <c r="M32" s="122">
        <v>329</v>
      </c>
      <c r="N32" s="122">
        <v>235</v>
      </c>
      <c r="O32" s="122">
        <v>54677</v>
      </c>
      <c r="P32" s="122">
        <v>0</v>
      </c>
      <c r="Q32" s="122">
        <v>0</v>
      </c>
      <c r="R32" s="134">
        <v>54677</v>
      </c>
      <c r="S32" s="173">
        <v>24</v>
      </c>
    </row>
    <row r="33" spans="1:19" ht="24" customHeight="1" x14ac:dyDescent="0.15">
      <c r="A33" s="464"/>
      <c r="B33" s="495"/>
      <c r="C33" s="494"/>
      <c r="D33" s="499" t="s">
        <v>334</v>
      </c>
      <c r="E33" s="500"/>
      <c r="F33" s="442">
        <v>25</v>
      </c>
      <c r="G33" s="122">
        <v>198722</v>
      </c>
      <c r="H33" s="122">
        <v>0</v>
      </c>
      <c r="I33" s="122">
        <v>853</v>
      </c>
      <c r="J33" s="120">
        <v>199575</v>
      </c>
      <c r="K33" s="122">
        <v>853</v>
      </c>
      <c r="L33" s="122">
        <v>0</v>
      </c>
      <c r="M33" s="122">
        <v>2371</v>
      </c>
      <c r="N33" s="122">
        <v>1986</v>
      </c>
      <c r="O33" s="122">
        <v>196351</v>
      </c>
      <c r="P33" s="122">
        <v>0</v>
      </c>
      <c r="Q33" s="122">
        <v>0</v>
      </c>
      <c r="R33" s="134">
        <v>196351</v>
      </c>
      <c r="S33" s="173">
        <v>25</v>
      </c>
    </row>
    <row r="34" spans="1:19" ht="24" customHeight="1" x14ac:dyDescent="0.15">
      <c r="A34" s="464"/>
      <c r="B34" s="495"/>
      <c r="C34" s="498" t="s">
        <v>165</v>
      </c>
      <c r="D34" s="497" t="s">
        <v>172</v>
      </c>
      <c r="E34" s="155" t="s">
        <v>232</v>
      </c>
      <c r="F34" s="442">
        <v>26</v>
      </c>
      <c r="G34" s="122">
        <v>46</v>
      </c>
      <c r="H34" s="122">
        <v>0</v>
      </c>
      <c r="I34" s="122">
        <v>0</v>
      </c>
      <c r="J34" s="120">
        <v>46</v>
      </c>
      <c r="K34" s="122">
        <v>0</v>
      </c>
      <c r="L34" s="122">
        <v>0</v>
      </c>
      <c r="M34" s="122">
        <v>1</v>
      </c>
      <c r="N34" s="122">
        <v>0</v>
      </c>
      <c r="O34" s="122">
        <v>45</v>
      </c>
      <c r="P34" s="122">
        <v>0</v>
      </c>
      <c r="Q34" s="122">
        <v>0</v>
      </c>
      <c r="R34" s="134">
        <v>45</v>
      </c>
      <c r="S34" s="173">
        <v>26</v>
      </c>
    </row>
    <row r="35" spans="1:19" ht="24" customHeight="1" x14ac:dyDescent="0.15">
      <c r="A35" s="464"/>
      <c r="B35" s="495"/>
      <c r="C35" s="493"/>
      <c r="D35" s="496"/>
      <c r="E35" s="155" t="s">
        <v>32</v>
      </c>
      <c r="F35" s="442">
        <v>27</v>
      </c>
      <c r="G35" s="122">
        <v>50217</v>
      </c>
      <c r="H35" s="122">
        <v>0</v>
      </c>
      <c r="I35" s="122">
        <v>135</v>
      </c>
      <c r="J35" s="120">
        <v>50352</v>
      </c>
      <c r="K35" s="122">
        <v>135</v>
      </c>
      <c r="L35" s="122">
        <v>0</v>
      </c>
      <c r="M35" s="122">
        <v>1050</v>
      </c>
      <c r="N35" s="122">
        <v>946</v>
      </c>
      <c r="O35" s="122">
        <v>49167</v>
      </c>
      <c r="P35" s="122">
        <v>0</v>
      </c>
      <c r="Q35" s="122">
        <v>0</v>
      </c>
      <c r="R35" s="134">
        <v>49167</v>
      </c>
      <c r="S35" s="173">
        <v>27</v>
      </c>
    </row>
    <row r="36" spans="1:19" ht="24" customHeight="1" x14ac:dyDescent="0.15">
      <c r="A36" s="464"/>
      <c r="B36" s="495"/>
      <c r="C36" s="493"/>
      <c r="D36" s="497" t="s">
        <v>90</v>
      </c>
      <c r="E36" s="155" t="s">
        <v>232</v>
      </c>
      <c r="F36" s="442">
        <v>28</v>
      </c>
      <c r="G36" s="122">
        <v>307</v>
      </c>
      <c r="H36" s="122">
        <v>0</v>
      </c>
      <c r="I36" s="122">
        <v>0</v>
      </c>
      <c r="J36" s="120">
        <v>307</v>
      </c>
      <c r="K36" s="122">
        <v>0</v>
      </c>
      <c r="L36" s="122">
        <v>0</v>
      </c>
      <c r="M36" s="122">
        <v>4</v>
      </c>
      <c r="N36" s="122">
        <v>2</v>
      </c>
      <c r="O36" s="122">
        <v>303</v>
      </c>
      <c r="P36" s="122">
        <v>0</v>
      </c>
      <c r="Q36" s="122">
        <v>0</v>
      </c>
      <c r="R36" s="134">
        <v>303</v>
      </c>
      <c r="S36" s="173">
        <v>28</v>
      </c>
    </row>
    <row r="37" spans="1:19" ht="24" customHeight="1" x14ac:dyDescent="0.15">
      <c r="A37" s="464"/>
      <c r="B37" s="495"/>
      <c r="C37" s="493"/>
      <c r="D37" s="496"/>
      <c r="E37" s="155" t="s">
        <v>32</v>
      </c>
      <c r="F37" s="442">
        <v>29</v>
      </c>
      <c r="G37" s="122">
        <v>40070</v>
      </c>
      <c r="H37" s="122">
        <v>0</v>
      </c>
      <c r="I37" s="122">
        <v>563</v>
      </c>
      <c r="J37" s="120">
        <v>40633</v>
      </c>
      <c r="K37" s="122">
        <v>563</v>
      </c>
      <c r="L37" s="122">
        <v>0</v>
      </c>
      <c r="M37" s="122">
        <v>248</v>
      </c>
      <c r="N37" s="122">
        <v>185</v>
      </c>
      <c r="O37" s="122">
        <v>39822</v>
      </c>
      <c r="P37" s="122">
        <v>0</v>
      </c>
      <c r="Q37" s="122">
        <v>0</v>
      </c>
      <c r="R37" s="134">
        <v>39822</v>
      </c>
      <c r="S37" s="173">
        <v>29</v>
      </c>
    </row>
    <row r="38" spans="1:19" ht="24" customHeight="1" thickBot="1" x14ac:dyDescent="0.2">
      <c r="A38" s="513"/>
      <c r="B38" s="514"/>
      <c r="C38" s="520"/>
      <c r="D38" s="521" t="s">
        <v>334</v>
      </c>
      <c r="E38" s="522"/>
      <c r="F38" s="166">
        <v>30</v>
      </c>
      <c r="G38" s="271">
        <v>90640</v>
      </c>
      <c r="H38" s="271">
        <v>0</v>
      </c>
      <c r="I38" s="271">
        <v>698</v>
      </c>
      <c r="J38" s="305">
        <v>91338</v>
      </c>
      <c r="K38" s="271">
        <v>698</v>
      </c>
      <c r="L38" s="271">
        <v>0</v>
      </c>
      <c r="M38" s="271">
        <v>1303</v>
      </c>
      <c r="N38" s="271">
        <v>1133</v>
      </c>
      <c r="O38" s="271">
        <v>89337</v>
      </c>
      <c r="P38" s="271">
        <v>0</v>
      </c>
      <c r="Q38" s="271">
        <v>0</v>
      </c>
      <c r="R38" s="276">
        <v>89337</v>
      </c>
      <c r="S38" s="175">
        <v>30</v>
      </c>
    </row>
    <row r="39" spans="1:19" ht="20.100000000000001" customHeight="1" x14ac:dyDescent="0.15">
      <c r="S39" s="93"/>
    </row>
    <row r="41" spans="1:19" ht="20.100000000000001" customHeight="1" x14ac:dyDescent="0.15">
      <c r="A41" s="17" t="s">
        <v>322</v>
      </c>
    </row>
    <row r="42" spans="1:19" ht="20.100000000000001" customHeight="1" thickBot="1" x14ac:dyDescent="0.2">
      <c r="A42" s="17" t="s">
        <v>110</v>
      </c>
      <c r="M42" s="169"/>
      <c r="S42" s="172"/>
    </row>
    <row r="43" spans="1:19" ht="24.95" customHeight="1" x14ac:dyDescent="0.15">
      <c r="A43" s="19"/>
      <c r="B43" s="152"/>
      <c r="C43" s="152"/>
      <c r="D43" s="152"/>
      <c r="E43" s="159" t="s">
        <v>9</v>
      </c>
      <c r="F43" s="519" t="s">
        <v>332</v>
      </c>
      <c r="G43" s="501" t="s">
        <v>371</v>
      </c>
      <c r="H43" s="502"/>
      <c r="I43" s="502"/>
      <c r="J43" s="503"/>
      <c r="K43" s="507" t="s">
        <v>73</v>
      </c>
      <c r="L43" s="509" t="s">
        <v>1</v>
      </c>
      <c r="M43" s="511" t="s">
        <v>168</v>
      </c>
      <c r="N43" s="171"/>
      <c r="O43" s="504" t="s">
        <v>8</v>
      </c>
      <c r="P43" s="505"/>
      <c r="Q43" s="505"/>
      <c r="R43" s="506"/>
      <c r="S43" s="490" t="s">
        <v>332</v>
      </c>
    </row>
    <row r="44" spans="1:19" ht="36" customHeight="1" x14ac:dyDescent="0.15">
      <c r="A44" s="20"/>
      <c r="B44" s="153"/>
      <c r="C44" s="153"/>
      <c r="D44" s="153"/>
      <c r="E44" s="27"/>
      <c r="F44" s="495"/>
      <c r="G44" s="167" t="s">
        <v>67</v>
      </c>
      <c r="H44" s="400" t="s">
        <v>68</v>
      </c>
      <c r="I44" s="400" t="s">
        <v>71</v>
      </c>
      <c r="J44" s="391" t="s">
        <v>62</v>
      </c>
      <c r="K44" s="508"/>
      <c r="L44" s="510"/>
      <c r="M44" s="508"/>
      <c r="N44" s="167" t="s">
        <v>33</v>
      </c>
      <c r="O44" s="400" t="s">
        <v>126</v>
      </c>
      <c r="P44" s="400" t="s">
        <v>76</v>
      </c>
      <c r="Q44" s="400" t="s">
        <v>77</v>
      </c>
      <c r="R44" s="372" t="s">
        <v>15</v>
      </c>
      <c r="S44" s="491"/>
    </row>
    <row r="45" spans="1:19" ht="24.95" customHeight="1" x14ac:dyDescent="0.15">
      <c r="A45" s="149" t="s">
        <v>214</v>
      </c>
      <c r="B45" s="156"/>
      <c r="C45" s="156"/>
      <c r="D45" s="156"/>
      <c r="E45" s="28"/>
      <c r="F45" s="496"/>
      <c r="G45" s="131" t="s">
        <v>83</v>
      </c>
      <c r="H45" s="41" t="s">
        <v>83</v>
      </c>
      <c r="I45" s="41" t="s">
        <v>83</v>
      </c>
      <c r="J45" s="35" t="s">
        <v>83</v>
      </c>
      <c r="K45" s="41" t="s">
        <v>83</v>
      </c>
      <c r="L45" s="41" t="s">
        <v>83</v>
      </c>
      <c r="M45" s="41" t="s">
        <v>83</v>
      </c>
      <c r="N45" s="131" t="s">
        <v>83</v>
      </c>
      <c r="O45" s="41" t="s">
        <v>83</v>
      </c>
      <c r="P45" s="41" t="s">
        <v>83</v>
      </c>
      <c r="Q45" s="41" t="s">
        <v>83</v>
      </c>
      <c r="R45" s="59" t="s">
        <v>83</v>
      </c>
      <c r="S45" s="492"/>
    </row>
    <row r="46" spans="1:19" ht="24.95" customHeight="1" x14ac:dyDescent="0.15">
      <c r="A46" s="464" t="s">
        <v>259</v>
      </c>
      <c r="B46" s="495" t="s">
        <v>349</v>
      </c>
      <c r="C46" s="493" t="s">
        <v>43</v>
      </c>
      <c r="D46" s="495" t="s">
        <v>172</v>
      </c>
      <c r="E46" s="160" t="s">
        <v>232</v>
      </c>
      <c r="F46" s="162">
        <v>31</v>
      </c>
      <c r="G46" s="122">
        <v>0</v>
      </c>
      <c r="H46" s="122">
        <v>0</v>
      </c>
      <c r="I46" s="122">
        <v>0</v>
      </c>
      <c r="J46" s="122">
        <v>0</v>
      </c>
      <c r="K46" s="122">
        <v>0</v>
      </c>
      <c r="L46" s="122">
        <v>0</v>
      </c>
      <c r="M46" s="122">
        <v>0</v>
      </c>
      <c r="N46" s="122">
        <v>0</v>
      </c>
      <c r="O46" s="122">
        <v>0</v>
      </c>
      <c r="P46" s="122">
        <v>0</v>
      </c>
      <c r="Q46" s="122">
        <v>0</v>
      </c>
      <c r="R46" s="134">
        <v>0</v>
      </c>
      <c r="S46" s="173">
        <v>31</v>
      </c>
    </row>
    <row r="47" spans="1:19" ht="24.95" customHeight="1" x14ac:dyDescent="0.15">
      <c r="A47" s="464"/>
      <c r="B47" s="495"/>
      <c r="C47" s="493"/>
      <c r="D47" s="496"/>
      <c r="E47" s="155" t="s">
        <v>32</v>
      </c>
      <c r="F47" s="162">
        <v>32</v>
      </c>
      <c r="G47" s="122">
        <v>60</v>
      </c>
      <c r="H47" s="122">
        <v>0</v>
      </c>
      <c r="I47" s="122">
        <v>19</v>
      </c>
      <c r="J47" s="122">
        <v>79</v>
      </c>
      <c r="K47" s="122">
        <v>19</v>
      </c>
      <c r="L47" s="122">
        <v>0</v>
      </c>
      <c r="M47" s="122">
        <v>0</v>
      </c>
      <c r="N47" s="122">
        <v>0</v>
      </c>
      <c r="O47" s="122">
        <v>60</v>
      </c>
      <c r="P47" s="122">
        <v>0</v>
      </c>
      <c r="Q47" s="122">
        <v>0</v>
      </c>
      <c r="R47" s="134">
        <v>60</v>
      </c>
      <c r="S47" s="173">
        <v>32</v>
      </c>
    </row>
    <row r="48" spans="1:19" ht="24.95" customHeight="1" x14ac:dyDescent="0.15">
      <c r="A48" s="464"/>
      <c r="B48" s="495"/>
      <c r="C48" s="493"/>
      <c r="D48" s="497" t="s">
        <v>90</v>
      </c>
      <c r="E48" s="155" t="s">
        <v>232</v>
      </c>
      <c r="F48" s="162">
        <v>33</v>
      </c>
      <c r="G48" s="122">
        <v>1</v>
      </c>
      <c r="H48" s="122">
        <v>0</v>
      </c>
      <c r="I48" s="122">
        <v>0</v>
      </c>
      <c r="J48" s="122">
        <v>1</v>
      </c>
      <c r="K48" s="122">
        <v>0</v>
      </c>
      <c r="L48" s="122">
        <v>0</v>
      </c>
      <c r="M48" s="122">
        <v>0</v>
      </c>
      <c r="N48" s="122">
        <v>0</v>
      </c>
      <c r="O48" s="122">
        <v>1</v>
      </c>
      <c r="P48" s="122">
        <v>0</v>
      </c>
      <c r="Q48" s="122">
        <v>0</v>
      </c>
      <c r="R48" s="134">
        <v>1</v>
      </c>
      <c r="S48" s="173">
        <v>33</v>
      </c>
    </row>
    <row r="49" spans="1:19" ht="24.95" customHeight="1" x14ac:dyDescent="0.15">
      <c r="A49" s="464"/>
      <c r="B49" s="495"/>
      <c r="C49" s="493"/>
      <c r="D49" s="496"/>
      <c r="E49" s="155" t="s">
        <v>32</v>
      </c>
      <c r="F49" s="442">
        <v>34</v>
      </c>
      <c r="G49" s="122">
        <v>38</v>
      </c>
      <c r="H49" s="122">
        <v>0</v>
      </c>
      <c r="I49" s="122">
        <v>0</v>
      </c>
      <c r="J49" s="122">
        <v>38</v>
      </c>
      <c r="K49" s="122">
        <v>0</v>
      </c>
      <c r="L49" s="122">
        <v>0</v>
      </c>
      <c r="M49" s="122">
        <v>0</v>
      </c>
      <c r="N49" s="122">
        <v>0</v>
      </c>
      <c r="O49" s="122">
        <v>38</v>
      </c>
      <c r="P49" s="122">
        <v>0</v>
      </c>
      <c r="Q49" s="122">
        <v>0</v>
      </c>
      <c r="R49" s="134">
        <v>38</v>
      </c>
      <c r="S49" s="173">
        <v>34</v>
      </c>
    </row>
    <row r="50" spans="1:19" ht="24.95" customHeight="1" x14ac:dyDescent="0.15">
      <c r="A50" s="464"/>
      <c r="B50" s="495"/>
      <c r="C50" s="494"/>
      <c r="D50" s="499" t="s">
        <v>334</v>
      </c>
      <c r="E50" s="500"/>
      <c r="F50" s="442">
        <v>35</v>
      </c>
      <c r="G50" s="122">
        <v>99</v>
      </c>
      <c r="H50" s="122">
        <v>0</v>
      </c>
      <c r="I50" s="122">
        <v>19</v>
      </c>
      <c r="J50" s="122">
        <v>118</v>
      </c>
      <c r="K50" s="122">
        <v>19</v>
      </c>
      <c r="L50" s="122">
        <v>0</v>
      </c>
      <c r="M50" s="122">
        <v>0</v>
      </c>
      <c r="N50" s="122">
        <v>0</v>
      </c>
      <c r="O50" s="122">
        <v>99</v>
      </c>
      <c r="P50" s="122">
        <v>0</v>
      </c>
      <c r="Q50" s="122">
        <v>0</v>
      </c>
      <c r="R50" s="134">
        <v>99</v>
      </c>
      <c r="S50" s="173">
        <v>35</v>
      </c>
    </row>
    <row r="51" spans="1:19" ht="24.95" customHeight="1" x14ac:dyDescent="0.15">
      <c r="A51" s="464"/>
      <c r="B51" s="495"/>
      <c r="C51" s="498" t="s">
        <v>346</v>
      </c>
      <c r="D51" s="497" t="s">
        <v>172</v>
      </c>
      <c r="E51" s="155" t="s">
        <v>232</v>
      </c>
      <c r="F51" s="442">
        <v>36</v>
      </c>
      <c r="G51" s="122">
        <v>1</v>
      </c>
      <c r="H51" s="122">
        <v>0</v>
      </c>
      <c r="I51" s="122">
        <v>0</v>
      </c>
      <c r="J51" s="122">
        <v>1</v>
      </c>
      <c r="K51" s="122">
        <v>0</v>
      </c>
      <c r="L51" s="122">
        <v>0</v>
      </c>
      <c r="M51" s="122">
        <v>0</v>
      </c>
      <c r="N51" s="122">
        <v>0</v>
      </c>
      <c r="O51" s="122">
        <v>1</v>
      </c>
      <c r="P51" s="122">
        <v>0</v>
      </c>
      <c r="Q51" s="122">
        <v>0</v>
      </c>
      <c r="R51" s="134">
        <v>1</v>
      </c>
      <c r="S51" s="173">
        <v>36</v>
      </c>
    </row>
    <row r="52" spans="1:19" ht="24.95" customHeight="1" x14ac:dyDescent="0.15">
      <c r="A52" s="464"/>
      <c r="B52" s="495"/>
      <c r="C52" s="493"/>
      <c r="D52" s="496"/>
      <c r="E52" s="155" t="s">
        <v>32</v>
      </c>
      <c r="F52" s="442">
        <v>37</v>
      </c>
      <c r="G52" s="122">
        <v>0</v>
      </c>
      <c r="H52" s="122">
        <v>0</v>
      </c>
      <c r="I52" s="122">
        <v>0</v>
      </c>
      <c r="J52" s="122">
        <v>0</v>
      </c>
      <c r="K52" s="122">
        <v>0</v>
      </c>
      <c r="L52" s="122">
        <v>0</v>
      </c>
      <c r="M52" s="122">
        <v>0</v>
      </c>
      <c r="N52" s="122">
        <v>0</v>
      </c>
      <c r="O52" s="122">
        <v>0</v>
      </c>
      <c r="P52" s="122">
        <v>0</v>
      </c>
      <c r="Q52" s="122">
        <v>0</v>
      </c>
      <c r="R52" s="134">
        <v>0</v>
      </c>
      <c r="S52" s="173">
        <v>37</v>
      </c>
    </row>
    <row r="53" spans="1:19" ht="24.95" customHeight="1" x14ac:dyDescent="0.15">
      <c r="A53" s="464"/>
      <c r="B53" s="495"/>
      <c r="C53" s="493"/>
      <c r="D53" s="497" t="s">
        <v>90</v>
      </c>
      <c r="E53" s="155" t="s">
        <v>232</v>
      </c>
      <c r="F53" s="442">
        <v>38</v>
      </c>
      <c r="G53" s="122">
        <v>0</v>
      </c>
      <c r="H53" s="122">
        <v>0</v>
      </c>
      <c r="I53" s="122">
        <v>0</v>
      </c>
      <c r="J53" s="122">
        <v>0</v>
      </c>
      <c r="K53" s="122">
        <v>0</v>
      </c>
      <c r="L53" s="122">
        <v>0</v>
      </c>
      <c r="M53" s="122">
        <v>0</v>
      </c>
      <c r="N53" s="122">
        <v>0</v>
      </c>
      <c r="O53" s="122">
        <v>0</v>
      </c>
      <c r="P53" s="122">
        <v>0</v>
      </c>
      <c r="Q53" s="122">
        <v>0</v>
      </c>
      <c r="R53" s="134">
        <v>0</v>
      </c>
      <c r="S53" s="173">
        <v>38</v>
      </c>
    </row>
    <row r="54" spans="1:19" ht="24.95" customHeight="1" x14ac:dyDescent="0.15">
      <c r="A54" s="464"/>
      <c r="B54" s="495"/>
      <c r="C54" s="493"/>
      <c r="D54" s="496"/>
      <c r="E54" s="155" t="s">
        <v>32</v>
      </c>
      <c r="F54" s="442">
        <v>39</v>
      </c>
      <c r="G54" s="122">
        <v>0</v>
      </c>
      <c r="H54" s="122">
        <v>0</v>
      </c>
      <c r="I54" s="122">
        <v>0</v>
      </c>
      <c r="J54" s="122">
        <v>0</v>
      </c>
      <c r="K54" s="122">
        <v>0</v>
      </c>
      <c r="L54" s="122">
        <v>0</v>
      </c>
      <c r="M54" s="122">
        <v>0</v>
      </c>
      <c r="N54" s="122">
        <v>0</v>
      </c>
      <c r="O54" s="122">
        <v>0</v>
      </c>
      <c r="P54" s="122">
        <v>0</v>
      </c>
      <c r="Q54" s="122">
        <v>0</v>
      </c>
      <c r="R54" s="134">
        <v>0</v>
      </c>
      <c r="S54" s="173">
        <v>39</v>
      </c>
    </row>
    <row r="55" spans="1:19" ht="24.95" customHeight="1" x14ac:dyDescent="0.15">
      <c r="A55" s="464"/>
      <c r="B55" s="495"/>
      <c r="C55" s="494"/>
      <c r="D55" s="499" t="s">
        <v>334</v>
      </c>
      <c r="E55" s="500"/>
      <c r="F55" s="442">
        <v>40</v>
      </c>
      <c r="G55" s="122">
        <v>1</v>
      </c>
      <c r="H55" s="122">
        <v>0</v>
      </c>
      <c r="I55" s="122">
        <v>0</v>
      </c>
      <c r="J55" s="122">
        <v>1</v>
      </c>
      <c r="K55" s="122">
        <v>0</v>
      </c>
      <c r="L55" s="122">
        <v>0</v>
      </c>
      <c r="M55" s="122">
        <v>0</v>
      </c>
      <c r="N55" s="122">
        <v>0</v>
      </c>
      <c r="O55" s="122">
        <v>1</v>
      </c>
      <c r="P55" s="122">
        <v>0</v>
      </c>
      <c r="Q55" s="122">
        <v>0</v>
      </c>
      <c r="R55" s="134">
        <v>1</v>
      </c>
      <c r="S55" s="173">
        <v>40</v>
      </c>
    </row>
    <row r="56" spans="1:19" ht="24.95" customHeight="1" x14ac:dyDescent="0.15">
      <c r="A56" s="464"/>
      <c r="B56" s="495"/>
      <c r="C56" s="498" t="s">
        <v>59</v>
      </c>
      <c r="D56" s="497" t="s">
        <v>172</v>
      </c>
      <c r="E56" s="155" t="s">
        <v>232</v>
      </c>
      <c r="F56" s="442">
        <v>41</v>
      </c>
      <c r="G56" s="122">
        <v>1</v>
      </c>
      <c r="H56" s="122">
        <v>0</v>
      </c>
      <c r="I56" s="122">
        <v>0</v>
      </c>
      <c r="J56" s="122">
        <v>1</v>
      </c>
      <c r="K56" s="122">
        <v>0</v>
      </c>
      <c r="L56" s="122">
        <v>0</v>
      </c>
      <c r="M56" s="122">
        <v>0</v>
      </c>
      <c r="N56" s="122">
        <v>0</v>
      </c>
      <c r="O56" s="122">
        <v>1</v>
      </c>
      <c r="P56" s="122">
        <v>0</v>
      </c>
      <c r="Q56" s="122">
        <v>0</v>
      </c>
      <c r="R56" s="134">
        <v>1</v>
      </c>
      <c r="S56" s="173">
        <v>41</v>
      </c>
    </row>
    <row r="57" spans="1:19" ht="24.95" customHeight="1" x14ac:dyDescent="0.15">
      <c r="A57" s="464"/>
      <c r="B57" s="495"/>
      <c r="C57" s="493"/>
      <c r="D57" s="496"/>
      <c r="E57" s="155" t="s">
        <v>32</v>
      </c>
      <c r="F57" s="442">
        <v>42</v>
      </c>
      <c r="G57" s="122">
        <v>0</v>
      </c>
      <c r="H57" s="122">
        <v>0</v>
      </c>
      <c r="I57" s="122">
        <v>0</v>
      </c>
      <c r="J57" s="122">
        <v>0</v>
      </c>
      <c r="K57" s="122">
        <v>0</v>
      </c>
      <c r="L57" s="122">
        <v>0</v>
      </c>
      <c r="M57" s="122">
        <v>0</v>
      </c>
      <c r="N57" s="122">
        <v>0</v>
      </c>
      <c r="O57" s="122">
        <v>0</v>
      </c>
      <c r="P57" s="122">
        <v>0</v>
      </c>
      <c r="Q57" s="122">
        <v>0</v>
      </c>
      <c r="R57" s="134">
        <v>0</v>
      </c>
      <c r="S57" s="173">
        <v>42</v>
      </c>
    </row>
    <row r="58" spans="1:19" ht="24.95" customHeight="1" x14ac:dyDescent="0.15">
      <c r="A58" s="464"/>
      <c r="B58" s="495"/>
      <c r="C58" s="493"/>
      <c r="D58" s="497" t="s">
        <v>90</v>
      </c>
      <c r="E58" s="155" t="s">
        <v>232</v>
      </c>
      <c r="F58" s="442">
        <v>43</v>
      </c>
      <c r="G58" s="122">
        <v>0</v>
      </c>
      <c r="H58" s="122">
        <v>0</v>
      </c>
      <c r="I58" s="122">
        <v>0</v>
      </c>
      <c r="J58" s="122">
        <v>0</v>
      </c>
      <c r="K58" s="122">
        <v>0</v>
      </c>
      <c r="L58" s="122">
        <v>0</v>
      </c>
      <c r="M58" s="122">
        <v>0</v>
      </c>
      <c r="N58" s="122">
        <v>0</v>
      </c>
      <c r="O58" s="122">
        <v>0</v>
      </c>
      <c r="P58" s="122">
        <v>0</v>
      </c>
      <c r="Q58" s="122">
        <v>0</v>
      </c>
      <c r="R58" s="134">
        <v>0</v>
      </c>
      <c r="S58" s="173">
        <v>43</v>
      </c>
    </row>
    <row r="59" spans="1:19" ht="24.95" customHeight="1" x14ac:dyDescent="0.15">
      <c r="A59" s="464"/>
      <c r="B59" s="495"/>
      <c r="C59" s="493"/>
      <c r="D59" s="496"/>
      <c r="E59" s="155" t="s">
        <v>32</v>
      </c>
      <c r="F59" s="442">
        <v>44</v>
      </c>
      <c r="G59" s="122">
        <v>0</v>
      </c>
      <c r="H59" s="122">
        <v>0</v>
      </c>
      <c r="I59" s="122">
        <v>0</v>
      </c>
      <c r="J59" s="122">
        <v>0</v>
      </c>
      <c r="K59" s="122">
        <v>0</v>
      </c>
      <c r="L59" s="122">
        <v>0</v>
      </c>
      <c r="M59" s="122">
        <v>0</v>
      </c>
      <c r="N59" s="122">
        <v>0</v>
      </c>
      <c r="O59" s="122">
        <v>0</v>
      </c>
      <c r="P59" s="122">
        <v>0</v>
      </c>
      <c r="Q59" s="122">
        <v>0</v>
      </c>
      <c r="R59" s="134">
        <v>0</v>
      </c>
      <c r="S59" s="173">
        <v>44</v>
      </c>
    </row>
    <row r="60" spans="1:19" ht="24.95" customHeight="1" x14ac:dyDescent="0.15">
      <c r="A60" s="464"/>
      <c r="B60" s="495"/>
      <c r="C60" s="494"/>
      <c r="D60" s="499" t="s">
        <v>334</v>
      </c>
      <c r="E60" s="500"/>
      <c r="F60" s="442">
        <v>45</v>
      </c>
      <c r="G60" s="122">
        <v>1</v>
      </c>
      <c r="H60" s="122">
        <v>0</v>
      </c>
      <c r="I60" s="122">
        <v>0</v>
      </c>
      <c r="J60" s="122">
        <v>1</v>
      </c>
      <c r="K60" s="122">
        <v>0</v>
      </c>
      <c r="L60" s="122">
        <v>0</v>
      </c>
      <c r="M60" s="122">
        <v>0</v>
      </c>
      <c r="N60" s="122">
        <v>0</v>
      </c>
      <c r="O60" s="122">
        <v>1</v>
      </c>
      <c r="P60" s="122">
        <v>0</v>
      </c>
      <c r="Q60" s="122">
        <v>0</v>
      </c>
      <c r="R60" s="134">
        <v>1</v>
      </c>
      <c r="S60" s="173">
        <v>45</v>
      </c>
    </row>
    <row r="61" spans="1:19" ht="24.95" customHeight="1" x14ac:dyDescent="0.15">
      <c r="A61" s="464"/>
      <c r="B61" s="496"/>
      <c r="C61" s="158" t="s">
        <v>348</v>
      </c>
      <c r="D61" s="155"/>
      <c r="E61" s="155"/>
      <c r="F61" s="442">
        <v>46</v>
      </c>
      <c r="G61" s="122">
        <v>361629</v>
      </c>
      <c r="H61" s="122">
        <v>0</v>
      </c>
      <c r="I61" s="122">
        <v>1839</v>
      </c>
      <c r="J61" s="122">
        <v>363468</v>
      </c>
      <c r="K61" s="122">
        <v>1838</v>
      </c>
      <c r="L61" s="122">
        <v>0</v>
      </c>
      <c r="M61" s="122">
        <v>4622</v>
      </c>
      <c r="N61" s="122">
        <v>3931</v>
      </c>
      <c r="O61" s="122">
        <v>357007</v>
      </c>
      <c r="P61" s="122">
        <v>0</v>
      </c>
      <c r="Q61" s="122">
        <v>1</v>
      </c>
      <c r="R61" s="134">
        <v>357008</v>
      </c>
      <c r="S61" s="173">
        <v>46</v>
      </c>
    </row>
    <row r="62" spans="1:19" ht="24.95" customHeight="1" x14ac:dyDescent="0.15">
      <c r="A62" s="464"/>
      <c r="B62" s="155" t="s">
        <v>38</v>
      </c>
      <c r="C62" s="155"/>
      <c r="D62" s="155"/>
      <c r="E62" s="155"/>
      <c r="F62" s="442">
        <v>47</v>
      </c>
      <c r="G62" s="122">
        <v>6</v>
      </c>
      <c r="H62" s="122">
        <v>0</v>
      </c>
      <c r="I62" s="122">
        <v>9</v>
      </c>
      <c r="J62" s="122">
        <v>15</v>
      </c>
      <c r="K62" s="122">
        <v>9</v>
      </c>
      <c r="L62" s="122">
        <v>0</v>
      </c>
      <c r="M62" s="122">
        <v>0</v>
      </c>
      <c r="N62" s="122">
        <v>0</v>
      </c>
      <c r="O62" s="122">
        <v>6</v>
      </c>
      <c r="P62" s="122">
        <v>0</v>
      </c>
      <c r="Q62" s="122">
        <v>0</v>
      </c>
      <c r="R62" s="134">
        <v>6</v>
      </c>
      <c r="S62" s="173">
        <v>47</v>
      </c>
    </row>
    <row r="63" spans="1:19" ht="24.95" customHeight="1" x14ac:dyDescent="0.15">
      <c r="A63" s="464"/>
      <c r="B63" s="155" t="s">
        <v>63</v>
      </c>
      <c r="C63" s="155"/>
      <c r="D63" s="155"/>
      <c r="E63" s="155"/>
      <c r="F63" s="442">
        <v>48</v>
      </c>
      <c r="G63" s="122">
        <v>43203</v>
      </c>
      <c r="H63" s="122">
        <v>0</v>
      </c>
      <c r="I63" s="122">
        <v>192</v>
      </c>
      <c r="J63" s="122">
        <v>43395</v>
      </c>
      <c r="K63" s="122">
        <v>192</v>
      </c>
      <c r="L63" s="122">
        <v>0</v>
      </c>
      <c r="M63" s="122">
        <v>34</v>
      </c>
      <c r="N63" s="122">
        <v>4</v>
      </c>
      <c r="O63" s="122">
        <v>43169</v>
      </c>
      <c r="P63" s="122">
        <v>0</v>
      </c>
      <c r="Q63" s="122">
        <v>0</v>
      </c>
      <c r="R63" s="134">
        <v>43169</v>
      </c>
      <c r="S63" s="173">
        <v>48</v>
      </c>
    </row>
    <row r="64" spans="1:19" ht="24.95" customHeight="1" x14ac:dyDescent="0.15">
      <c r="A64" s="464"/>
      <c r="B64" s="155" t="s">
        <v>358</v>
      </c>
      <c r="C64" s="155"/>
      <c r="D64" s="155"/>
      <c r="E64" s="155"/>
      <c r="F64" s="442">
        <v>49</v>
      </c>
      <c r="G64" s="122">
        <v>11346</v>
      </c>
      <c r="H64" s="122">
        <v>0</v>
      </c>
      <c r="I64" s="122">
        <v>195</v>
      </c>
      <c r="J64" s="122">
        <v>11541</v>
      </c>
      <c r="K64" s="122">
        <v>195</v>
      </c>
      <c r="L64" s="122">
        <v>0</v>
      </c>
      <c r="M64" s="122">
        <v>32</v>
      </c>
      <c r="N64" s="122">
        <v>7</v>
      </c>
      <c r="O64" s="122">
        <v>11314</v>
      </c>
      <c r="P64" s="122">
        <v>0</v>
      </c>
      <c r="Q64" s="122">
        <v>0</v>
      </c>
      <c r="R64" s="134">
        <v>11314</v>
      </c>
      <c r="S64" s="173">
        <v>49</v>
      </c>
    </row>
    <row r="65" spans="1:19" ht="24.95" customHeight="1" x14ac:dyDescent="0.15">
      <c r="A65" s="465"/>
      <c r="B65" s="499" t="s">
        <v>215</v>
      </c>
      <c r="C65" s="500"/>
      <c r="D65" s="500"/>
      <c r="E65" s="500"/>
      <c r="F65" s="163">
        <v>50</v>
      </c>
      <c r="G65" s="121">
        <v>425635</v>
      </c>
      <c r="H65" s="121">
        <v>0</v>
      </c>
      <c r="I65" s="121">
        <v>2286</v>
      </c>
      <c r="J65" s="122">
        <v>427921</v>
      </c>
      <c r="K65" s="121">
        <v>2285</v>
      </c>
      <c r="L65" s="121">
        <v>0</v>
      </c>
      <c r="M65" s="121">
        <v>4688</v>
      </c>
      <c r="N65" s="121">
        <v>3942</v>
      </c>
      <c r="O65" s="121">
        <v>420947</v>
      </c>
      <c r="P65" s="121">
        <v>0</v>
      </c>
      <c r="Q65" s="121">
        <v>1</v>
      </c>
      <c r="R65" s="135">
        <v>420948</v>
      </c>
      <c r="S65" s="173">
        <v>50</v>
      </c>
    </row>
    <row r="66" spans="1:19" ht="24.95" customHeight="1" x14ac:dyDescent="0.15">
      <c r="A66" s="150" t="s">
        <v>81</v>
      </c>
      <c r="B66" s="155"/>
      <c r="C66" s="155"/>
      <c r="D66" s="155"/>
      <c r="E66" s="155"/>
      <c r="F66" s="164">
        <v>51</v>
      </c>
      <c r="G66" s="147">
        <v>11517</v>
      </c>
      <c r="H66" s="147">
        <v>0</v>
      </c>
      <c r="I66" s="147">
        <v>80</v>
      </c>
      <c r="J66" s="371">
        <v>11597</v>
      </c>
      <c r="K66" s="147">
        <v>80</v>
      </c>
      <c r="L66" s="147">
        <v>0</v>
      </c>
      <c r="M66" s="147">
        <v>26</v>
      </c>
      <c r="N66" s="147">
        <v>1</v>
      </c>
      <c r="O66" s="147">
        <v>11491</v>
      </c>
      <c r="P66" s="147">
        <v>0</v>
      </c>
      <c r="Q66" s="147">
        <v>0</v>
      </c>
      <c r="R66" s="291">
        <v>11491</v>
      </c>
      <c r="S66" s="176">
        <v>51</v>
      </c>
    </row>
    <row r="67" spans="1:19" ht="24.95" customHeight="1" x14ac:dyDescent="0.15">
      <c r="A67" s="517" t="s">
        <v>319</v>
      </c>
      <c r="B67" s="518"/>
      <c r="C67" s="518"/>
      <c r="D67" s="518"/>
      <c r="E67" s="518"/>
      <c r="F67" s="165">
        <v>52</v>
      </c>
      <c r="G67" s="122">
        <v>43169</v>
      </c>
      <c r="H67" s="122">
        <v>0</v>
      </c>
      <c r="I67" s="122">
        <v>207</v>
      </c>
      <c r="J67" s="370">
        <v>43376</v>
      </c>
      <c r="K67" s="122">
        <v>207</v>
      </c>
      <c r="L67" s="122">
        <v>0</v>
      </c>
      <c r="M67" s="122">
        <v>80</v>
      </c>
      <c r="N67" s="122">
        <v>12</v>
      </c>
      <c r="O67" s="122">
        <v>43089</v>
      </c>
      <c r="P67" s="122">
        <v>0</v>
      </c>
      <c r="Q67" s="122">
        <v>0</v>
      </c>
      <c r="R67" s="134">
        <v>43089</v>
      </c>
      <c r="S67" s="175">
        <v>52</v>
      </c>
    </row>
    <row r="68" spans="1:19" ht="24.95" customHeight="1" thickBot="1" x14ac:dyDescent="0.2">
      <c r="A68" s="25" t="s">
        <v>116</v>
      </c>
      <c r="B68" s="157"/>
      <c r="C68" s="157"/>
      <c r="D68" s="157"/>
      <c r="E68" s="157"/>
      <c r="F68" s="166">
        <v>53</v>
      </c>
      <c r="G68" s="127">
        <v>459365</v>
      </c>
      <c r="H68" s="127">
        <v>0</v>
      </c>
      <c r="I68" s="127">
        <v>2442</v>
      </c>
      <c r="J68" s="127">
        <v>461807</v>
      </c>
      <c r="K68" s="127">
        <v>2441</v>
      </c>
      <c r="L68" s="127">
        <v>0</v>
      </c>
      <c r="M68" s="127">
        <v>4768</v>
      </c>
      <c r="N68" s="127">
        <v>3954</v>
      </c>
      <c r="O68" s="127">
        <v>454597</v>
      </c>
      <c r="P68" s="127">
        <v>0</v>
      </c>
      <c r="Q68" s="127">
        <v>1</v>
      </c>
      <c r="R68" s="137">
        <v>454598</v>
      </c>
      <c r="S68" s="177">
        <v>53</v>
      </c>
    </row>
    <row r="69" spans="1:19" ht="24.75" customHeight="1" x14ac:dyDescent="0.15">
      <c r="A69" s="151"/>
      <c r="B69" s="151"/>
      <c r="C69" s="151"/>
      <c r="D69" s="151"/>
      <c r="E69" s="161"/>
      <c r="F69" s="93"/>
      <c r="G69" s="122"/>
      <c r="H69" s="122"/>
      <c r="I69" s="122"/>
      <c r="J69" s="120"/>
      <c r="K69" s="122"/>
      <c r="L69" s="122"/>
      <c r="M69" s="122"/>
      <c r="N69" s="122"/>
      <c r="O69" s="122"/>
      <c r="P69" s="122"/>
      <c r="Q69" s="122"/>
      <c r="R69" s="122"/>
      <c r="S69" s="93"/>
    </row>
    <row r="70" spans="1:19" ht="24.75" customHeight="1" x14ac:dyDescent="0.15">
      <c r="A70" s="151"/>
      <c r="B70" s="151"/>
      <c r="C70" s="151"/>
      <c r="D70" s="151"/>
      <c r="E70" s="161"/>
      <c r="F70" s="93"/>
      <c r="G70" s="122"/>
      <c r="H70" s="122"/>
      <c r="I70" s="122"/>
      <c r="J70" s="120"/>
      <c r="K70" s="122"/>
      <c r="L70" s="122"/>
      <c r="M70" s="122"/>
      <c r="N70" s="122"/>
      <c r="O70" s="122"/>
      <c r="P70" s="122"/>
      <c r="Q70" s="122"/>
      <c r="R70" s="122"/>
      <c r="S70" s="93"/>
    </row>
    <row r="71" spans="1:19" s="64" customFormat="1" ht="24.75" customHeight="1" x14ac:dyDescent="0.15">
      <c r="A71" s="151"/>
      <c r="B71" s="151"/>
      <c r="C71" s="151"/>
      <c r="D71" s="151"/>
      <c r="E71" s="161"/>
      <c r="F71" s="93"/>
      <c r="G71" s="122"/>
      <c r="H71" s="122"/>
      <c r="I71" s="122"/>
      <c r="J71" s="120"/>
      <c r="K71" s="122"/>
      <c r="L71" s="122"/>
      <c r="M71" s="122"/>
      <c r="N71" s="122"/>
      <c r="O71" s="122"/>
      <c r="P71" s="122"/>
      <c r="Q71" s="122"/>
      <c r="R71" s="122"/>
      <c r="S71" s="93"/>
    </row>
    <row r="72" spans="1:19" ht="24.75" customHeight="1" x14ac:dyDescent="0.15">
      <c r="A72" s="151"/>
      <c r="B72" s="151"/>
      <c r="C72" s="151"/>
      <c r="D72" s="151"/>
      <c r="E72" s="161"/>
      <c r="F72" s="93"/>
      <c r="G72" s="122"/>
      <c r="H72" s="122"/>
      <c r="I72" s="122"/>
      <c r="J72" s="120"/>
      <c r="K72" s="122"/>
      <c r="L72" s="122"/>
      <c r="M72" s="122"/>
      <c r="N72" s="122"/>
      <c r="O72" s="122"/>
      <c r="P72" s="122"/>
      <c r="Q72" s="122"/>
      <c r="R72" s="122"/>
      <c r="S72" s="93"/>
    </row>
    <row r="73" spans="1:19" ht="24.75" customHeight="1" x14ac:dyDescent="0.15">
      <c r="A73" s="151"/>
      <c r="B73" s="151"/>
      <c r="C73" s="151"/>
      <c r="D73" s="151"/>
      <c r="E73" s="161"/>
      <c r="F73" s="93"/>
      <c r="G73" s="122"/>
      <c r="H73" s="122"/>
      <c r="I73" s="122"/>
      <c r="J73" s="120"/>
      <c r="K73" s="122"/>
      <c r="L73" s="122"/>
      <c r="M73" s="122"/>
      <c r="N73" s="122"/>
      <c r="O73" s="122"/>
      <c r="P73" s="122"/>
      <c r="Q73" s="122"/>
      <c r="R73" s="122"/>
      <c r="S73" s="93"/>
    </row>
    <row r="74" spans="1:19" ht="20.100000000000001" customHeight="1" x14ac:dyDescent="0.15">
      <c r="A74" s="151"/>
      <c r="B74" s="151"/>
      <c r="C74" s="151"/>
      <c r="D74" s="151"/>
      <c r="E74" s="161"/>
      <c r="F74" s="93"/>
      <c r="G74" s="122"/>
      <c r="H74" s="122"/>
      <c r="I74" s="122"/>
      <c r="J74" s="120"/>
      <c r="K74" s="122"/>
      <c r="L74" s="122"/>
      <c r="M74" s="122"/>
      <c r="N74" s="122"/>
      <c r="O74" s="122"/>
      <c r="P74" s="122"/>
      <c r="Q74" s="122"/>
      <c r="R74" s="122"/>
      <c r="S74" s="93"/>
    </row>
    <row r="75" spans="1:19" ht="20.100000000000001" customHeight="1" x14ac:dyDescent="0.15">
      <c r="A75" s="151"/>
      <c r="B75" s="151"/>
      <c r="C75" s="151"/>
      <c r="D75" s="151"/>
      <c r="E75" s="161"/>
      <c r="F75" s="93"/>
      <c r="G75" s="122"/>
      <c r="H75" s="122"/>
      <c r="I75" s="122"/>
      <c r="J75" s="120"/>
      <c r="K75" s="122"/>
      <c r="L75" s="122"/>
      <c r="M75" s="122"/>
      <c r="N75" s="122"/>
      <c r="O75" s="122"/>
      <c r="P75" s="122"/>
      <c r="Q75" s="122"/>
      <c r="R75" s="122"/>
      <c r="S75" s="93"/>
    </row>
    <row r="76" spans="1:19" ht="20.100000000000001" customHeight="1" x14ac:dyDescent="0.15">
      <c r="A76" s="151"/>
      <c r="B76" s="151"/>
      <c r="C76" s="151"/>
      <c r="D76" s="151"/>
      <c r="E76" s="161"/>
      <c r="F76" s="93"/>
      <c r="G76" s="122"/>
      <c r="H76" s="122"/>
      <c r="I76" s="122"/>
      <c r="J76" s="120"/>
      <c r="K76" s="122"/>
      <c r="L76" s="122"/>
      <c r="M76" s="122"/>
      <c r="N76" s="122"/>
      <c r="O76" s="122"/>
      <c r="P76" s="122"/>
      <c r="Q76" s="122"/>
      <c r="R76" s="122"/>
      <c r="S76" s="93"/>
    </row>
    <row r="77" spans="1:19" ht="20.100000000000001" customHeight="1" x14ac:dyDescent="0.15">
      <c r="S77" s="93"/>
    </row>
    <row r="78" spans="1:19" ht="20.100000000000001" customHeight="1" x14ac:dyDescent="0.15">
      <c r="S78" s="93"/>
    </row>
    <row r="79" spans="1:19" ht="20.100000000000001" customHeight="1" x14ac:dyDescent="0.15">
      <c r="S79" s="93"/>
    </row>
  </sheetData>
  <mergeCells count="53">
    <mergeCell ref="C19:E19"/>
    <mergeCell ref="K6:K7"/>
    <mergeCell ref="L6:L7"/>
    <mergeCell ref="M6:M7"/>
    <mergeCell ref="B65:E65"/>
    <mergeCell ref="D60:E60"/>
    <mergeCell ref="B10:E10"/>
    <mergeCell ref="A67:E67"/>
    <mergeCell ref="F6:F8"/>
    <mergeCell ref="C29:C33"/>
    <mergeCell ref="D29:D30"/>
    <mergeCell ref="D31:D32"/>
    <mergeCell ref="C34:C38"/>
    <mergeCell ref="D34:D35"/>
    <mergeCell ref="D36:D37"/>
    <mergeCell ref="F43:F45"/>
    <mergeCell ref="C56:C60"/>
    <mergeCell ref="D56:D57"/>
    <mergeCell ref="D58:D59"/>
    <mergeCell ref="A46:A65"/>
    <mergeCell ref="D33:E33"/>
    <mergeCell ref="D38:E38"/>
    <mergeCell ref="B46:B61"/>
    <mergeCell ref="S6:S8"/>
    <mergeCell ref="A9:A15"/>
    <mergeCell ref="C24:C28"/>
    <mergeCell ref="D24:D25"/>
    <mergeCell ref="D26:D27"/>
    <mergeCell ref="A16:A38"/>
    <mergeCell ref="B16:B38"/>
    <mergeCell ref="C20:E20"/>
    <mergeCell ref="C21:E21"/>
    <mergeCell ref="C22:E22"/>
    <mergeCell ref="C23:E23"/>
    <mergeCell ref="D28:E28"/>
    <mergeCell ref="G6:J6"/>
    <mergeCell ref="O6:R6"/>
    <mergeCell ref="B15:E15"/>
    <mergeCell ref="C18:E18"/>
    <mergeCell ref="S43:S45"/>
    <mergeCell ref="C46:C50"/>
    <mergeCell ref="D46:D47"/>
    <mergeCell ref="D48:D49"/>
    <mergeCell ref="C51:C55"/>
    <mergeCell ref="D51:D52"/>
    <mergeCell ref="D53:D54"/>
    <mergeCell ref="D55:E55"/>
    <mergeCell ref="G43:J43"/>
    <mergeCell ref="O43:R43"/>
    <mergeCell ref="D50:E50"/>
    <mergeCell ref="K43:K44"/>
    <mergeCell ref="L43:L44"/>
    <mergeCell ref="M43:M44"/>
  </mergeCells>
  <phoneticPr fontId="2"/>
  <pageMargins left="0.78740157480314965" right="0.78740157480314965" top="0.78740157480314965" bottom="0.78740157480314965" header="0.51181102362204722" footer="0.51181102362204722"/>
  <pageSetup paperSize="9" scale="88" firstPageNumber="17" fitToWidth="0" pageOrder="overThenDown" orientation="portrait" useFirstPageNumber="1" r:id="rId1"/>
  <headerFooter scaleWithDoc="0" alignWithMargins="0">
    <oddFooter>&amp;C- &amp;P -</oddFooter>
  </headerFooter>
  <rowBreaks count="1" manualBreakCount="1">
    <brk id="38" max="16383"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BM37"/>
  <sheetViews>
    <sheetView view="pageBreakPreview" zoomScaleSheetLayoutView="100" workbookViewId="0">
      <pane xSplit="2" ySplit="10" topLeftCell="AL11" activePane="bottomRight" state="frozen"/>
      <selection pane="topRight" activeCell="C1" sqref="C1"/>
      <selection pane="bottomLeft" activeCell="A11" sqref="A11"/>
      <selection pane="bottomRight" sqref="A1:XFD1048576"/>
    </sheetView>
  </sheetViews>
  <sheetFormatPr defaultColWidth="10.625" defaultRowHeight="20.100000000000001" customHeight="1" x14ac:dyDescent="0.15"/>
  <cols>
    <col min="1" max="1" width="5.625" style="17" customWidth="1"/>
    <col min="2" max="2" width="11.625" style="17" customWidth="1"/>
    <col min="3" max="21" width="8.125" style="17" customWidth="1"/>
    <col min="22" max="22" width="5.625" style="18" customWidth="1"/>
    <col min="23" max="23" width="5.625" style="17" customWidth="1"/>
    <col min="24" max="24" width="11.625" style="17" customWidth="1"/>
    <col min="25" max="40" width="8.25" style="17" customWidth="1"/>
    <col min="41" max="41" width="5.625" style="18" customWidth="1"/>
    <col min="42" max="42" width="5.625" style="17" customWidth="1"/>
    <col min="43" max="43" width="11.625" style="17" customWidth="1"/>
    <col min="44" max="61" width="8.125" style="17" customWidth="1"/>
    <col min="62" max="62" width="5.625" style="18" customWidth="1"/>
    <col min="63" max="16384" width="10.625" style="17"/>
  </cols>
  <sheetData>
    <row r="1" spans="1:65" s="64" customFormat="1" ht="20.100000000000001" customHeight="1" x14ac:dyDescent="0.15">
      <c r="A1" s="64" t="str">
        <f>目次!A6</f>
        <v>令和７年度　市町村税の課税状況等の調</v>
      </c>
      <c r="V1" s="93"/>
      <c r="AO1" s="93"/>
      <c r="BJ1" s="93"/>
    </row>
    <row r="2" spans="1:65" s="64" customFormat="1" ht="20.100000000000001" customHeight="1" x14ac:dyDescent="0.15">
      <c r="A2" s="64" t="s">
        <v>415</v>
      </c>
      <c r="V2" s="93"/>
      <c r="AO2" s="93"/>
      <c r="BJ2" s="93"/>
    </row>
    <row r="3" spans="1:65" ht="20.100000000000001" customHeight="1" x14ac:dyDescent="0.15">
      <c r="BK3" s="64"/>
    </row>
    <row r="4" spans="1:65" ht="20.100000000000001" customHeight="1" x14ac:dyDescent="0.15">
      <c r="A4" s="17" t="s">
        <v>253</v>
      </c>
      <c r="W4" s="17" t="str">
        <f>$A$4</f>
        <v>第８表　　賦課期日現在台数</v>
      </c>
      <c r="AP4" s="17" t="str">
        <f>$A$4</f>
        <v>第８表　　賦課期日現在台数</v>
      </c>
      <c r="BK4" s="64"/>
    </row>
    <row r="5" spans="1:65" ht="20.100000000000001" customHeight="1" thickBot="1" x14ac:dyDescent="0.2">
      <c r="K5" s="101"/>
      <c r="L5" s="64"/>
      <c r="M5" s="64"/>
      <c r="N5" s="64"/>
      <c r="O5" s="64"/>
      <c r="P5" s="64"/>
      <c r="Q5" s="64"/>
      <c r="W5" s="17" t="s">
        <v>110</v>
      </c>
      <c r="AP5" s="17" t="s">
        <v>110</v>
      </c>
      <c r="BK5" s="64"/>
    </row>
    <row r="6" spans="1:65" ht="20.100000000000001" customHeight="1" x14ac:dyDescent="0.15">
      <c r="A6" s="19"/>
      <c r="B6" s="26" t="s">
        <v>9</v>
      </c>
      <c r="C6" s="475" t="s">
        <v>354</v>
      </c>
      <c r="D6" s="476"/>
      <c r="E6" s="476"/>
      <c r="F6" s="476"/>
      <c r="G6" s="476"/>
      <c r="H6" s="476"/>
      <c r="I6" s="544"/>
      <c r="J6" s="538" t="s">
        <v>0</v>
      </c>
      <c r="K6" s="539"/>
      <c r="L6" s="539"/>
      <c r="M6" s="539"/>
      <c r="N6" s="539"/>
      <c r="O6" s="539"/>
      <c r="P6" s="539"/>
      <c r="Q6" s="539"/>
      <c r="R6" s="539"/>
      <c r="S6" s="539"/>
      <c r="T6" s="539"/>
      <c r="U6" s="540"/>
      <c r="V6" s="535" t="s">
        <v>332</v>
      </c>
      <c r="W6" s="19"/>
      <c r="X6" s="26" t="s">
        <v>9</v>
      </c>
      <c r="Y6" s="541" t="s">
        <v>342</v>
      </c>
      <c r="Z6" s="542"/>
      <c r="AA6" s="542"/>
      <c r="AB6" s="542"/>
      <c r="AC6" s="542"/>
      <c r="AD6" s="542"/>
      <c r="AE6" s="542"/>
      <c r="AF6" s="542"/>
      <c r="AG6" s="542"/>
      <c r="AH6" s="542"/>
      <c r="AI6" s="542"/>
      <c r="AJ6" s="542"/>
      <c r="AK6" s="542"/>
      <c r="AL6" s="542"/>
      <c r="AM6" s="542"/>
      <c r="AN6" s="543"/>
      <c r="AO6" s="535" t="s">
        <v>332</v>
      </c>
      <c r="AP6" s="19"/>
      <c r="AQ6" s="26" t="s">
        <v>9</v>
      </c>
      <c r="AR6" s="541" t="s">
        <v>359</v>
      </c>
      <c r="AS6" s="542"/>
      <c r="AT6" s="542"/>
      <c r="AU6" s="542"/>
      <c r="AV6" s="542"/>
      <c r="AW6" s="542"/>
      <c r="AX6" s="542"/>
      <c r="AY6" s="542"/>
      <c r="AZ6" s="542"/>
      <c r="BA6" s="542"/>
      <c r="BB6" s="542"/>
      <c r="BC6" s="542"/>
      <c r="BD6" s="542"/>
      <c r="BE6" s="542"/>
      <c r="BF6" s="546"/>
      <c r="BG6" s="525" t="s">
        <v>81</v>
      </c>
      <c r="BH6" s="525" t="s">
        <v>319</v>
      </c>
      <c r="BI6" s="527" t="s">
        <v>220</v>
      </c>
      <c r="BJ6" s="529" t="s">
        <v>332</v>
      </c>
      <c r="BK6" s="64"/>
    </row>
    <row r="7" spans="1:65" ht="20.100000000000001" customHeight="1" x14ac:dyDescent="0.15">
      <c r="A7" s="112"/>
      <c r="B7" s="114"/>
      <c r="C7" s="473" t="s">
        <v>450</v>
      </c>
      <c r="D7" s="473" t="s">
        <v>468</v>
      </c>
      <c r="E7" s="473" t="s">
        <v>449</v>
      </c>
      <c r="F7" s="473" t="s">
        <v>27</v>
      </c>
      <c r="G7" s="473" t="s">
        <v>200</v>
      </c>
      <c r="H7" s="473" t="s">
        <v>201</v>
      </c>
      <c r="I7" s="532" t="s">
        <v>96</v>
      </c>
      <c r="J7" s="473" t="s">
        <v>372</v>
      </c>
      <c r="K7" s="473" t="s">
        <v>79</v>
      </c>
      <c r="L7" s="473" t="s">
        <v>321</v>
      </c>
      <c r="M7" s="473" t="s">
        <v>350</v>
      </c>
      <c r="N7" s="473" t="s">
        <v>351</v>
      </c>
      <c r="O7" s="473" t="s">
        <v>352</v>
      </c>
      <c r="P7" s="473" t="s">
        <v>250</v>
      </c>
      <c r="Q7" s="532" t="s">
        <v>353</v>
      </c>
      <c r="R7" s="547" t="s">
        <v>373</v>
      </c>
      <c r="S7" s="548"/>
      <c r="T7" s="548"/>
      <c r="U7" s="549"/>
      <c r="V7" s="491"/>
      <c r="W7" s="112"/>
      <c r="X7" s="114"/>
      <c r="Y7" s="182" t="s">
        <v>315</v>
      </c>
      <c r="Z7" s="536" t="s">
        <v>356</v>
      </c>
      <c r="AA7" s="550"/>
      <c r="AB7" s="550"/>
      <c r="AC7" s="550"/>
      <c r="AD7" s="537"/>
      <c r="AE7" s="536" t="s">
        <v>219</v>
      </c>
      <c r="AF7" s="550"/>
      <c r="AG7" s="550"/>
      <c r="AH7" s="550"/>
      <c r="AI7" s="537"/>
      <c r="AJ7" s="536" t="s">
        <v>314</v>
      </c>
      <c r="AK7" s="550"/>
      <c r="AL7" s="550"/>
      <c r="AM7" s="550"/>
      <c r="AN7" s="551"/>
      <c r="AO7" s="491"/>
      <c r="AP7" s="112"/>
      <c r="AQ7" s="114"/>
      <c r="AR7" s="536" t="s">
        <v>357</v>
      </c>
      <c r="AS7" s="550"/>
      <c r="AT7" s="550"/>
      <c r="AU7" s="550"/>
      <c r="AV7" s="537"/>
      <c r="AW7" s="536" t="s">
        <v>360</v>
      </c>
      <c r="AX7" s="550"/>
      <c r="AY7" s="550"/>
      <c r="AZ7" s="550"/>
      <c r="BA7" s="537"/>
      <c r="BB7" s="471" t="s">
        <v>191</v>
      </c>
      <c r="BC7" s="553" t="s">
        <v>38</v>
      </c>
      <c r="BD7" s="473" t="s">
        <v>63</v>
      </c>
      <c r="BE7" s="553" t="s">
        <v>358</v>
      </c>
      <c r="BF7" s="555" t="s">
        <v>66</v>
      </c>
      <c r="BG7" s="485"/>
      <c r="BH7" s="526"/>
      <c r="BI7" s="528"/>
      <c r="BJ7" s="530"/>
      <c r="BK7" s="64"/>
    </row>
    <row r="8" spans="1:65" ht="20.100000000000001" customHeight="1" x14ac:dyDescent="0.15">
      <c r="A8" s="20"/>
      <c r="B8" s="27"/>
      <c r="C8" s="531"/>
      <c r="D8" s="531"/>
      <c r="E8" s="531"/>
      <c r="F8" s="531"/>
      <c r="G8" s="531"/>
      <c r="H8" s="531"/>
      <c r="I8" s="531"/>
      <c r="J8" s="531"/>
      <c r="K8" s="531"/>
      <c r="L8" s="474"/>
      <c r="M8" s="474"/>
      <c r="N8" s="531"/>
      <c r="O8" s="474"/>
      <c r="P8" s="531"/>
      <c r="Q8" s="531"/>
      <c r="R8" s="536" t="s">
        <v>355</v>
      </c>
      <c r="S8" s="537"/>
      <c r="T8" s="536" t="s">
        <v>90</v>
      </c>
      <c r="U8" s="537"/>
      <c r="V8" s="491"/>
      <c r="W8" s="20"/>
      <c r="X8" s="27"/>
      <c r="Y8" s="162" t="s">
        <v>339</v>
      </c>
      <c r="Z8" s="536" t="s">
        <v>355</v>
      </c>
      <c r="AA8" s="537"/>
      <c r="AB8" s="536" t="s">
        <v>90</v>
      </c>
      <c r="AC8" s="537"/>
      <c r="AD8" s="162" t="s">
        <v>339</v>
      </c>
      <c r="AE8" s="536" t="s">
        <v>355</v>
      </c>
      <c r="AF8" s="537"/>
      <c r="AG8" s="536" t="s">
        <v>90</v>
      </c>
      <c r="AH8" s="537"/>
      <c r="AI8" s="162" t="s">
        <v>339</v>
      </c>
      <c r="AJ8" s="536" t="s">
        <v>355</v>
      </c>
      <c r="AK8" s="537"/>
      <c r="AL8" s="536" t="s">
        <v>90</v>
      </c>
      <c r="AM8" s="537"/>
      <c r="AN8" s="162" t="s">
        <v>339</v>
      </c>
      <c r="AO8" s="491"/>
      <c r="AP8" s="20"/>
      <c r="AQ8" s="27"/>
      <c r="AR8" s="536" t="s">
        <v>355</v>
      </c>
      <c r="AS8" s="537"/>
      <c r="AT8" s="536" t="s">
        <v>90</v>
      </c>
      <c r="AU8" s="537"/>
      <c r="AV8" s="545" t="s">
        <v>339</v>
      </c>
      <c r="AW8" s="536" t="s">
        <v>355</v>
      </c>
      <c r="AX8" s="537"/>
      <c r="AY8" s="536" t="s">
        <v>361</v>
      </c>
      <c r="AZ8" s="537"/>
      <c r="BA8" s="545" t="s">
        <v>339</v>
      </c>
      <c r="BB8" s="552"/>
      <c r="BC8" s="554"/>
      <c r="BD8" s="531"/>
      <c r="BE8" s="485"/>
      <c r="BF8" s="545"/>
      <c r="BG8" s="485"/>
      <c r="BH8" s="526"/>
      <c r="BI8" s="528"/>
      <c r="BJ8" s="530"/>
      <c r="BK8" s="64"/>
    </row>
    <row r="9" spans="1:65" ht="20.100000000000001" customHeight="1" x14ac:dyDescent="0.15">
      <c r="A9" s="20"/>
      <c r="B9" s="27"/>
      <c r="C9" s="531"/>
      <c r="D9" s="531"/>
      <c r="E9" s="531"/>
      <c r="F9" s="531"/>
      <c r="G9" s="531"/>
      <c r="H9" s="531"/>
      <c r="I9" s="531"/>
      <c r="J9" s="531"/>
      <c r="K9" s="531"/>
      <c r="L9" s="474"/>
      <c r="M9" s="474"/>
      <c r="N9" s="531"/>
      <c r="O9" s="474"/>
      <c r="P9" s="531"/>
      <c r="Q9" s="531"/>
      <c r="R9" s="398" t="s">
        <v>47</v>
      </c>
      <c r="S9" s="398" t="s">
        <v>88</v>
      </c>
      <c r="T9" s="398" t="s">
        <v>47</v>
      </c>
      <c r="U9" s="398" t="s">
        <v>88</v>
      </c>
      <c r="V9" s="491"/>
      <c r="W9" s="20"/>
      <c r="X9" s="27"/>
      <c r="Y9" s="162"/>
      <c r="Z9" s="398" t="s">
        <v>88</v>
      </c>
      <c r="AA9" s="398" t="s">
        <v>47</v>
      </c>
      <c r="AB9" s="398" t="s">
        <v>88</v>
      </c>
      <c r="AC9" s="398" t="s">
        <v>88</v>
      </c>
      <c r="AD9" s="162"/>
      <c r="AE9" s="183" t="s">
        <v>47</v>
      </c>
      <c r="AF9" s="398" t="s">
        <v>88</v>
      </c>
      <c r="AG9" s="398" t="s">
        <v>47</v>
      </c>
      <c r="AH9" s="398" t="s">
        <v>88</v>
      </c>
      <c r="AI9" s="162"/>
      <c r="AJ9" s="183" t="s">
        <v>47</v>
      </c>
      <c r="AK9" s="398" t="s">
        <v>88</v>
      </c>
      <c r="AL9" s="398" t="s">
        <v>47</v>
      </c>
      <c r="AM9" s="398" t="s">
        <v>88</v>
      </c>
      <c r="AN9" s="162"/>
      <c r="AO9" s="491"/>
      <c r="AP9" s="20"/>
      <c r="AQ9" s="27"/>
      <c r="AR9" s="183" t="s">
        <v>47</v>
      </c>
      <c r="AS9" s="398" t="s">
        <v>88</v>
      </c>
      <c r="AT9" s="398" t="s">
        <v>47</v>
      </c>
      <c r="AU9" s="398" t="s">
        <v>88</v>
      </c>
      <c r="AV9" s="545"/>
      <c r="AW9" s="183" t="s">
        <v>47</v>
      </c>
      <c r="AX9" s="398" t="s">
        <v>88</v>
      </c>
      <c r="AY9" s="398" t="s">
        <v>47</v>
      </c>
      <c r="AZ9" s="398" t="s">
        <v>88</v>
      </c>
      <c r="BA9" s="545"/>
      <c r="BB9" s="552"/>
      <c r="BC9" s="554"/>
      <c r="BD9" s="531"/>
      <c r="BE9" s="485"/>
      <c r="BF9" s="545"/>
      <c r="BG9" s="485"/>
      <c r="BH9" s="526"/>
      <c r="BI9" s="528"/>
      <c r="BJ9" s="530"/>
      <c r="BK9" s="64"/>
    </row>
    <row r="10" spans="1:65" ht="20.100000000000001" customHeight="1" x14ac:dyDescent="0.15">
      <c r="A10" s="113" t="s">
        <v>26</v>
      </c>
      <c r="B10" s="27"/>
      <c r="C10" s="41" t="s">
        <v>83</v>
      </c>
      <c r="D10" s="41" t="s">
        <v>83</v>
      </c>
      <c r="E10" s="41" t="s">
        <v>83</v>
      </c>
      <c r="F10" s="41" t="s">
        <v>83</v>
      </c>
      <c r="G10" s="41" t="s">
        <v>83</v>
      </c>
      <c r="H10" s="41" t="s">
        <v>83</v>
      </c>
      <c r="I10" s="41" t="s">
        <v>83</v>
      </c>
      <c r="J10" s="41" t="s">
        <v>83</v>
      </c>
      <c r="K10" s="41" t="s">
        <v>83</v>
      </c>
      <c r="L10" s="41" t="s">
        <v>83</v>
      </c>
      <c r="M10" s="41" t="s">
        <v>83</v>
      </c>
      <c r="N10" s="41" t="s">
        <v>83</v>
      </c>
      <c r="O10" s="41" t="s">
        <v>83</v>
      </c>
      <c r="P10" s="41" t="s">
        <v>83</v>
      </c>
      <c r="Q10" s="41" t="s">
        <v>83</v>
      </c>
      <c r="R10" s="41" t="s">
        <v>83</v>
      </c>
      <c r="S10" s="41" t="s">
        <v>83</v>
      </c>
      <c r="T10" s="41" t="s">
        <v>83</v>
      </c>
      <c r="U10" s="41" t="s">
        <v>83</v>
      </c>
      <c r="V10" s="491"/>
      <c r="W10" s="113" t="s">
        <v>26</v>
      </c>
      <c r="X10" s="27"/>
      <c r="Y10" s="41" t="s">
        <v>83</v>
      </c>
      <c r="Z10" s="41" t="s">
        <v>83</v>
      </c>
      <c r="AA10" s="41" t="s">
        <v>83</v>
      </c>
      <c r="AB10" s="41" t="s">
        <v>83</v>
      </c>
      <c r="AC10" s="41" t="s">
        <v>83</v>
      </c>
      <c r="AD10" s="41" t="s">
        <v>83</v>
      </c>
      <c r="AE10" s="131" t="s">
        <v>83</v>
      </c>
      <c r="AF10" s="41" t="s">
        <v>83</v>
      </c>
      <c r="AG10" s="41" t="s">
        <v>83</v>
      </c>
      <c r="AH10" s="41" t="s">
        <v>83</v>
      </c>
      <c r="AI10" s="41" t="s">
        <v>83</v>
      </c>
      <c r="AJ10" s="131" t="s">
        <v>83</v>
      </c>
      <c r="AK10" s="41" t="s">
        <v>83</v>
      </c>
      <c r="AL10" s="41" t="s">
        <v>83</v>
      </c>
      <c r="AM10" s="41" t="s">
        <v>83</v>
      </c>
      <c r="AN10" s="41" t="s">
        <v>83</v>
      </c>
      <c r="AO10" s="491"/>
      <c r="AP10" s="113" t="s">
        <v>26</v>
      </c>
      <c r="AQ10" s="27"/>
      <c r="AR10" s="131" t="s">
        <v>83</v>
      </c>
      <c r="AS10" s="41" t="s">
        <v>83</v>
      </c>
      <c r="AT10" s="41" t="s">
        <v>83</v>
      </c>
      <c r="AU10" s="41" t="s">
        <v>83</v>
      </c>
      <c r="AV10" s="41" t="s">
        <v>83</v>
      </c>
      <c r="AW10" s="131" t="s">
        <v>83</v>
      </c>
      <c r="AX10" s="41" t="s">
        <v>83</v>
      </c>
      <c r="AY10" s="41" t="s">
        <v>83</v>
      </c>
      <c r="AZ10" s="41" t="s">
        <v>83</v>
      </c>
      <c r="BA10" s="41" t="s">
        <v>83</v>
      </c>
      <c r="BB10" s="35" t="s">
        <v>83</v>
      </c>
      <c r="BC10" s="41" t="s">
        <v>83</v>
      </c>
      <c r="BD10" s="41" t="s">
        <v>83</v>
      </c>
      <c r="BE10" s="41" t="s">
        <v>83</v>
      </c>
      <c r="BF10" s="41" t="s">
        <v>83</v>
      </c>
      <c r="BG10" s="41" t="s">
        <v>83</v>
      </c>
      <c r="BH10" s="41" t="s">
        <v>83</v>
      </c>
      <c r="BI10" s="59" t="s">
        <v>83</v>
      </c>
      <c r="BJ10" s="530"/>
      <c r="BK10" s="64"/>
    </row>
    <row r="11" spans="1:65" ht="20.100000000000001" customHeight="1" x14ac:dyDescent="0.15">
      <c r="A11" s="22">
        <v>1</v>
      </c>
      <c r="B11" s="29" t="s">
        <v>155</v>
      </c>
      <c r="C11" s="118">
        <v>3536</v>
      </c>
      <c r="D11" s="125">
        <v>0</v>
      </c>
      <c r="E11" s="125">
        <v>36</v>
      </c>
      <c r="F11" s="125">
        <v>696</v>
      </c>
      <c r="G11" s="125">
        <v>1394</v>
      </c>
      <c r="H11" s="125">
        <v>96</v>
      </c>
      <c r="I11" s="125">
        <f t="shared" ref="I11:I25" si="0">SUM(C11:H11)</f>
        <v>5758</v>
      </c>
      <c r="J11" s="125">
        <v>2994</v>
      </c>
      <c r="K11" s="125">
        <v>0</v>
      </c>
      <c r="L11" s="125">
        <v>0</v>
      </c>
      <c r="M11" s="125">
        <v>1</v>
      </c>
      <c r="N11" s="125">
        <v>0</v>
      </c>
      <c r="O11" s="125">
        <v>0</v>
      </c>
      <c r="P11" s="125">
        <v>0</v>
      </c>
      <c r="Q11" s="146">
        <f>SUM(K11:P11)</f>
        <v>1</v>
      </c>
      <c r="R11" s="146">
        <v>13</v>
      </c>
      <c r="S11" s="146">
        <v>16163</v>
      </c>
      <c r="T11" s="146">
        <v>95</v>
      </c>
      <c r="U11" s="146">
        <v>2460</v>
      </c>
      <c r="V11" s="128">
        <v>1</v>
      </c>
      <c r="W11" s="22">
        <v>1</v>
      </c>
      <c r="X11" s="29" t="s">
        <v>155</v>
      </c>
      <c r="Y11" s="146">
        <f>SUM(R11:U11)</f>
        <v>18731</v>
      </c>
      <c r="Z11" s="146">
        <v>17</v>
      </c>
      <c r="AA11" s="146">
        <v>44507</v>
      </c>
      <c r="AB11" s="146">
        <v>505</v>
      </c>
      <c r="AC11" s="146">
        <v>9430</v>
      </c>
      <c r="AD11" s="146">
        <f>SUM(Z11:AC11)</f>
        <v>54459</v>
      </c>
      <c r="AE11" s="146">
        <v>27</v>
      </c>
      <c r="AF11" s="146">
        <v>13260</v>
      </c>
      <c r="AG11" s="146">
        <v>126</v>
      </c>
      <c r="AH11" s="146">
        <v>4540</v>
      </c>
      <c r="AI11" s="146">
        <f>SUM(AE11:AH11)</f>
        <v>17953</v>
      </c>
      <c r="AJ11" s="146">
        <v>0</v>
      </c>
      <c r="AK11" s="146">
        <v>28</v>
      </c>
      <c r="AL11" s="146">
        <v>0</v>
      </c>
      <c r="AM11" s="146">
        <v>13</v>
      </c>
      <c r="AN11" s="146">
        <f>SUM(AJ11:AM11)</f>
        <v>41</v>
      </c>
      <c r="AO11" s="128">
        <v>1</v>
      </c>
      <c r="AP11" s="22">
        <v>1</v>
      </c>
      <c r="AQ11" s="29" t="s">
        <v>155</v>
      </c>
      <c r="AR11" s="146">
        <v>0</v>
      </c>
      <c r="AS11" s="146">
        <v>0</v>
      </c>
      <c r="AT11" s="146">
        <v>0</v>
      </c>
      <c r="AU11" s="146">
        <v>0</v>
      </c>
      <c r="AV11" s="146">
        <f>SUM(AR11:AU11)</f>
        <v>0</v>
      </c>
      <c r="AW11" s="146">
        <v>1</v>
      </c>
      <c r="AX11" s="146">
        <v>0</v>
      </c>
      <c r="AY11" s="146">
        <v>0</v>
      </c>
      <c r="AZ11" s="146">
        <v>0</v>
      </c>
      <c r="BA11" s="146">
        <f>SUM(AW11:AZ11)</f>
        <v>1</v>
      </c>
      <c r="BB11" s="146">
        <f>SUM(Y11,AD11,AI11,AN11,AV11,BA11)</f>
        <v>91185</v>
      </c>
      <c r="BC11" s="146">
        <v>4</v>
      </c>
      <c r="BD11" s="146">
        <v>1687</v>
      </c>
      <c r="BE11" s="146">
        <v>1569</v>
      </c>
      <c r="BF11" s="146">
        <f>SUM(J11,Q11,BB11,BC11:BE11)</f>
        <v>97440</v>
      </c>
      <c r="BG11" s="146">
        <v>3789</v>
      </c>
      <c r="BH11" s="146">
        <f>SUM(I11,J11,BG11)</f>
        <v>12541</v>
      </c>
      <c r="BI11" s="185">
        <f>SUM(BF11,BH11)-J11</f>
        <v>106987</v>
      </c>
      <c r="BJ11" s="426">
        <v>1</v>
      </c>
      <c r="BK11" s="64"/>
      <c r="BM11" s="84"/>
    </row>
    <row r="12" spans="1:65" ht="20.100000000000001" customHeight="1" x14ac:dyDescent="0.15">
      <c r="A12" s="23">
        <v>2</v>
      </c>
      <c r="B12" s="30" t="s">
        <v>159</v>
      </c>
      <c r="C12" s="119">
        <v>663</v>
      </c>
      <c r="D12" s="120">
        <v>0</v>
      </c>
      <c r="E12" s="120">
        <v>2</v>
      </c>
      <c r="F12" s="120">
        <v>81</v>
      </c>
      <c r="G12" s="120">
        <v>199</v>
      </c>
      <c r="H12" s="120">
        <v>24</v>
      </c>
      <c r="I12" s="120">
        <f t="shared" si="0"/>
        <v>969</v>
      </c>
      <c r="J12" s="120">
        <v>523</v>
      </c>
      <c r="K12" s="120">
        <v>0</v>
      </c>
      <c r="L12" s="120">
        <v>0</v>
      </c>
      <c r="M12" s="120">
        <v>3</v>
      </c>
      <c r="N12" s="120">
        <v>0</v>
      </c>
      <c r="O12" s="120">
        <v>0</v>
      </c>
      <c r="P12" s="120">
        <v>0</v>
      </c>
      <c r="Q12" s="122">
        <f t="shared" ref="Q12:Q35" si="1">SUM(K12:P12)</f>
        <v>3</v>
      </c>
      <c r="R12" s="122">
        <v>1</v>
      </c>
      <c r="S12" s="122">
        <v>3056</v>
      </c>
      <c r="T12" s="122">
        <v>19</v>
      </c>
      <c r="U12" s="122">
        <v>1128</v>
      </c>
      <c r="V12" s="52">
        <v>2</v>
      </c>
      <c r="W12" s="23">
        <v>2</v>
      </c>
      <c r="X12" s="30" t="s">
        <v>159</v>
      </c>
      <c r="Y12" s="122">
        <f t="shared" ref="Y12:Y35" si="2">SUM(R12:U12)</f>
        <v>4204</v>
      </c>
      <c r="Z12" s="122">
        <v>0</v>
      </c>
      <c r="AA12" s="122">
        <v>8062</v>
      </c>
      <c r="AB12" s="122">
        <v>72</v>
      </c>
      <c r="AC12" s="122">
        <v>3487</v>
      </c>
      <c r="AD12" s="122">
        <f t="shared" ref="AD12:AD35" si="3">SUM(Z12:AC12)</f>
        <v>11621</v>
      </c>
      <c r="AE12" s="122">
        <v>1</v>
      </c>
      <c r="AF12" s="122">
        <v>2798</v>
      </c>
      <c r="AG12" s="122">
        <v>10</v>
      </c>
      <c r="AH12" s="122">
        <v>1911</v>
      </c>
      <c r="AI12" s="122">
        <f t="shared" ref="AI12:AI35" si="4">SUM(AE12:AH12)</f>
        <v>4720</v>
      </c>
      <c r="AJ12" s="122">
        <v>0</v>
      </c>
      <c r="AK12" s="122">
        <v>4</v>
      </c>
      <c r="AL12" s="122">
        <v>0</v>
      </c>
      <c r="AM12" s="122">
        <v>2</v>
      </c>
      <c r="AN12" s="122">
        <f t="shared" ref="AN12:AN35" si="5">SUM(AJ12:AM12)</f>
        <v>6</v>
      </c>
      <c r="AO12" s="52">
        <v>2</v>
      </c>
      <c r="AP12" s="23">
        <v>2</v>
      </c>
      <c r="AQ12" s="30" t="s">
        <v>159</v>
      </c>
      <c r="AR12" s="122">
        <v>0</v>
      </c>
      <c r="AS12" s="122">
        <v>0</v>
      </c>
      <c r="AT12" s="122">
        <v>0</v>
      </c>
      <c r="AU12" s="122">
        <v>0</v>
      </c>
      <c r="AV12" s="122">
        <f t="shared" ref="AV12:AV35" si="6">SUM(AR12:AU12)</f>
        <v>0</v>
      </c>
      <c r="AW12" s="122">
        <v>0</v>
      </c>
      <c r="AX12" s="122">
        <v>0</v>
      </c>
      <c r="AY12" s="122">
        <v>0</v>
      </c>
      <c r="AZ12" s="122">
        <v>0</v>
      </c>
      <c r="BA12" s="122">
        <f t="shared" ref="BA12:BA35" si="7">SUM(AW12:AZ12)</f>
        <v>0</v>
      </c>
      <c r="BB12" s="122">
        <f t="shared" ref="BB12:BB35" si="8">SUM(Y12,AD12,AI12,AN12,AV12,BA12)</f>
        <v>20551</v>
      </c>
      <c r="BC12" s="122">
        <v>0</v>
      </c>
      <c r="BD12" s="122">
        <v>2593</v>
      </c>
      <c r="BE12" s="122">
        <v>592</v>
      </c>
      <c r="BF12" s="122">
        <f t="shared" ref="BF12:BF35" si="9">SUM(J12,Q12,BB12,BC12:BE12)</f>
        <v>24262</v>
      </c>
      <c r="BG12" s="122">
        <v>622</v>
      </c>
      <c r="BH12" s="122">
        <f t="shared" ref="BH12:BH35" si="10">SUM(I12,J12,BG12)</f>
        <v>2114</v>
      </c>
      <c r="BI12" s="134">
        <f t="shared" ref="BI12:BI35" si="11">SUM(BF12,BH12)-J12</f>
        <v>25853</v>
      </c>
      <c r="BJ12" s="427">
        <v>2</v>
      </c>
      <c r="BK12" s="64"/>
      <c r="BM12" s="84"/>
    </row>
    <row r="13" spans="1:65" ht="20.100000000000001" customHeight="1" x14ac:dyDescent="0.15">
      <c r="A13" s="23">
        <v>3</v>
      </c>
      <c r="B13" s="30" t="s">
        <v>160</v>
      </c>
      <c r="C13" s="120">
        <v>1539</v>
      </c>
      <c r="D13" s="120">
        <v>0</v>
      </c>
      <c r="E13" s="120">
        <v>7</v>
      </c>
      <c r="F13" s="120">
        <v>174</v>
      </c>
      <c r="G13" s="120">
        <v>401</v>
      </c>
      <c r="H13" s="120">
        <v>56</v>
      </c>
      <c r="I13" s="120">
        <f t="shared" si="0"/>
        <v>2177</v>
      </c>
      <c r="J13" s="120">
        <v>752</v>
      </c>
      <c r="K13" s="120">
        <v>0</v>
      </c>
      <c r="L13" s="120">
        <v>0</v>
      </c>
      <c r="M13" s="120">
        <v>1</v>
      </c>
      <c r="N13" s="120">
        <v>0</v>
      </c>
      <c r="O13" s="120">
        <v>0</v>
      </c>
      <c r="P13" s="120">
        <v>0</v>
      </c>
      <c r="Q13" s="120">
        <f t="shared" si="1"/>
        <v>1</v>
      </c>
      <c r="R13" s="122">
        <v>0</v>
      </c>
      <c r="S13" s="122">
        <v>5229</v>
      </c>
      <c r="T13" s="122">
        <v>13</v>
      </c>
      <c r="U13" s="122">
        <v>2109</v>
      </c>
      <c r="V13" s="52">
        <v>3</v>
      </c>
      <c r="W13" s="23">
        <v>3</v>
      </c>
      <c r="X13" s="30" t="s">
        <v>160</v>
      </c>
      <c r="Y13" s="122">
        <f t="shared" si="2"/>
        <v>7351</v>
      </c>
      <c r="Z13" s="122">
        <v>1</v>
      </c>
      <c r="AA13" s="122">
        <v>13448</v>
      </c>
      <c r="AB13" s="122">
        <v>115</v>
      </c>
      <c r="AC13" s="122">
        <v>6741</v>
      </c>
      <c r="AD13" s="122">
        <f t="shared" si="3"/>
        <v>20305</v>
      </c>
      <c r="AE13" s="122">
        <v>1</v>
      </c>
      <c r="AF13" s="122">
        <v>5196</v>
      </c>
      <c r="AG13" s="122">
        <v>28</v>
      </c>
      <c r="AH13" s="122">
        <v>5559</v>
      </c>
      <c r="AI13" s="122">
        <f t="shared" si="4"/>
        <v>10784</v>
      </c>
      <c r="AJ13" s="122">
        <v>0</v>
      </c>
      <c r="AK13" s="122">
        <v>3</v>
      </c>
      <c r="AL13" s="122">
        <v>0</v>
      </c>
      <c r="AM13" s="122">
        <v>5</v>
      </c>
      <c r="AN13" s="122">
        <f t="shared" si="5"/>
        <v>8</v>
      </c>
      <c r="AO13" s="52">
        <v>3</v>
      </c>
      <c r="AP13" s="23">
        <v>3</v>
      </c>
      <c r="AQ13" s="30" t="s">
        <v>160</v>
      </c>
      <c r="AR13" s="122">
        <v>0</v>
      </c>
      <c r="AS13" s="122">
        <v>0</v>
      </c>
      <c r="AT13" s="122">
        <v>0</v>
      </c>
      <c r="AU13" s="122">
        <v>0</v>
      </c>
      <c r="AV13" s="122">
        <f t="shared" si="6"/>
        <v>0</v>
      </c>
      <c r="AW13" s="122">
        <v>0</v>
      </c>
      <c r="AX13" s="122">
        <v>0</v>
      </c>
      <c r="AY13" s="122">
        <v>0</v>
      </c>
      <c r="AZ13" s="122">
        <v>0</v>
      </c>
      <c r="BA13" s="122">
        <f t="shared" si="7"/>
        <v>0</v>
      </c>
      <c r="BB13" s="122">
        <f t="shared" si="8"/>
        <v>38448</v>
      </c>
      <c r="BC13" s="122">
        <v>0</v>
      </c>
      <c r="BD13" s="122">
        <v>5402</v>
      </c>
      <c r="BE13" s="122">
        <v>1435</v>
      </c>
      <c r="BF13" s="122">
        <f t="shared" si="9"/>
        <v>46038</v>
      </c>
      <c r="BG13" s="122">
        <v>1030</v>
      </c>
      <c r="BH13" s="122">
        <f t="shared" si="10"/>
        <v>3959</v>
      </c>
      <c r="BI13" s="134">
        <f t="shared" si="11"/>
        <v>49245</v>
      </c>
      <c r="BJ13" s="427">
        <v>3</v>
      </c>
      <c r="BK13" s="64"/>
      <c r="BM13" s="84"/>
    </row>
    <row r="14" spans="1:65" ht="20.100000000000001" customHeight="1" x14ac:dyDescent="0.15">
      <c r="A14" s="23">
        <v>4</v>
      </c>
      <c r="B14" s="30" t="s">
        <v>161</v>
      </c>
      <c r="C14" s="120">
        <v>1057</v>
      </c>
      <c r="D14" s="120">
        <v>0</v>
      </c>
      <c r="E14" s="120">
        <v>6</v>
      </c>
      <c r="F14" s="120">
        <v>103</v>
      </c>
      <c r="G14" s="120">
        <v>253</v>
      </c>
      <c r="H14" s="120">
        <v>53</v>
      </c>
      <c r="I14" s="120">
        <f t="shared" si="0"/>
        <v>1472</v>
      </c>
      <c r="J14" s="120">
        <v>658</v>
      </c>
      <c r="K14" s="120">
        <v>0</v>
      </c>
      <c r="L14" s="120">
        <v>0</v>
      </c>
      <c r="M14" s="120">
        <v>2</v>
      </c>
      <c r="N14" s="120">
        <v>0</v>
      </c>
      <c r="O14" s="120">
        <v>0</v>
      </c>
      <c r="P14" s="120">
        <v>0</v>
      </c>
      <c r="Q14" s="120">
        <f t="shared" si="1"/>
        <v>2</v>
      </c>
      <c r="R14" s="122">
        <v>2</v>
      </c>
      <c r="S14" s="122">
        <v>3878</v>
      </c>
      <c r="T14" s="122">
        <v>10</v>
      </c>
      <c r="U14" s="122">
        <v>1300</v>
      </c>
      <c r="V14" s="52">
        <v>4</v>
      </c>
      <c r="W14" s="23">
        <v>4</v>
      </c>
      <c r="X14" s="30" t="s">
        <v>161</v>
      </c>
      <c r="Y14" s="122">
        <f t="shared" si="2"/>
        <v>5190</v>
      </c>
      <c r="Z14" s="122">
        <v>1</v>
      </c>
      <c r="AA14" s="122">
        <v>11070</v>
      </c>
      <c r="AB14" s="122">
        <v>81</v>
      </c>
      <c r="AC14" s="122">
        <v>3912</v>
      </c>
      <c r="AD14" s="122">
        <f t="shared" si="3"/>
        <v>15064</v>
      </c>
      <c r="AE14" s="122">
        <v>2</v>
      </c>
      <c r="AF14" s="122">
        <v>3437</v>
      </c>
      <c r="AG14" s="122">
        <v>19</v>
      </c>
      <c r="AH14" s="122">
        <v>2552</v>
      </c>
      <c r="AI14" s="122">
        <f t="shared" si="4"/>
        <v>6010</v>
      </c>
      <c r="AJ14" s="122">
        <v>0</v>
      </c>
      <c r="AK14" s="122">
        <v>6</v>
      </c>
      <c r="AL14" s="122">
        <v>0</v>
      </c>
      <c r="AM14" s="122">
        <v>4</v>
      </c>
      <c r="AN14" s="122">
        <f t="shared" si="5"/>
        <v>10</v>
      </c>
      <c r="AO14" s="52">
        <v>4</v>
      </c>
      <c r="AP14" s="23">
        <v>4</v>
      </c>
      <c r="AQ14" s="30" t="s">
        <v>161</v>
      </c>
      <c r="AR14" s="122">
        <v>0</v>
      </c>
      <c r="AS14" s="122">
        <v>0</v>
      </c>
      <c r="AT14" s="122">
        <v>0</v>
      </c>
      <c r="AU14" s="122">
        <v>0</v>
      </c>
      <c r="AV14" s="122">
        <f t="shared" si="6"/>
        <v>0</v>
      </c>
      <c r="AW14" s="122">
        <v>0</v>
      </c>
      <c r="AX14" s="122">
        <v>0</v>
      </c>
      <c r="AY14" s="122">
        <v>0</v>
      </c>
      <c r="AZ14" s="122">
        <v>0</v>
      </c>
      <c r="BA14" s="122">
        <f t="shared" si="7"/>
        <v>0</v>
      </c>
      <c r="BB14" s="122">
        <f t="shared" si="8"/>
        <v>26274</v>
      </c>
      <c r="BC14" s="122">
        <v>0</v>
      </c>
      <c r="BD14" s="122">
        <v>3038</v>
      </c>
      <c r="BE14" s="122">
        <v>1215</v>
      </c>
      <c r="BF14" s="122">
        <f t="shared" si="9"/>
        <v>31187</v>
      </c>
      <c r="BG14" s="122">
        <v>715</v>
      </c>
      <c r="BH14" s="122">
        <f t="shared" si="10"/>
        <v>2845</v>
      </c>
      <c r="BI14" s="134">
        <f t="shared" si="11"/>
        <v>33374</v>
      </c>
      <c r="BJ14" s="427">
        <v>4</v>
      </c>
      <c r="BK14" s="64"/>
      <c r="BM14" s="84"/>
    </row>
    <row r="15" spans="1:65" ht="20.100000000000001" customHeight="1" x14ac:dyDescent="0.15">
      <c r="A15" s="24">
        <v>5</v>
      </c>
      <c r="B15" s="30" t="s">
        <v>164</v>
      </c>
      <c r="C15" s="121">
        <v>454</v>
      </c>
      <c r="D15" s="121">
        <v>0</v>
      </c>
      <c r="E15" s="121">
        <v>2</v>
      </c>
      <c r="F15" s="121">
        <v>46</v>
      </c>
      <c r="G15" s="121">
        <v>100</v>
      </c>
      <c r="H15" s="121">
        <v>13</v>
      </c>
      <c r="I15" s="121">
        <f t="shared" si="0"/>
        <v>615</v>
      </c>
      <c r="J15" s="121">
        <v>185</v>
      </c>
      <c r="K15" s="121">
        <v>0</v>
      </c>
      <c r="L15" s="121">
        <v>0</v>
      </c>
      <c r="M15" s="121">
        <v>0</v>
      </c>
      <c r="N15" s="121">
        <v>0</v>
      </c>
      <c r="O15" s="121">
        <v>0</v>
      </c>
      <c r="P15" s="121">
        <v>0</v>
      </c>
      <c r="Q15" s="121">
        <f t="shared" si="1"/>
        <v>0</v>
      </c>
      <c r="R15" s="121">
        <v>0</v>
      </c>
      <c r="S15" s="121">
        <v>1637</v>
      </c>
      <c r="T15" s="121">
        <v>9</v>
      </c>
      <c r="U15" s="121">
        <v>611</v>
      </c>
      <c r="V15" s="53">
        <v>5</v>
      </c>
      <c r="W15" s="24">
        <v>5</v>
      </c>
      <c r="X15" s="30" t="s">
        <v>164</v>
      </c>
      <c r="Y15" s="121">
        <f t="shared" si="2"/>
        <v>2257</v>
      </c>
      <c r="Z15" s="121">
        <v>0</v>
      </c>
      <c r="AA15" s="121">
        <v>3346</v>
      </c>
      <c r="AB15" s="121">
        <v>50</v>
      </c>
      <c r="AC15" s="121">
        <v>1500</v>
      </c>
      <c r="AD15" s="121">
        <f t="shared" si="3"/>
        <v>4896</v>
      </c>
      <c r="AE15" s="121">
        <v>1</v>
      </c>
      <c r="AF15" s="121">
        <v>1705</v>
      </c>
      <c r="AG15" s="121">
        <v>7</v>
      </c>
      <c r="AH15" s="121">
        <v>1430</v>
      </c>
      <c r="AI15" s="121">
        <f t="shared" si="4"/>
        <v>3143</v>
      </c>
      <c r="AJ15" s="121">
        <v>0</v>
      </c>
      <c r="AK15" s="121">
        <v>0</v>
      </c>
      <c r="AL15" s="121">
        <v>0</v>
      </c>
      <c r="AM15" s="121">
        <v>1</v>
      </c>
      <c r="AN15" s="121">
        <f t="shared" si="5"/>
        <v>1</v>
      </c>
      <c r="AO15" s="53">
        <v>5</v>
      </c>
      <c r="AP15" s="24">
        <v>5</v>
      </c>
      <c r="AQ15" s="30" t="s">
        <v>164</v>
      </c>
      <c r="AR15" s="121">
        <v>0</v>
      </c>
      <c r="AS15" s="121">
        <v>0</v>
      </c>
      <c r="AT15" s="121">
        <v>0</v>
      </c>
      <c r="AU15" s="121">
        <v>0</v>
      </c>
      <c r="AV15" s="121">
        <f t="shared" si="6"/>
        <v>0</v>
      </c>
      <c r="AW15" s="121">
        <v>0</v>
      </c>
      <c r="AX15" s="121">
        <v>0</v>
      </c>
      <c r="AY15" s="121">
        <v>0</v>
      </c>
      <c r="AZ15" s="121">
        <v>0</v>
      </c>
      <c r="BA15" s="121">
        <f t="shared" si="7"/>
        <v>0</v>
      </c>
      <c r="BB15" s="121">
        <f t="shared" si="8"/>
        <v>10297</v>
      </c>
      <c r="BC15" s="121">
        <v>0</v>
      </c>
      <c r="BD15" s="121">
        <v>1292</v>
      </c>
      <c r="BE15" s="121">
        <v>170</v>
      </c>
      <c r="BF15" s="122">
        <f t="shared" si="9"/>
        <v>11944</v>
      </c>
      <c r="BG15" s="121">
        <v>264</v>
      </c>
      <c r="BH15" s="122">
        <f t="shared" si="10"/>
        <v>1064</v>
      </c>
      <c r="BI15" s="135">
        <f t="shared" si="11"/>
        <v>12823</v>
      </c>
      <c r="BJ15" s="428">
        <v>5</v>
      </c>
      <c r="BK15" s="64"/>
      <c r="BM15" s="84"/>
    </row>
    <row r="16" spans="1:65" ht="20.100000000000001" customHeight="1" x14ac:dyDescent="0.15">
      <c r="A16" s="23">
        <v>6</v>
      </c>
      <c r="B16" s="178" t="s">
        <v>166</v>
      </c>
      <c r="C16" s="119">
        <v>933</v>
      </c>
      <c r="D16" s="120">
        <v>0</v>
      </c>
      <c r="E16" s="120">
        <v>9</v>
      </c>
      <c r="F16" s="126">
        <v>120</v>
      </c>
      <c r="G16" s="126">
        <v>180</v>
      </c>
      <c r="H16" s="120">
        <v>29</v>
      </c>
      <c r="I16" s="120">
        <f t="shared" si="0"/>
        <v>1271</v>
      </c>
      <c r="J16" s="120">
        <v>432</v>
      </c>
      <c r="K16" s="120">
        <v>0</v>
      </c>
      <c r="L16" s="120">
        <v>0</v>
      </c>
      <c r="M16" s="120">
        <v>1</v>
      </c>
      <c r="N16" s="120">
        <v>0</v>
      </c>
      <c r="O16" s="120">
        <v>0</v>
      </c>
      <c r="P16" s="120">
        <v>0</v>
      </c>
      <c r="Q16" s="120">
        <f t="shared" si="1"/>
        <v>1</v>
      </c>
      <c r="R16" s="120">
        <v>0</v>
      </c>
      <c r="S16" s="120">
        <v>2539</v>
      </c>
      <c r="T16" s="120">
        <v>10</v>
      </c>
      <c r="U16" s="120">
        <v>1066</v>
      </c>
      <c r="V16" s="52">
        <v>6</v>
      </c>
      <c r="W16" s="23">
        <v>6</v>
      </c>
      <c r="X16" s="178" t="s">
        <v>166</v>
      </c>
      <c r="Y16" s="120">
        <f t="shared" si="2"/>
        <v>3615</v>
      </c>
      <c r="Z16" s="120">
        <v>3</v>
      </c>
      <c r="AA16" s="120">
        <v>6261</v>
      </c>
      <c r="AB16" s="120">
        <v>55</v>
      </c>
      <c r="AC16" s="120">
        <v>3048</v>
      </c>
      <c r="AD16" s="120">
        <f t="shared" si="3"/>
        <v>9367</v>
      </c>
      <c r="AE16" s="120">
        <v>2</v>
      </c>
      <c r="AF16" s="120">
        <v>2673</v>
      </c>
      <c r="AG16" s="120">
        <v>23</v>
      </c>
      <c r="AH16" s="120">
        <v>2359</v>
      </c>
      <c r="AI16" s="120">
        <f t="shared" si="4"/>
        <v>5057</v>
      </c>
      <c r="AJ16" s="120">
        <v>0</v>
      </c>
      <c r="AK16" s="120">
        <v>6</v>
      </c>
      <c r="AL16" s="120">
        <v>0</v>
      </c>
      <c r="AM16" s="120">
        <v>0</v>
      </c>
      <c r="AN16" s="120">
        <f t="shared" si="5"/>
        <v>6</v>
      </c>
      <c r="AO16" s="52">
        <v>6</v>
      </c>
      <c r="AP16" s="23">
        <v>6</v>
      </c>
      <c r="AQ16" s="178" t="s">
        <v>166</v>
      </c>
      <c r="AR16" s="120">
        <v>0</v>
      </c>
      <c r="AS16" s="120">
        <v>0</v>
      </c>
      <c r="AT16" s="120">
        <v>0</v>
      </c>
      <c r="AU16" s="120">
        <v>0</v>
      </c>
      <c r="AV16" s="120">
        <f t="shared" si="6"/>
        <v>0</v>
      </c>
      <c r="AW16" s="120">
        <v>0</v>
      </c>
      <c r="AX16" s="120">
        <v>0</v>
      </c>
      <c r="AY16" s="120">
        <v>0</v>
      </c>
      <c r="AZ16" s="120">
        <v>0</v>
      </c>
      <c r="BA16" s="120">
        <f t="shared" si="7"/>
        <v>0</v>
      </c>
      <c r="BB16" s="129">
        <f t="shared" si="8"/>
        <v>18045</v>
      </c>
      <c r="BC16" s="120">
        <v>1</v>
      </c>
      <c r="BD16" s="120">
        <v>2296</v>
      </c>
      <c r="BE16" s="120">
        <v>773</v>
      </c>
      <c r="BF16" s="168">
        <f t="shared" si="9"/>
        <v>21548</v>
      </c>
      <c r="BG16" s="120">
        <v>537</v>
      </c>
      <c r="BH16" s="168">
        <f t="shared" si="10"/>
        <v>2240</v>
      </c>
      <c r="BI16" s="133">
        <f t="shared" si="11"/>
        <v>23356</v>
      </c>
      <c r="BJ16" s="427">
        <v>6</v>
      </c>
      <c r="BK16" s="64"/>
      <c r="BM16" s="84"/>
    </row>
    <row r="17" spans="1:65" s="64" customFormat="1" ht="20.100000000000001" customHeight="1" x14ac:dyDescent="0.15">
      <c r="A17" s="23">
        <v>7</v>
      </c>
      <c r="B17" s="30" t="s">
        <v>167</v>
      </c>
      <c r="C17" s="119">
        <v>643</v>
      </c>
      <c r="D17" s="120">
        <v>0</v>
      </c>
      <c r="E17" s="120">
        <v>2</v>
      </c>
      <c r="F17" s="120">
        <v>77</v>
      </c>
      <c r="G17" s="120">
        <v>139</v>
      </c>
      <c r="H17" s="120">
        <v>47</v>
      </c>
      <c r="I17" s="120">
        <f t="shared" si="0"/>
        <v>908</v>
      </c>
      <c r="J17" s="120">
        <v>281</v>
      </c>
      <c r="K17" s="120">
        <v>0</v>
      </c>
      <c r="L17" s="120">
        <v>0</v>
      </c>
      <c r="M17" s="120">
        <v>0</v>
      </c>
      <c r="N17" s="120">
        <v>0</v>
      </c>
      <c r="O17" s="120">
        <v>0</v>
      </c>
      <c r="P17" s="120">
        <v>0</v>
      </c>
      <c r="Q17" s="120">
        <f t="shared" si="1"/>
        <v>0</v>
      </c>
      <c r="R17" s="120">
        <v>0</v>
      </c>
      <c r="S17" s="120">
        <v>1640</v>
      </c>
      <c r="T17" s="120">
        <v>3</v>
      </c>
      <c r="U17" s="120">
        <v>789</v>
      </c>
      <c r="V17" s="52">
        <v>7</v>
      </c>
      <c r="W17" s="23">
        <v>7</v>
      </c>
      <c r="X17" s="30" t="s">
        <v>167</v>
      </c>
      <c r="Y17" s="120">
        <f t="shared" si="2"/>
        <v>2432</v>
      </c>
      <c r="Z17" s="120">
        <v>1</v>
      </c>
      <c r="AA17" s="120">
        <v>4234</v>
      </c>
      <c r="AB17" s="120">
        <v>26</v>
      </c>
      <c r="AC17" s="120">
        <v>2159</v>
      </c>
      <c r="AD17" s="120">
        <f t="shared" si="3"/>
        <v>6420</v>
      </c>
      <c r="AE17" s="120">
        <v>2</v>
      </c>
      <c r="AF17" s="120">
        <v>1675</v>
      </c>
      <c r="AG17" s="120">
        <v>3</v>
      </c>
      <c r="AH17" s="120">
        <v>2170</v>
      </c>
      <c r="AI17" s="120">
        <f t="shared" si="4"/>
        <v>3850</v>
      </c>
      <c r="AJ17" s="120">
        <v>0</v>
      </c>
      <c r="AK17" s="120">
        <v>3</v>
      </c>
      <c r="AL17" s="120">
        <v>0</v>
      </c>
      <c r="AM17" s="120">
        <v>0</v>
      </c>
      <c r="AN17" s="120">
        <f t="shared" si="5"/>
        <v>3</v>
      </c>
      <c r="AO17" s="52">
        <v>7</v>
      </c>
      <c r="AP17" s="23">
        <v>7</v>
      </c>
      <c r="AQ17" s="30" t="s">
        <v>167</v>
      </c>
      <c r="AR17" s="120">
        <v>0</v>
      </c>
      <c r="AS17" s="120">
        <v>0</v>
      </c>
      <c r="AT17" s="120">
        <v>0</v>
      </c>
      <c r="AU17" s="120">
        <v>0</v>
      </c>
      <c r="AV17" s="120">
        <f t="shared" si="6"/>
        <v>0</v>
      </c>
      <c r="AW17" s="120">
        <v>0</v>
      </c>
      <c r="AX17" s="120">
        <v>0</v>
      </c>
      <c r="AY17" s="120">
        <v>0</v>
      </c>
      <c r="AZ17" s="120">
        <v>0</v>
      </c>
      <c r="BA17" s="120">
        <f t="shared" si="7"/>
        <v>0</v>
      </c>
      <c r="BB17" s="129">
        <f t="shared" si="8"/>
        <v>12705</v>
      </c>
      <c r="BC17" s="120">
        <v>1</v>
      </c>
      <c r="BD17" s="120">
        <v>2988</v>
      </c>
      <c r="BE17" s="120">
        <v>775</v>
      </c>
      <c r="BF17" s="122">
        <f t="shared" si="9"/>
        <v>16750</v>
      </c>
      <c r="BG17" s="120">
        <v>256</v>
      </c>
      <c r="BH17" s="122">
        <f t="shared" si="10"/>
        <v>1445</v>
      </c>
      <c r="BI17" s="133">
        <f t="shared" si="11"/>
        <v>17914</v>
      </c>
      <c r="BJ17" s="427">
        <v>7</v>
      </c>
      <c r="BM17" s="122"/>
    </row>
    <row r="18" spans="1:65" ht="20.100000000000001" customHeight="1" x14ac:dyDescent="0.15">
      <c r="A18" s="23">
        <v>8</v>
      </c>
      <c r="B18" s="30" t="s">
        <v>171</v>
      </c>
      <c r="C18" s="122">
        <v>1391</v>
      </c>
      <c r="D18" s="122">
        <v>0</v>
      </c>
      <c r="E18" s="122">
        <v>7</v>
      </c>
      <c r="F18" s="122">
        <v>158</v>
      </c>
      <c r="G18" s="122">
        <v>358</v>
      </c>
      <c r="H18" s="122">
        <v>57</v>
      </c>
      <c r="I18" s="122">
        <f t="shared" si="0"/>
        <v>1971</v>
      </c>
      <c r="J18" s="122">
        <v>835</v>
      </c>
      <c r="K18" s="122">
        <v>0</v>
      </c>
      <c r="L18" s="122">
        <v>0</v>
      </c>
      <c r="M18" s="122">
        <v>1</v>
      </c>
      <c r="N18" s="122">
        <v>0</v>
      </c>
      <c r="O18" s="122">
        <v>0</v>
      </c>
      <c r="P18" s="122">
        <v>0</v>
      </c>
      <c r="Q18" s="122">
        <f t="shared" si="1"/>
        <v>1</v>
      </c>
      <c r="R18" s="122">
        <v>1</v>
      </c>
      <c r="S18" s="122">
        <v>4221</v>
      </c>
      <c r="T18" s="122">
        <v>14</v>
      </c>
      <c r="U18" s="122">
        <v>1557</v>
      </c>
      <c r="V18" s="52">
        <v>8</v>
      </c>
      <c r="W18" s="23">
        <v>8</v>
      </c>
      <c r="X18" s="30" t="s">
        <v>171</v>
      </c>
      <c r="Y18" s="122">
        <f t="shared" si="2"/>
        <v>5793</v>
      </c>
      <c r="Z18" s="122">
        <v>6</v>
      </c>
      <c r="AA18" s="122">
        <v>11684</v>
      </c>
      <c r="AB18" s="122">
        <v>109</v>
      </c>
      <c r="AC18" s="122">
        <v>5012</v>
      </c>
      <c r="AD18" s="122">
        <f t="shared" si="3"/>
        <v>16811</v>
      </c>
      <c r="AE18" s="122">
        <v>4</v>
      </c>
      <c r="AF18" s="122">
        <v>3887</v>
      </c>
      <c r="AG18" s="122">
        <v>18</v>
      </c>
      <c r="AH18" s="122">
        <v>3413</v>
      </c>
      <c r="AI18" s="122">
        <f t="shared" si="4"/>
        <v>7322</v>
      </c>
      <c r="AJ18" s="122">
        <v>0</v>
      </c>
      <c r="AK18" s="122">
        <v>1</v>
      </c>
      <c r="AL18" s="122">
        <v>0</v>
      </c>
      <c r="AM18" s="122">
        <v>3</v>
      </c>
      <c r="AN18" s="122">
        <f t="shared" si="5"/>
        <v>4</v>
      </c>
      <c r="AO18" s="52">
        <v>8</v>
      </c>
      <c r="AP18" s="23">
        <v>8</v>
      </c>
      <c r="AQ18" s="30" t="s">
        <v>171</v>
      </c>
      <c r="AR18" s="122">
        <v>0</v>
      </c>
      <c r="AS18" s="122">
        <v>0</v>
      </c>
      <c r="AT18" s="122">
        <v>0</v>
      </c>
      <c r="AU18" s="122">
        <v>0</v>
      </c>
      <c r="AV18" s="122">
        <f t="shared" si="6"/>
        <v>0</v>
      </c>
      <c r="AW18" s="122">
        <v>0</v>
      </c>
      <c r="AX18" s="122">
        <v>0</v>
      </c>
      <c r="AY18" s="122">
        <v>0</v>
      </c>
      <c r="AZ18" s="122">
        <v>0</v>
      </c>
      <c r="BA18" s="122">
        <f t="shared" si="7"/>
        <v>0</v>
      </c>
      <c r="BB18" s="129">
        <f t="shared" si="8"/>
        <v>29930</v>
      </c>
      <c r="BC18" s="122">
        <v>1</v>
      </c>
      <c r="BD18" s="122">
        <v>3770</v>
      </c>
      <c r="BE18" s="122">
        <v>661</v>
      </c>
      <c r="BF18" s="122">
        <f t="shared" si="9"/>
        <v>35198</v>
      </c>
      <c r="BG18" s="122">
        <v>976</v>
      </c>
      <c r="BH18" s="122">
        <f t="shared" si="10"/>
        <v>3782</v>
      </c>
      <c r="BI18" s="134">
        <f t="shared" si="11"/>
        <v>38145</v>
      </c>
      <c r="BJ18" s="427">
        <v>8</v>
      </c>
      <c r="BK18" s="64"/>
      <c r="BM18" s="84"/>
    </row>
    <row r="19" spans="1:65" ht="20.100000000000001" customHeight="1" x14ac:dyDescent="0.15">
      <c r="A19" s="23">
        <v>9</v>
      </c>
      <c r="B19" s="30" t="s">
        <v>173</v>
      </c>
      <c r="C19" s="122">
        <v>409</v>
      </c>
      <c r="D19" s="122">
        <v>0</v>
      </c>
      <c r="E19" s="122">
        <v>4</v>
      </c>
      <c r="F19" s="122">
        <v>82</v>
      </c>
      <c r="G19" s="122">
        <v>143</v>
      </c>
      <c r="H19" s="122">
        <v>19</v>
      </c>
      <c r="I19" s="122">
        <f t="shared" si="0"/>
        <v>657</v>
      </c>
      <c r="J19" s="122">
        <v>299</v>
      </c>
      <c r="K19" s="122">
        <v>0</v>
      </c>
      <c r="L19" s="122">
        <v>0</v>
      </c>
      <c r="M19" s="122">
        <v>0</v>
      </c>
      <c r="N19" s="122">
        <v>0</v>
      </c>
      <c r="O19" s="122">
        <v>0</v>
      </c>
      <c r="P19" s="122">
        <v>0</v>
      </c>
      <c r="Q19" s="122">
        <f t="shared" si="1"/>
        <v>0</v>
      </c>
      <c r="R19" s="122">
        <v>1</v>
      </c>
      <c r="S19" s="122">
        <v>2083</v>
      </c>
      <c r="T19" s="122">
        <v>9</v>
      </c>
      <c r="U19" s="122">
        <v>515</v>
      </c>
      <c r="V19" s="52">
        <v>9</v>
      </c>
      <c r="W19" s="23">
        <v>9</v>
      </c>
      <c r="X19" s="30" t="s">
        <v>173</v>
      </c>
      <c r="Y19" s="122">
        <f t="shared" si="2"/>
        <v>2608</v>
      </c>
      <c r="Z19" s="122">
        <v>2</v>
      </c>
      <c r="AA19" s="122">
        <v>4917</v>
      </c>
      <c r="AB19" s="122">
        <v>32</v>
      </c>
      <c r="AC19" s="122">
        <v>1351</v>
      </c>
      <c r="AD19" s="122">
        <f t="shared" si="3"/>
        <v>6302</v>
      </c>
      <c r="AE19" s="122">
        <v>1</v>
      </c>
      <c r="AF19" s="122">
        <v>2102</v>
      </c>
      <c r="AG19" s="122">
        <v>12</v>
      </c>
      <c r="AH19" s="122">
        <v>1297</v>
      </c>
      <c r="AI19" s="122">
        <f t="shared" si="4"/>
        <v>3412</v>
      </c>
      <c r="AJ19" s="122">
        <v>0</v>
      </c>
      <c r="AK19" s="122">
        <v>3</v>
      </c>
      <c r="AL19" s="122">
        <v>1</v>
      </c>
      <c r="AM19" s="122">
        <v>1</v>
      </c>
      <c r="AN19" s="122">
        <f t="shared" si="5"/>
        <v>5</v>
      </c>
      <c r="AO19" s="52">
        <v>9</v>
      </c>
      <c r="AP19" s="23">
        <v>9</v>
      </c>
      <c r="AQ19" s="30" t="s">
        <v>173</v>
      </c>
      <c r="AR19" s="122">
        <v>0</v>
      </c>
      <c r="AS19" s="122">
        <v>0</v>
      </c>
      <c r="AT19" s="122">
        <v>0</v>
      </c>
      <c r="AU19" s="122">
        <v>0</v>
      </c>
      <c r="AV19" s="122">
        <f t="shared" si="6"/>
        <v>0</v>
      </c>
      <c r="AW19" s="122">
        <v>0</v>
      </c>
      <c r="AX19" s="122">
        <v>0</v>
      </c>
      <c r="AY19" s="122">
        <v>0</v>
      </c>
      <c r="AZ19" s="122">
        <v>0</v>
      </c>
      <c r="BA19" s="122">
        <f t="shared" si="7"/>
        <v>0</v>
      </c>
      <c r="BB19" s="129">
        <f t="shared" si="8"/>
        <v>12327</v>
      </c>
      <c r="BC19" s="122">
        <v>0</v>
      </c>
      <c r="BD19" s="122">
        <v>785</v>
      </c>
      <c r="BE19" s="122">
        <v>250</v>
      </c>
      <c r="BF19" s="122">
        <f t="shared" si="9"/>
        <v>13661</v>
      </c>
      <c r="BG19" s="122">
        <v>481</v>
      </c>
      <c r="BH19" s="122">
        <f t="shared" si="10"/>
        <v>1437</v>
      </c>
      <c r="BI19" s="134">
        <f t="shared" si="11"/>
        <v>14799</v>
      </c>
      <c r="BJ19" s="427">
        <v>9</v>
      </c>
      <c r="BK19" s="64"/>
      <c r="BM19" s="84"/>
    </row>
    <row r="20" spans="1:65" ht="20.100000000000001" customHeight="1" x14ac:dyDescent="0.15">
      <c r="A20" s="24">
        <v>10</v>
      </c>
      <c r="B20" s="33" t="s">
        <v>174</v>
      </c>
      <c r="C20" s="121">
        <v>1516</v>
      </c>
      <c r="D20" s="121">
        <v>0</v>
      </c>
      <c r="E20" s="121">
        <v>10</v>
      </c>
      <c r="F20" s="121">
        <v>188</v>
      </c>
      <c r="G20" s="121">
        <v>319</v>
      </c>
      <c r="H20" s="121">
        <v>67</v>
      </c>
      <c r="I20" s="121">
        <f t="shared" si="0"/>
        <v>2100</v>
      </c>
      <c r="J20" s="121">
        <v>823</v>
      </c>
      <c r="K20" s="121">
        <v>0</v>
      </c>
      <c r="L20" s="121">
        <v>0</v>
      </c>
      <c r="M20" s="121">
        <v>1</v>
      </c>
      <c r="N20" s="121">
        <v>0</v>
      </c>
      <c r="O20" s="121">
        <v>0</v>
      </c>
      <c r="P20" s="121">
        <v>0</v>
      </c>
      <c r="Q20" s="121">
        <f t="shared" si="1"/>
        <v>1</v>
      </c>
      <c r="R20" s="121">
        <v>0</v>
      </c>
      <c r="S20" s="121">
        <v>4543</v>
      </c>
      <c r="T20" s="121">
        <v>23</v>
      </c>
      <c r="U20" s="121">
        <v>1922</v>
      </c>
      <c r="V20" s="53">
        <v>10</v>
      </c>
      <c r="W20" s="24">
        <v>10</v>
      </c>
      <c r="X20" s="33" t="s">
        <v>174</v>
      </c>
      <c r="Y20" s="121">
        <f t="shared" si="2"/>
        <v>6488</v>
      </c>
      <c r="Z20" s="121">
        <v>2</v>
      </c>
      <c r="AA20" s="121">
        <v>11302</v>
      </c>
      <c r="AB20" s="121">
        <v>112</v>
      </c>
      <c r="AC20" s="121">
        <v>5778</v>
      </c>
      <c r="AD20" s="121">
        <f t="shared" si="3"/>
        <v>17194</v>
      </c>
      <c r="AE20" s="121">
        <v>1</v>
      </c>
      <c r="AF20" s="121">
        <v>4633</v>
      </c>
      <c r="AG20" s="121">
        <v>19</v>
      </c>
      <c r="AH20" s="121">
        <v>4997</v>
      </c>
      <c r="AI20" s="121">
        <f t="shared" si="4"/>
        <v>9650</v>
      </c>
      <c r="AJ20" s="121">
        <v>0</v>
      </c>
      <c r="AK20" s="121">
        <v>18</v>
      </c>
      <c r="AL20" s="121">
        <v>0</v>
      </c>
      <c r="AM20" s="121">
        <v>7</v>
      </c>
      <c r="AN20" s="121">
        <f t="shared" si="5"/>
        <v>25</v>
      </c>
      <c r="AO20" s="53">
        <v>10</v>
      </c>
      <c r="AP20" s="24">
        <v>10</v>
      </c>
      <c r="AQ20" s="33" t="s">
        <v>174</v>
      </c>
      <c r="AR20" s="121">
        <v>0</v>
      </c>
      <c r="AS20" s="121">
        <v>0</v>
      </c>
      <c r="AT20" s="121">
        <v>0</v>
      </c>
      <c r="AU20" s="121">
        <v>0</v>
      </c>
      <c r="AV20" s="121">
        <f t="shared" si="6"/>
        <v>0</v>
      </c>
      <c r="AW20" s="121">
        <v>0</v>
      </c>
      <c r="AX20" s="121">
        <v>0</v>
      </c>
      <c r="AY20" s="121">
        <v>0</v>
      </c>
      <c r="AZ20" s="121">
        <v>0</v>
      </c>
      <c r="BA20" s="121">
        <f t="shared" si="7"/>
        <v>0</v>
      </c>
      <c r="BB20" s="184">
        <f t="shared" si="8"/>
        <v>33357</v>
      </c>
      <c r="BC20" s="121">
        <v>2</v>
      </c>
      <c r="BD20" s="121">
        <v>5212</v>
      </c>
      <c r="BE20" s="121">
        <v>1188</v>
      </c>
      <c r="BF20" s="121">
        <f t="shared" si="9"/>
        <v>40583</v>
      </c>
      <c r="BG20" s="121">
        <v>902</v>
      </c>
      <c r="BH20" s="121">
        <f t="shared" si="10"/>
        <v>3825</v>
      </c>
      <c r="BI20" s="135">
        <f t="shared" si="11"/>
        <v>43585</v>
      </c>
      <c r="BJ20" s="428">
        <v>10</v>
      </c>
      <c r="BK20" s="64"/>
      <c r="BM20" s="84"/>
    </row>
    <row r="21" spans="1:65" ht="20.100000000000001" customHeight="1" x14ac:dyDescent="0.15">
      <c r="A21" s="23">
        <v>11</v>
      </c>
      <c r="B21" s="30" t="s">
        <v>175</v>
      </c>
      <c r="C21" s="122">
        <v>512</v>
      </c>
      <c r="D21" s="122">
        <v>0</v>
      </c>
      <c r="E21" s="122">
        <v>39</v>
      </c>
      <c r="F21" s="122">
        <v>120</v>
      </c>
      <c r="G21" s="122">
        <v>0</v>
      </c>
      <c r="H21" s="122">
        <v>23</v>
      </c>
      <c r="I21" s="122">
        <f t="shared" si="0"/>
        <v>694</v>
      </c>
      <c r="J21" s="122">
        <v>272</v>
      </c>
      <c r="K21" s="122">
        <v>0</v>
      </c>
      <c r="L21" s="122">
        <v>0</v>
      </c>
      <c r="M21" s="122">
        <v>1</v>
      </c>
      <c r="N21" s="122">
        <v>0</v>
      </c>
      <c r="O21" s="122">
        <v>0</v>
      </c>
      <c r="P21" s="122">
        <v>0</v>
      </c>
      <c r="Q21" s="122">
        <f t="shared" si="1"/>
        <v>1</v>
      </c>
      <c r="R21" s="122">
        <v>0</v>
      </c>
      <c r="S21" s="122">
        <v>1434</v>
      </c>
      <c r="T21" s="122">
        <v>3</v>
      </c>
      <c r="U21" s="122">
        <v>839</v>
      </c>
      <c r="V21" s="52">
        <v>11</v>
      </c>
      <c r="W21" s="23">
        <v>11</v>
      </c>
      <c r="X21" s="30" t="s">
        <v>175</v>
      </c>
      <c r="Y21" s="120">
        <f t="shared" si="2"/>
        <v>2276</v>
      </c>
      <c r="Z21" s="122">
        <v>1</v>
      </c>
      <c r="AA21" s="122">
        <v>3974</v>
      </c>
      <c r="AB21" s="122">
        <v>39</v>
      </c>
      <c r="AC21" s="122">
        <v>2115</v>
      </c>
      <c r="AD21" s="120">
        <f t="shared" si="3"/>
        <v>6129</v>
      </c>
      <c r="AE21" s="122">
        <v>0</v>
      </c>
      <c r="AF21" s="122">
        <v>1327</v>
      </c>
      <c r="AG21" s="122">
        <v>7</v>
      </c>
      <c r="AH21" s="122">
        <v>1475</v>
      </c>
      <c r="AI21" s="120">
        <f t="shared" si="4"/>
        <v>2809</v>
      </c>
      <c r="AJ21" s="122">
        <v>0</v>
      </c>
      <c r="AK21" s="122">
        <v>2</v>
      </c>
      <c r="AL21" s="122">
        <v>0</v>
      </c>
      <c r="AM21" s="122">
        <v>0</v>
      </c>
      <c r="AN21" s="120">
        <f t="shared" si="5"/>
        <v>2</v>
      </c>
      <c r="AO21" s="52">
        <v>11</v>
      </c>
      <c r="AP21" s="23">
        <v>11</v>
      </c>
      <c r="AQ21" s="30" t="s">
        <v>175</v>
      </c>
      <c r="AR21" s="122">
        <v>0</v>
      </c>
      <c r="AS21" s="122">
        <v>0</v>
      </c>
      <c r="AT21" s="122">
        <v>0</v>
      </c>
      <c r="AU21" s="122">
        <v>0</v>
      </c>
      <c r="AV21" s="120">
        <f t="shared" si="6"/>
        <v>0</v>
      </c>
      <c r="AW21" s="122">
        <v>0</v>
      </c>
      <c r="AX21" s="122">
        <v>0</v>
      </c>
      <c r="AY21" s="122">
        <v>0</v>
      </c>
      <c r="AZ21" s="122">
        <v>0</v>
      </c>
      <c r="BA21" s="120">
        <f t="shared" si="7"/>
        <v>0</v>
      </c>
      <c r="BB21" s="129">
        <f t="shared" si="8"/>
        <v>11216</v>
      </c>
      <c r="BC21" s="122">
        <v>0</v>
      </c>
      <c r="BD21" s="122">
        <v>2002</v>
      </c>
      <c r="BE21" s="122">
        <v>665</v>
      </c>
      <c r="BF21" s="122">
        <f t="shared" si="9"/>
        <v>14156</v>
      </c>
      <c r="BG21" s="122">
        <v>300</v>
      </c>
      <c r="BH21" s="122">
        <f t="shared" si="10"/>
        <v>1266</v>
      </c>
      <c r="BI21" s="134">
        <f t="shared" si="11"/>
        <v>15150</v>
      </c>
      <c r="BJ21" s="427">
        <v>11</v>
      </c>
      <c r="BK21" s="64"/>
      <c r="BM21" s="84"/>
    </row>
    <row r="22" spans="1:65" ht="20.100000000000001" customHeight="1" x14ac:dyDescent="0.15">
      <c r="A22" s="23">
        <v>12</v>
      </c>
      <c r="B22" s="30" t="s">
        <v>302</v>
      </c>
      <c r="C22" s="122">
        <v>403</v>
      </c>
      <c r="D22" s="122">
        <v>0</v>
      </c>
      <c r="E22" s="122">
        <v>7</v>
      </c>
      <c r="F22" s="122">
        <v>69</v>
      </c>
      <c r="G22" s="122">
        <v>115</v>
      </c>
      <c r="H22" s="122">
        <v>11</v>
      </c>
      <c r="I22" s="122">
        <f t="shared" si="0"/>
        <v>605</v>
      </c>
      <c r="J22" s="122">
        <v>284</v>
      </c>
      <c r="K22" s="122">
        <v>0</v>
      </c>
      <c r="L22" s="122">
        <v>0</v>
      </c>
      <c r="M22" s="122">
        <v>1</v>
      </c>
      <c r="N22" s="122">
        <v>0</v>
      </c>
      <c r="O22" s="122">
        <v>0</v>
      </c>
      <c r="P22" s="122">
        <v>0</v>
      </c>
      <c r="Q22" s="122">
        <f t="shared" si="1"/>
        <v>1</v>
      </c>
      <c r="R22" s="122">
        <v>1</v>
      </c>
      <c r="S22" s="122">
        <v>1193</v>
      </c>
      <c r="T22" s="122">
        <v>5</v>
      </c>
      <c r="U22" s="122">
        <v>462</v>
      </c>
      <c r="V22" s="52">
        <v>12</v>
      </c>
      <c r="W22" s="23">
        <v>12</v>
      </c>
      <c r="X22" s="30" t="s">
        <v>302</v>
      </c>
      <c r="Y22" s="120">
        <f t="shared" si="2"/>
        <v>1661</v>
      </c>
      <c r="Z22" s="122">
        <v>1</v>
      </c>
      <c r="AA22" s="122">
        <v>3837</v>
      </c>
      <c r="AB22" s="122">
        <v>18</v>
      </c>
      <c r="AC22" s="122">
        <v>1495</v>
      </c>
      <c r="AD22" s="120">
        <f t="shared" si="3"/>
        <v>5351</v>
      </c>
      <c r="AE22" s="122">
        <v>1</v>
      </c>
      <c r="AF22" s="122">
        <v>943</v>
      </c>
      <c r="AG22" s="122">
        <v>3</v>
      </c>
      <c r="AH22" s="122">
        <v>885</v>
      </c>
      <c r="AI22" s="120">
        <f t="shared" si="4"/>
        <v>1832</v>
      </c>
      <c r="AJ22" s="122">
        <v>0</v>
      </c>
      <c r="AK22" s="122">
        <v>1</v>
      </c>
      <c r="AL22" s="122">
        <v>0</v>
      </c>
      <c r="AM22" s="122">
        <v>2</v>
      </c>
      <c r="AN22" s="120">
        <f t="shared" si="5"/>
        <v>3</v>
      </c>
      <c r="AO22" s="52">
        <v>12</v>
      </c>
      <c r="AP22" s="23">
        <v>12</v>
      </c>
      <c r="AQ22" s="30" t="s">
        <v>302</v>
      </c>
      <c r="AR22" s="122">
        <v>0</v>
      </c>
      <c r="AS22" s="122">
        <v>0</v>
      </c>
      <c r="AT22" s="122">
        <v>0</v>
      </c>
      <c r="AU22" s="122">
        <v>0</v>
      </c>
      <c r="AV22" s="120">
        <f t="shared" si="6"/>
        <v>0</v>
      </c>
      <c r="AW22" s="122">
        <v>0</v>
      </c>
      <c r="AX22" s="122">
        <v>0</v>
      </c>
      <c r="AY22" s="122">
        <v>0</v>
      </c>
      <c r="AZ22" s="122">
        <v>0</v>
      </c>
      <c r="BA22" s="120">
        <f t="shared" si="7"/>
        <v>0</v>
      </c>
      <c r="BB22" s="129">
        <f t="shared" si="8"/>
        <v>8847</v>
      </c>
      <c r="BC22" s="122">
        <v>0</v>
      </c>
      <c r="BD22" s="122">
        <v>1127</v>
      </c>
      <c r="BE22" s="122">
        <v>158</v>
      </c>
      <c r="BF22" s="122">
        <f t="shared" si="9"/>
        <v>10417</v>
      </c>
      <c r="BG22" s="122">
        <v>418</v>
      </c>
      <c r="BH22" s="122">
        <f t="shared" si="10"/>
        <v>1307</v>
      </c>
      <c r="BI22" s="134">
        <f t="shared" si="11"/>
        <v>11440</v>
      </c>
      <c r="BJ22" s="427">
        <v>12</v>
      </c>
      <c r="BK22" s="64"/>
      <c r="BM22" s="84"/>
    </row>
    <row r="23" spans="1:65" ht="20.100000000000001" customHeight="1" x14ac:dyDescent="0.15">
      <c r="A23" s="23">
        <v>13</v>
      </c>
      <c r="B23" s="30" t="s">
        <v>303</v>
      </c>
      <c r="C23" s="122">
        <v>656</v>
      </c>
      <c r="D23" s="122">
        <v>0</v>
      </c>
      <c r="E23" s="122">
        <v>4</v>
      </c>
      <c r="F23" s="122">
        <v>58</v>
      </c>
      <c r="G23" s="122">
        <v>109</v>
      </c>
      <c r="H23" s="122">
        <v>21</v>
      </c>
      <c r="I23" s="122">
        <f t="shared" si="0"/>
        <v>848</v>
      </c>
      <c r="J23" s="122">
        <v>295</v>
      </c>
      <c r="K23" s="122">
        <v>0</v>
      </c>
      <c r="L23" s="122">
        <v>0</v>
      </c>
      <c r="M23" s="122">
        <v>0</v>
      </c>
      <c r="N23" s="122">
        <v>0</v>
      </c>
      <c r="O23" s="122">
        <v>0</v>
      </c>
      <c r="P23" s="122">
        <v>0</v>
      </c>
      <c r="Q23" s="122">
        <f t="shared" si="1"/>
        <v>0</v>
      </c>
      <c r="R23" s="122">
        <v>2</v>
      </c>
      <c r="S23" s="122">
        <v>1363</v>
      </c>
      <c r="T23" s="122">
        <v>4</v>
      </c>
      <c r="U23" s="122">
        <v>619</v>
      </c>
      <c r="V23" s="52">
        <v>13</v>
      </c>
      <c r="W23" s="23">
        <v>13</v>
      </c>
      <c r="X23" s="30" t="s">
        <v>303</v>
      </c>
      <c r="Y23" s="122">
        <f t="shared" si="2"/>
        <v>1988</v>
      </c>
      <c r="Z23" s="122">
        <v>1</v>
      </c>
      <c r="AA23" s="122">
        <v>3499</v>
      </c>
      <c r="AB23" s="122">
        <v>41</v>
      </c>
      <c r="AC23" s="122">
        <v>1994</v>
      </c>
      <c r="AD23" s="122">
        <f t="shared" si="3"/>
        <v>5535</v>
      </c>
      <c r="AE23" s="122">
        <v>1</v>
      </c>
      <c r="AF23" s="122">
        <v>1366</v>
      </c>
      <c r="AG23" s="122">
        <v>2</v>
      </c>
      <c r="AH23" s="122">
        <v>1332</v>
      </c>
      <c r="AI23" s="122">
        <f t="shared" si="4"/>
        <v>2701</v>
      </c>
      <c r="AJ23" s="122">
        <v>0</v>
      </c>
      <c r="AK23" s="122">
        <v>1</v>
      </c>
      <c r="AL23" s="122">
        <v>0</v>
      </c>
      <c r="AM23" s="122">
        <v>0</v>
      </c>
      <c r="AN23" s="122">
        <f t="shared" si="5"/>
        <v>1</v>
      </c>
      <c r="AO23" s="52">
        <v>13</v>
      </c>
      <c r="AP23" s="23">
        <v>13</v>
      </c>
      <c r="AQ23" s="30" t="s">
        <v>303</v>
      </c>
      <c r="AR23" s="122">
        <v>1</v>
      </c>
      <c r="AS23" s="122">
        <v>0</v>
      </c>
      <c r="AT23" s="122">
        <v>0</v>
      </c>
      <c r="AU23" s="122">
        <v>0</v>
      </c>
      <c r="AV23" s="122">
        <f t="shared" si="6"/>
        <v>1</v>
      </c>
      <c r="AW23" s="122">
        <v>0</v>
      </c>
      <c r="AX23" s="122">
        <v>0</v>
      </c>
      <c r="AY23" s="122">
        <v>0</v>
      </c>
      <c r="AZ23" s="122">
        <v>0</v>
      </c>
      <c r="BA23" s="122">
        <f t="shared" si="7"/>
        <v>0</v>
      </c>
      <c r="BB23" s="129">
        <f t="shared" si="8"/>
        <v>10226</v>
      </c>
      <c r="BC23" s="122">
        <v>4</v>
      </c>
      <c r="BD23" s="122">
        <v>1609</v>
      </c>
      <c r="BE23" s="122">
        <v>483</v>
      </c>
      <c r="BF23" s="122">
        <f t="shared" si="9"/>
        <v>12617</v>
      </c>
      <c r="BG23" s="122">
        <v>238</v>
      </c>
      <c r="BH23" s="122">
        <f t="shared" si="10"/>
        <v>1381</v>
      </c>
      <c r="BI23" s="134">
        <f t="shared" si="11"/>
        <v>13703</v>
      </c>
      <c r="BJ23" s="427">
        <v>13</v>
      </c>
      <c r="BK23" s="64"/>
      <c r="BM23" s="84"/>
    </row>
    <row r="24" spans="1:65" ht="20.100000000000001" customHeight="1" x14ac:dyDescent="0.15">
      <c r="A24" s="23">
        <v>14</v>
      </c>
      <c r="B24" s="30" t="s">
        <v>176</v>
      </c>
      <c r="C24" s="122">
        <v>87</v>
      </c>
      <c r="D24" s="122">
        <v>0</v>
      </c>
      <c r="E24" s="122">
        <v>1</v>
      </c>
      <c r="F24" s="122">
        <v>11</v>
      </c>
      <c r="G24" s="122">
        <v>16</v>
      </c>
      <c r="H24" s="122">
        <v>2</v>
      </c>
      <c r="I24" s="122">
        <f t="shared" si="0"/>
        <v>117</v>
      </c>
      <c r="J24" s="122">
        <v>57</v>
      </c>
      <c r="K24" s="122">
        <v>0</v>
      </c>
      <c r="L24" s="122">
        <v>0</v>
      </c>
      <c r="M24" s="122">
        <v>0</v>
      </c>
      <c r="N24" s="122">
        <v>0</v>
      </c>
      <c r="O24" s="122">
        <v>0</v>
      </c>
      <c r="P24" s="122">
        <v>0</v>
      </c>
      <c r="Q24" s="122">
        <f t="shared" si="1"/>
        <v>0</v>
      </c>
      <c r="R24" s="122">
        <v>0</v>
      </c>
      <c r="S24" s="122">
        <v>255</v>
      </c>
      <c r="T24" s="122">
        <v>2</v>
      </c>
      <c r="U24" s="122">
        <v>93</v>
      </c>
      <c r="V24" s="52">
        <v>14</v>
      </c>
      <c r="W24" s="23">
        <v>14</v>
      </c>
      <c r="X24" s="30" t="s">
        <v>176</v>
      </c>
      <c r="Y24" s="122">
        <f t="shared" si="2"/>
        <v>350</v>
      </c>
      <c r="Z24" s="122">
        <v>0</v>
      </c>
      <c r="AA24" s="122">
        <v>730</v>
      </c>
      <c r="AB24" s="122">
        <v>3</v>
      </c>
      <c r="AC24" s="122">
        <v>347</v>
      </c>
      <c r="AD24" s="122">
        <f t="shared" si="3"/>
        <v>1080</v>
      </c>
      <c r="AE24" s="122">
        <v>0</v>
      </c>
      <c r="AF24" s="122">
        <v>268</v>
      </c>
      <c r="AG24" s="122">
        <v>0</v>
      </c>
      <c r="AH24" s="122">
        <v>255</v>
      </c>
      <c r="AI24" s="122">
        <f t="shared" si="4"/>
        <v>523</v>
      </c>
      <c r="AJ24" s="122">
        <v>0</v>
      </c>
      <c r="AK24" s="122">
        <v>0</v>
      </c>
      <c r="AL24" s="122">
        <v>0</v>
      </c>
      <c r="AM24" s="122">
        <v>0</v>
      </c>
      <c r="AN24" s="122">
        <f t="shared" si="5"/>
        <v>0</v>
      </c>
      <c r="AO24" s="52">
        <v>14</v>
      </c>
      <c r="AP24" s="23">
        <v>14</v>
      </c>
      <c r="AQ24" s="30" t="s">
        <v>176</v>
      </c>
      <c r="AR24" s="122">
        <v>0</v>
      </c>
      <c r="AS24" s="122">
        <v>0</v>
      </c>
      <c r="AT24" s="122">
        <v>0</v>
      </c>
      <c r="AU24" s="122">
        <v>0</v>
      </c>
      <c r="AV24" s="122">
        <f t="shared" si="6"/>
        <v>0</v>
      </c>
      <c r="AW24" s="122">
        <v>0</v>
      </c>
      <c r="AX24" s="122">
        <v>0</v>
      </c>
      <c r="AY24" s="122">
        <v>0</v>
      </c>
      <c r="AZ24" s="122">
        <v>0</v>
      </c>
      <c r="BA24" s="122">
        <f t="shared" si="7"/>
        <v>0</v>
      </c>
      <c r="BB24" s="129">
        <f t="shared" si="8"/>
        <v>1953</v>
      </c>
      <c r="BC24" s="122">
        <v>0</v>
      </c>
      <c r="BD24" s="122">
        <v>252</v>
      </c>
      <c r="BE24" s="122">
        <v>163</v>
      </c>
      <c r="BF24" s="122">
        <f t="shared" si="9"/>
        <v>2425</v>
      </c>
      <c r="BG24" s="122">
        <v>70</v>
      </c>
      <c r="BH24" s="122">
        <f t="shared" si="10"/>
        <v>244</v>
      </c>
      <c r="BI24" s="134">
        <f t="shared" si="11"/>
        <v>2612</v>
      </c>
      <c r="BJ24" s="427">
        <v>14</v>
      </c>
      <c r="BK24" s="64"/>
      <c r="BM24" s="84"/>
    </row>
    <row r="25" spans="1:65" ht="20.100000000000001" customHeight="1" x14ac:dyDescent="0.15">
      <c r="A25" s="24">
        <v>15</v>
      </c>
      <c r="B25" s="30" t="s">
        <v>178</v>
      </c>
      <c r="C25" s="121">
        <v>41</v>
      </c>
      <c r="D25" s="121">
        <v>0</v>
      </c>
      <c r="E25" s="121">
        <v>0</v>
      </c>
      <c r="F25" s="121">
        <v>1</v>
      </c>
      <c r="G25" s="121">
        <v>8</v>
      </c>
      <c r="H25" s="121">
        <v>4</v>
      </c>
      <c r="I25" s="121">
        <f t="shared" si="0"/>
        <v>54</v>
      </c>
      <c r="J25" s="121">
        <v>9</v>
      </c>
      <c r="K25" s="121">
        <v>0</v>
      </c>
      <c r="L25" s="121">
        <v>0</v>
      </c>
      <c r="M25" s="121">
        <v>0</v>
      </c>
      <c r="N25" s="121">
        <v>0</v>
      </c>
      <c r="O25" s="121">
        <v>0</v>
      </c>
      <c r="P25" s="121">
        <v>0</v>
      </c>
      <c r="Q25" s="121">
        <f t="shared" si="1"/>
        <v>0</v>
      </c>
      <c r="R25" s="121">
        <v>0</v>
      </c>
      <c r="S25" s="121">
        <v>107</v>
      </c>
      <c r="T25" s="121">
        <v>1</v>
      </c>
      <c r="U25" s="121">
        <v>47</v>
      </c>
      <c r="V25" s="52">
        <v>15</v>
      </c>
      <c r="W25" s="24">
        <v>15</v>
      </c>
      <c r="X25" s="30" t="s">
        <v>178</v>
      </c>
      <c r="Y25" s="121">
        <f t="shared" si="2"/>
        <v>155</v>
      </c>
      <c r="Z25" s="121">
        <v>0</v>
      </c>
      <c r="AA25" s="121">
        <v>190</v>
      </c>
      <c r="AB25" s="121">
        <v>5</v>
      </c>
      <c r="AC25" s="121">
        <v>142</v>
      </c>
      <c r="AD25" s="121">
        <f t="shared" si="3"/>
        <v>337</v>
      </c>
      <c r="AE25" s="121">
        <v>0</v>
      </c>
      <c r="AF25" s="121">
        <v>91</v>
      </c>
      <c r="AG25" s="121">
        <v>2</v>
      </c>
      <c r="AH25" s="121">
        <v>119</v>
      </c>
      <c r="AI25" s="121">
        <f t="shared" si="4"/>
        <v>212</v>
      </c>
      <c r="AJ25" s="121">
        <v>0</v>
      </c>
      <c r="AK25" s="121">
        <v>0</v>
      </c>
      <c r="AL25" s="121">
        <v>0</v>
      </c>
      <c r="AM25" s="121">
        <v>0</v>
      </c>
      <c r="AN25" s="121">
        <f t="shared" si="5"/>
        <v>0</v>
      </c>
      <c r="AO25" s="52">
        <v>15</v>
      </c>
      <c r="AP25" s="24">
        <v>15</v>
      </c>
      <c r="AQ25" s="30" t="s">
        <v>178</v>
      </c>
      <c r="AR25" s="121">
        <v>0</v>
      </c>
      <c r="AS25" s="121">
        <v>0</v>
      </c>
      <c r="AT25" s="121">
        <v>0</v>
      </c>
      <c r="AU25" s="121">
        <v>0</v>
      </c>
      <c r="AV25" s="121">
        <f t="shared" si="6"/>
        <v>0</v>
      </c>
      <c r="AW25" s="121">
        <v>0</v>
      </c>
      <c r="AX25" s="121">
        <v>0</v>
      </c>
      <c r="AY25" s="121">
        <v>0</v>
      </c>
      <c r="AZ25" s="121">
        <v>0</v>
      </c>
      <c r="BA25" s="121">
        <f t="shared" si="7"/>
        <v>0</v>
      </c>
      <c r="BB25" s="184">
        <f t="shared" si="8"/>
        <v>704</v>
      </c>
      <c r="BC25" s="121">
        <v>0</v>
      </c>
      <c r="BD25" s="121">
        <v>151</v>
      </c>
      <c r="BE25" s="121">
        <v>36</v>
      </c>
      <c r="BF25" s="122">
        <f t="shared" si="9"/>
        <v>900</v>
      </c>
      <c r="BG25" s="121">
        <v>23</v>
      </c>
      <c r="BH25" s="122">
        <f t="shared" si="10"/>
        <v>86</v>
      </c>
      <c r="BI25" s="135">
        <f t="shared" si="11"/>
        <v>977</v>
      </c>
      <c r="BJ25" s="427">
        <v>15</v>
      </c>
      <c r="BK25" s="64"/>
      <c r="BL25" s="64"/>
      <c r="BM25" s="84"/>
    </row>
    <row r="26" spans="1:65" ht="20.100000000000001" customHeight="1" x14ac:dyDescent="0.15">
      <c r="A26" s="23">
        <v>16</v>
      </c>
      <c r="B26" s="31" t="s">
        <v>179</v>
      </c>
      <c r="C26" s="122">
        <v>67</v>
      </c>
      <c r="D26" s="122">
        <v>0</v>
      </c>
      <c r="E26" s="122">
        <v>0</v>
      </c>
      <c r="F26" s="122">
        <v>3</v>
      </c>
      <c r="G26" s="122">
        <v>11</v>
      </c>
      <c r="H26" s="122">
        <v>7</v>
      </c>
      <c r="I26" s="122">
        <f t="shared" ref="I26:I35" si="12">SUM(C26:H26)</f>
        <v>88</v>
      </c>
      <c r="J26" s="122">
        <v>35</v>
      </c>
      <c r="K26" s="122">
        <v>0</v>
      </c>
      <c r="L26" s="122">
        <v>0</v>
      </c>
      <c r="M26" s="122">
        <v>0</v>
      </c>
      <c r="N26" s="122">
        <v>0</v>
      </c>
      <c r="O26" s="122">
        <v>0</v>
      </c>
      <c r="P26" s="122">
        <v>0</v>
      </c>
      <c r="Q26" s="122">
        <f t="shared" si="1"/>
        <v>0</v>
      </c>
      <c r="R26" s="122">
        <v>0</v>
      </c>
      <c r="S26" s="122">
        <v>168</v>
      </c>
      <c r="T26" s="122">
        <v>1</v>
      </c>
      <c r="U26" s="122">
        <v>109</v>
      </c>
      <c r="V26" s="179">
        <v>16</v>
      </c>
      <c r="W26" s="23">
        <v>16</v>
      </c>
      <c r="X26" s="31" t="s">
        <v>179</v>
      </c>
      <c r="Y26" s="120">
        <f t="shared" si="2"/>
        <v>278</v>
      </c>
      <c r="Z26" s="122">
        <v>0</v>
      </c>
      <c r="AA26" s="122">
        <v>420</v>
      </c>
      <c r="AB26" s="122">
        <v>1</v>
      </c>
      <c r="AC26" s="122">
        <v>286</v>
      </c>
      <c r="AD26" s="120">
        <f t="shared" si="3"/>
        <v>707</v>
      </c>
      <c r="AE26" s="122">
        <v>0</v>
      </c>
      <c r="AF26" s="122">
        <v>190</v>
      </c>
      <c r="AG26" s="122">
        <v>1</v>
      </c>
      <c r="AH26" s="122">
        <v>224</v>
      </c>
      <c r="AI26" s="120">
        <f t="shared" si="4"/>
        <v>415</v>
      </c>
      <c r="AJ26" s="122">
        <v>0</v>
      </c>
      <c r="AK26" s="122">
        <v>0</v>
      </c>
      <c r="AL26" s="122">
        <v>0</v>
      </c>
      <c r="AM26" s="122">
        <v>0</v>
      </c>
      <c r="AN26" s="120">
        <f t="shared" si="5"/>
        <v>0</v>
      </c>
      <c r="AO26" s="179">
        <v>16</v>
      </c>
      <c r="AP26" s="23">
        <v>16</v>
      </c>
      <c r="AQ26" s="31" t="s">
        <v>179</v>
      </c>
      <c r="AR26" s="122">
        <v>0</v>
      </c>
      <c r="AS26" s="122">
        <v>0</v>
      </c>
      <c r="AT26" s="122">
        <v>0</v>
      </c>
      <c r="AU26" s="122">
        <v>0</v>
      </c>
      <c r="AV26" s="120">
        <f t="shared" si="6"/>
        <v>0</v>
      </c>
      <c r="AW26" s="122">
        <v>0</v>
      </c>
      <c r="AX26" s="122">
        <v>0</v>
      </c>
      <c r="AY26" s="122">
        <v>0</v>
      </c>
      <c r="AZ26" s="122">
        <v>0</v>
      </c>
      <c r="BA26" s="120">
        <f t="shared" si="7"/>
        <v>0</v>
      </c>
      <c r="BB26" s="129">
        <f t="shared" si="8"/>
        <v>1400</v>
      </c>
      <c r="BC26" s="122">
        <v>0</v>
      </c>
      <c r="BD26" s="122">
        <v>206</v>
      </c>
      <c r="BE26" s="122">
        <v>35</v>
      </c>
      <c r="BF26" s="168">
        <f t="shared" si="9"/>
        <v>1676</v>
      </c>
      <c r="BG26" s="122">
        <v>29</v>
      </c>
      <c r="BH26" s="168">
        <f t="shared" si="10"/>
        <v>152</v>
      </c>
      <c r="BI26" s="134">
        <f t="shared" si="11"/>
        <v>1793</v>
      </c>
      <c r="BJ26" s="429">
        <v>16</v>
      </c>
      <c r="BK26" s="64"/>
      <c r="BL26" s="64"/>
      <c r="BM26" s="84"/>
    </row>
    <row r="27" spans="1:65" ht="20.100000000000001" customHeight="1" x14ac:dyDescent="0.15">
      <c r="A27" s="23">
        <v>17</v>
      </c>
      <c r="B27" s="30" t="s">
        <v>304</v>
      </c>
      <c r="C27" s="122">
        <v>189</v>
      </c>
      <c r="D27" s="122">
        <v>0</v>
      </c>
      <c r="E27" s="122">
        <v>1</v>
      </c>
      <c r="F27" s="122">
        <v>18</v>
      </c>
      <c r="G27" s="122">
        <v>71</v>
      </c>
      <c r="H27" s="122">
        <v>9</v>
      </c>
      <c r="I27" s="122">
        <f t="shared" si="12"/>
        <v>288</v>
      </c>
      <c r="J27" s="122">
        <v>109</v>
      </c>
      <c r="K27" s="122">
        <v>0</v>
      </c>
      <c r="L27" s="122">
        <v>0</v>
      </c>
      <c r="M27" s="122">
        <v>0</v>
      </c>
      <c r="N27" s="122">
        <v>0</v>
      </c>
      <c r="O27" s="122">
        <v>0</v>
      </c>
      <c r="P27" s="122">
        <v>0</v>
      </c>
      <c r="Q27" s="122">
        <f t="shared" si="1"/>
        <v>0</v>
      </c>
      <c r="R27" s="122">
        <v>0</v>
      </c>
      <c r="S27" s="122">
        <v>969</v>
      </c>
      <c r="T27" s="122">
        <v>1</v>
      </c>
      <c r="U27" s="122">
        <v>576</v>
      </c>
      <c r="V27" s="52">
        <v>17</v>
      </c>
      <c r="W27" s="23">
        <v>17</v>
      </c>
      <c r="X27" s="30" t="s">
        <v>304</v>
      </c>
      <c r="Y27" s="120">
        <f t="shared" si="2"/>
        <v>1546</v>
      </c>
      <c r="Z27" s="122">
        <v>2</v>
      </c>
      <c r="AA27" s="122">
        <v>2122</v>
      </c>
      <c r="AB27" s="122">
        <v>8</v>
      </c>
      <c r="AC27" s="122">
        <v>1542</v>
      </c>
      <c r="AD27" s="120">
        <f t="shared" si="3"/>
        <v>3674</v>
      </c>
      <c r="AE27" s="122">
        <v>0</v>
      </c>
      <c r="AF27" s="122">
        <v>953</v>
      </c>
      <c r="AG27" s="122">
        <v>4</v>
      </c>
      <c r="AH27" s="122">
        <v>1281</v>
      </c>
      <c r="AI27" s="120">
        <f t="shared" si="4"/>
        <v>2238</v>
      </c>
      <c r="AJ27" s="122">
        <v>0</v>
      </c>
      <c r="AK27" s="122">
        <v>0</v>
      </c>
      <c r="AL27" s="122">
        <v>0</v>
      </c>
      <c r="AM27" s="122">
        <v>0</v>
      </c>
      <c r="AN27" s="120">
        <f t="shared" si="5"/>
        <v>0</v>
      </c>
      <c r="AO27" s="52">
        <v>17</v>
      </c>
      <c r="AP27" s="23">
        <v>17</v>
      </c>
      <c r="AQ27" s="30" t="s">
        <v>304</v>
      </c>
      <c r="AR27" s="122">
        <v>0</v>
      </c>
      <c r="AS27" s="122">
        <v>0</v>
      </c>
      <c r="AT27" s="122">
        <v>0</v>
      </c>
      <c r="AU27" s="122">
        <v>0</v>
      </c>
      <c r="AV27" s="120">
        <f t="shared" si="6"/>
        <v>0</v>
      </c>
      <c r="AW27" s="122">
        <v>0</v>
      </c>
      <c r="AX27" s="122">
        <v>0</v>
      </c>
      <c r="AY27" s="122">
        <v>0</v>
      </c>
      <c r="AZ27" s="122">
        <v>0</v>
      </c>
      <c r="BA27" s="120">
        <f t="shared" si="7"/>
        <v>0</v>
      </c>
      <c r="BB27" s="129">
        <f t="shared" si="8"/>
        <v>7458</v>
      </c>
      <c r="BC27" s="122">
        <v>0</v>
      </c>
      <c r="BD27" s="122">
        <v>1871</v>
      </c>
      <c r="BE27" s="122">
        <v>167</v>
      </c>
      <c r="BF27" s="122">
        <f t="shared" si="9"/>
        <v>9605</v>
      </c>
      <c r="BG27" s="122">
        <v>172</v>
      </c>
      <c r="BH27" s="122">
        <f t="shared" si="10"/>
        <v>569</v>
      </c>
      <c r="BI27" s="134">
        <f t="shared" si="11"/>
        <v>10065</v>
      </c>
      <c r="BJ27" s="427">
        <v>17</v>
      </c>
      <c r="BK27" s="64"/>
      <c r="BL27" s="64"/>
      <c r="BM27" s="84"/>
    </row>
    <row r="28" spans="1:65" ht="20.100000000000001" customHeight="1" x14ac:dyDescent="0.15">
      <c r="A28" s="23">
        <v>18</v>
      </c>
      <c r="B28" s="30" t="s">
        <v>305</v>
      </c>
      <c r="C28" s="122">
        <v>102</v>
      </c>
      <c r="D28" s="122">
        <v>0</v>
      </c>
      <c r="E28" s="122">
        <v>0</v>
      </c>
      <c r="F28" s="122">
        <v>8</v>
      </c>
      <c r="G28" s="122">
        <v>26</v>
      </c>
      <c r="H28" s="122">
        <v>2</v>
      </c>
      <c r="I28" s="122">
        <f t="shared" si="12"/>
        <v>138</v>
      </c>
      <c r="J28" s="122">
        <v>63</v>
      </c>
      <c r="K28" s="122">
        <v>0</v>
      </c>
      <c r="L28" s="122">
        <v>0</v>
      </c>
      <c r="M28" s="122">
        <v>0</v>
      </c>
      <c r="N28" s="122">
        <v>0</v>
      </c>
      <c r="O28" s="122">
        <v>0</v>
      </c>
      <c r="P28" s="122">
        <v>0</v>
      </c>
      <c r="Q28" s="122">
        <f t="shared" si="1"/>
        <v>0</v>
      </c>
      <c r="R28" s="122">
        <v>0</v>
      </c>
      <c r="S28" s="122">
        <v>392</v>
      </c>
      <c r="T28" s="122">
        <v>1</v>
      </c>
      <c r="U28" s="122">
        <v>233</v>
      </c>
      <c r="V28" s="52">
        <v>18</v>
      </c>
      <c r="W28" s="23">
        <v>18</v>
      </c>
      <c r="X28" s="30" t="s">
        <v>305</v>
      </c>
      <c r="Y28" s="122">
        <f t="shared" si="2"/>
        <v>626</v>
      </c>
      <c r="Z28" s="122">
        <v>1</v>
      </c>
      <c r="AA28" s="122">
        <v>1001</v>
      </c>
      <c r="AB28" s="122">
        <v>0</v>
      </c>
      <c r="AC28" s="122">
        <v>666</v>
      </c>
      <c r="AD28" s="122">
        <f t="shared" si="3"/>
        <v>1668</v>
      </c>
      <c r="AE28" s="122">
        <v>0</v>
      </c>
      <c r="AF28" s="122">
        <v>356</v>
      </c>
      <c r="AG28" s="122">
        <v>0</v>
      </c>
      <c r="AH28" s="122">
        <v>425</v>
      </c>
      <c r="AI28" s="122">
        <f t="shared" si="4"/>
        <v>781</v>
      </c>
      <c r="AJ28" s="122">
        <v>0</v>
      </c>
      <c r="AK28" s="122">
        <v>0</v>
      </c>
      <c r="AL28" s="122">
        <v>0</v>
      </c>
      <c r="AM28" s="122">
        <v>0</v>
      </c>
      <c r="AN28" s="122">
        <f t="shared" si="5"/>
        <v>0</v>
      </c>
      <c r="AO28" s="52">
        <v>18</v>
      </c>
      <c r="AP28" s="23">
        <v>18</v>
      </c>
      <c r="AQ28" s="30" t="s">
        <v>305</v>
      </c>
      <c r="AR28" s="122">
        <v>0</v>
      </c>
      <c r="AS28" s="122">
        <v>0</v>
      </c>
      <c r="AT28" s="122">
        <v>0</v>
      </c>
      <c r="AU28" s="122">
        <v>0</v>
      </c>
      <c r="AV28" s="122">
        <f t="shared" si="6"/>
        <v>0</v>
      </c>
      <c r="AW28" s="122">
        <v>0</v>
      </c>
      <c r="AX28" s="122">
        <v>0</v>
      </c>
      <c r="AY28" s="122">
        <v>0</v>
      </c>
      <c r="AZ28" s="122">
        <v>0</v>
      </c>
      <c r="BA28" s="122">
        <f t="shared" si="7"/>
        <v>0</v>
      </c>
      <c r="BB28" s="122">
        <f t="shared" si="8"/>
        <v>3075</v>
      </c>
      <c r="BC28" s="122">
        <v>0</v>
      </c>
      <c r="BD28" s="122">
        <v>799</v>
      </c>
      <c r="BE28" s="122">
        <v>65</v>
      </c>
      <c r="BF28" s="122">
        <f t="shared" si="9"/>
        <v>4002</v>
      </c>
      <c r="BG28" s="122">
        <v>85</v>
      </c>
      <c r="BH28" s="122">
        <f t="shared" si="10"/>
        <v>286</v>
      </c>
      <c r="BI28" s="134">
        <f t="shared" si="11"/>
        <v>4225</v>
      </c>
      <c r="BJ28" s="427">
        <v>18</v>
      </c>
      <c r="BK28" s="64"/>
      <c r="BL28" s="64"/>
      <c r="BM28" s="84"/>
    </row>
    <row r="29" spans="1:65" ht="20.100000000000001" customHeight="1" x14ac:dyDescent="0.15">
      <c r="A29" s="23">
        <v>19</v>
      </c>
      <c r="B29" s="30" t="s">
        <v>135</v>
      </c>
      <c r="C29" s="122">
        <v>105</v>
      </c>
      <c r="D29" s="122">
        <v>0</v>
      </c>
      <c r="E29" s="122">
        <v>0</v>
      </c>
      <c r="F29" s="122">
        <v>20</v>
      </c>
      <c r="G29" s="122">
        <v>41</v>
      </c>
      <c r="H29" s="122">
        <v>4</v>
      </c>
      <c r="I29" s="122">
        <f t="shared" si="12"/>
        <v>170</v>
      </c>
      <c r="J29" s="122">
        <v>81</v>
      </c>
      <c r="K29" s="122">
        <v>0</v>
      </c>
      <c r="L29" s="122">
        <v>0</v>
      </c>
      <c r="M29" s="122">
        <v>0</v>
      </c>
      <c r="N29" s="122">
        <v>0</v>
      </c>
      <c r="O29" s="122">
        <v>0</v>
      </c>
      <c r="P29" s="122">
        <v>0</v>
      </c>
      <c r="Q29" s="122">
        <f t="shared" si="1"/>
        <v>0</v>
      </c>
      <c r="R29" s="122">
        <v>2</v>
      </c>
      <c r="S29" s="122">
        <v>487</v>
      </c>
      <c r="T29" s="122">
        <v>4</v>
      </c>
      <c r="U29" s="122">
        <v>203</v>
      </c>
      <c r="V29" s="52">
        <v>19</v>
      </c>
      <c r="W29" s="23">
        <v>19</v>
      </c>
      <c r="X29" s="30" t="s">
        <v>135</v>
      </c>
      <c r="Y29" s="122">
        <f t="shared" si="2"/>
        <v>696</v>
      </c>
      <c r="Z29" s="122">
        <v>2</v>
      </c>
      <c r="AA29" s="122">
        <v>1160</v>
      </c>
      <c r="AB29" s="122">
        <v>9</v>
      </c>
      <c r="AC29" s="122">
        <v>570</v>
      </c>
      <c r="AD29" s="122">
        <f t="shared" si="3"/>
        <v>1741</v>
      </c>
      <c r="AE29" s="122">
        <v>0</v>
      </c>
      <c r="AF29" s="122">
        <v>491</v>
      </c>
      <c r="AG29" s="122">
        <v>4</v>
      </c>
      <c r="AH29" s="122">
        <v>525</v>
      </c>
      <c r="AI29" s="122">
        <f t="shared" si="4"/>
        <v>1020</v>
      </c>
      <c r="AJ29" s="122">
        <v>0</v>
      </c>
      <c r="AK29" s="122">
        <v>0</v>
      </c>
      <c r="AL29" s="122">
        <v>0</v>
      </c>
      <c r="AM29" s="122">
        <v>0</v>
      </c>
      <c r="AN29" s="122">
        <f t="shared" si="5"/>
        <v>0</v>
      </c>
      <c r="AO29" s="52">
        <v>19</v>
      </c>
      <c r="AP29" s="23">
        <v>19</v>
      </c>
      <c r="AQ29" s="30" t="s">
        <v>135</v>
      </c>
      <c r="AR29" s="122">
        <v>0</v>
      </c>
      <c r="AS29" s="122">
        <v>0</v>
      </c>
      <c r="AT29" s="122">
        <v>0</v>
      </c>
      <c r="AU29" s="122">
        <v>0</v>
      </c>
      <c r="AV29" s="122">
        <f t="shared" si="6"/>
        <v>0</v>
      </c>
      <c r="AW29" s="122">
        <v>0</v>
      </c>
      <c r="AX29" s="122">
        <v>0</v>
      </c>
      <c r="AY29" s="122">
        <v>0</v>
      </c>
      <c r="AZ29" s="122">
        <v>0</v>
      </c>
      <c r="BA29" s="122">
        <f t="shared" si="7"/>
        <v>0</v>
      </c>
      <c r="BB29" s="122">
        <f t="shared" si="8"/>
        <v>3457</v>
      </c>
      <c r="BC29" s="122">
        <v>2</v>
      </c>
      <c r="BD29" s="122">
        <v>291</v>
      </c>
      <c r="BE29" s="122">
        <v>63</v>
      </c>
      <c r="BF29" s="122">
        <f t="shared" si="9"/>
        <v>3894</v>
      </c>
      <c r="BG29" s="122">
        <v>80</v>
      </c>
      <c r="BH29" s="122">
        <f t="shared" si="10"/>
        <v>331</v>
      </c>
      <c r="BI29" s="134">
        <f t="shared" si="11"/>
        <v>4144</v>
      </c>
      <c r="BJ29" s="427">
        <v>19</v>
      </c>
      <c r="BK29" s="64"/>
      <c r="BL29" s="64"/>
      <c r="BM29" s="84"/>
    </row>
    <row r="30" spans="1:65" ht="20.100000000000001" customHeight="1" x14ac:dyDescent="0.15">
      <c r="A30" s="24">
        <v>20</v>
      </c>
      <c r="B30" s="33" t="s">
        <v>181</v>
      </c>
      <c r="C30" s="121">
        <v>65</v>
      </c>
      <c r="D30" s="121">
        <v>0</v>
      </c>
      <c r="E30" s="121">
        <v>0</v>
      </c>
      <c r="F30" s="121">
        <v>14</v>
      </c>
      <c r="G30" s="121">
        <v>23</v>
      </c>
      <c r="H30" s="121">
        <v>2</v>
      </c>
      <c r="I30" s="121">
        <f t="shared" si="12"/>
        <v>104</v>
      </c>
      <c r="J30" s="121">
        <v>50</v>
      </c>
      <c r="K30" s="121">
        <v>0</v>
      </c>
      <c r="L30" s="121">
        <v>0</v>
      </c>
      <c r="M30" s="121">
        <v>0</v>
      </c>
      <c r="N30" s="121">
        <v>0</v>
      </c>
      <c r="O30" s="121">
        <v>0</v>
      </c>
      <c r="P30" s="121">
        <v>0</v>
      </c>
      <c r="Q30" s="121">
        <f t="shared" si="1"/>
        <v>0</v>
      </c>
      <c r="R30" s="121">
        <v>1</v>
      </c>
      <c r="S30" s="121">
        <v>342</v>
      </c>
      <c r="T30" s="121">
        <v>2</v>
      </c>
      <c r="U30" s="121">
        <v>109</v>
      </c>
      <c r="V30" s="53">
        <v>20</v>
      </c>
      <c r="W30" s="24">
        <v>20</v>
      </c>
      <c r="X30" s="33" t="s">
        <v>181</v>
      </c>
      <c r="Y30" s="121">
        <f t="shared" si="2"/>
        <v>454</v>
      </c>
      <c r="Z30" s="121">
        <v>0</v>
      </c>
      <c r="AA30" s="121">
        <v>843</v>
      </c>
      <c r="AB30" s="121">
        <v>2</v>
      </c>
      <c r="AC30" s="121">
        <v>300</v>
      </c>
      <c r="AD30" s="121">
        <f t="shared" si="3"/>
        <v>1145</v>
      </c>
      <c r="AE30" s="121">
        <v>0</v>
      </c>
      <c r="AF30" s="121">
        <v>334</v>
      </c>
      <c r="AG30" s="121">
        <v>4</v>
      </c>
      <c r="AH30" s="121">
        <v>353</v>
      </c>
      <c r="AI30" s="121">
        <f t="shared" si="4"/>
        <v>691</v>
      </c>
      <c r="AJ30" s="121">
        <v>0</v>
      </c>
      <c r="AK30" s="121">
        <v>0</v>
      </c>
      <c r="AL30" s="121">
        <v>0</v>
      </c>
      <c r="AM30" s="121">
        <v>0</v>
      </c>
      <c r="AN30" s="121">
        <f t="shared" si="5"/>
        <v>0</v>
      </c>
      <c r="AO30" s="53">
        <v>20</v>
      </c>
      <c r="AP30" s="24">
        <v>20</v>
      </c>
      <c r="AQ30" s="33" t="s">
        <v>181</v>
      </c>
      <c r="AR30" s="121">
        <v>0</v>
      </c>
      <c r="AS30" s="121">
        <v>0</v>
      </c>
      <c r="AT30" s="121">
        <v>0</v>
      </c>
      <c r="AU30" s="121">
        <v>0</v>
      </c>
      <c r="AV30" s="121">
        <f t="shared" si="6"/>
        <v>0</v>
      </c>
      <c r="AW30" s="121">
        <v>0</v>
      </c>
      <c r="AX30" s="121">
        <v>0</v>
      </c>
      <c r="AY30" s="121">
        <v>0</v>
      </c>
      <c r="AZ30" s="121">
        <v>0</v>
      </c>
      <c r="BA30" s="121">
        <f t="shared" si="7"/>
        <v>0</v>
      </c>
      <c r="BB30" s="121">
        <f t="shared" si="8"/>
        <v>2290</v>
      </c>
      <c r="BC30" s="121">
        <v>0</v>
      </c>
      <c r="BD30" s="121">
        <v>224</v>
      </c>
      <c r="BE30" s="121">
        <v>50</v>
      </c>
      <c r="BF30" s="121">
        <f t="shared" si="9"/>
        <v>2614</v>
      </c>
      <c r="BG30" s="121">
        <v>68</v>
      </c>
      <c r="BH30" s="121">
        <f t="shared" si="10"/>
        <v>222</v>
      </c>
      <c r="BI30" s="135">
        <f t="shared" si="11"/>
        <v>2786</v>
      </c>
      <c r="BJ30" s="428">
        <v>20</v>
      </c>
      <c r="BK30" s="64"/>
      <c r="BL30" s="64"/>
      <c r="BM30" s="84"/>
    </row>
    <row r="31" spans="1:65" ht="20.100000000000001" customHeight="1" x14ac:dyDescent="0.15">
      <c r="A31" s="23">
        <v>21</v>
      </c>
      <c r="B31" s="30" t="s">
        <v>182</v>
      </c>
      <c r="C31" s="122">
        <v>64</v>
      </c>
      <c r="D31" s="122">
        <v>0</v>
      </c>
      <c r="E31" s="122">
        <v>0</v>
      </c>
      <c r="F31" s="122">
        <v>6</v>
      </c>
      <c r="G31" s="122">
        <v>19</v>
      </c>
      <c r="H31" s="122">
        <v>2</v>
      </c>
      <c r="I31" s="122">
        <f t="shared" si="12"/>
        <v>91</v>
      </c>
      <c r="J31" s="122">
        <v>40</v>
      </c>
      <c r="K31" s="122">
        <v>0</v>
      </c>
      <c r="L31" s="122">
        <v>0</v>
      </c>
      <c r="M31" s="122">
        <v>0</v>
      </c>
      <c r="N31" s="122">
        <v>0</v>
      </c>
      <c r="O31" s="122">
        <v>0</v>
      </c>
      <c r="P31" s="122">
        <v>0</v>
      </c>
      <c r="Q31" s="122">
        <f t="shared" si="1"/>
        <v>0</v>
      </c>
      <c r="R31" s="122">
        <v>0</v>
      </c>
      <c r="S31" s="122">
        <v>287</v>
      </c>
      <c r="T31" s="122">
        <v>1</v>
      </c>
      <c r="U31" s="122">
        <v>100</v>
      </c>
      <c r="V31" s="52">
        <v>21</v>
      </c>
      <c r="W31" s="23">
        <v>21</v>
      </c>
      <c r="X31" s="30" t="s">
        <v>182</v>
      </c>
      <c r="Y31" s="122">
        <f t="shared" si="2"/>
        <v>388</v>
      </c>
      <c r="Z31" s="122">
        <v>2</v>
      </c>
      <c r="AA31" s="122">
        <v>607</v>
      </c>
      <c r="AB31" s="122">
        <v>3</v>
      </c>
      <c r="AC31" s="122">
        <v>278</v>
      </c>
      <c r="AD31" s="122">
        <f t="shared" si="3"/>
        <v>890</v>
      </c>
      <c r="AE31" s="122">
        <v>0</v>
      </c>
      <c r="AF31" s="122">
        <v>260</v>
      </c>
      <c r="AG31" s="122">
        <v>0</v>
      </c>
      <c r="AH31" s="122">
        <v>352</v>
      </c>
      <c r="AI31" s="122">
        <f t="shared" si="4"/>
        <v>612</v>
      </c>
      <c r="AJ31" s="122">
        <v>0</v>
      </c>
      <c r="AK31" s="122">
        <v>1</v>
      </c>
      <c r="AL31" s="122">
        <v>0</v>
      </c>
      <c r="AM31" s="122">
        <v>0</v>
      </c>
      <c r="AN31" s="122">
        <f t="shared" si="5"/>
        <v>1</v>
      </c>
      <c r="AO31" s="52">
        <v>21</v>
      </c>
      <c r="AP31" s="23">
        <v>21</v>
      </c>
      <c r="AQ31" s="30" t="s">
        <v>182</v>
      </c>
      <c r="AR31" s="122">
        <v>0</v>
      </c>
      <c r="AS31" s="122">
        <v>0</v>
      </c>
      <c r="AT31" s="122">
        <v>0</v>
      </c>
      <c r="AU31" s="122">
        <v>0</v>
      </c>
      <c r="AV31" s="122">
        <f t="shared" si="6"/>
        <v>0</v>
      </c>
      <c r="AW31" s="122">
        <v>0</v>
      </c>
      <c r="AX31" s="122">
        <v>0</v>
      </c>
      <c r="AY31" s="122">
        <v>0</v>
      </c>
      <c r="AZ31" s="122">
        <v>0</v>
      </c>
      <c r="BA31" s="122">
        <f t="shared" si="7"/>
        <v>0</v>
      </c>
      <c r="BB31" s="122">
        <f t="shared" si="8"/>
        <v>1891</v>
      </c>
      <c r="BC31" s="122">
        <v>0</v>
      </c>
      <c r="BD31" s="122">
        <v>359</v>
      </c>
      <c r="BE31" s="122">
        <v>30</v>
      </c>
      <c r="BF31" s="122">
        <f t="shared" si="9"/>
        <v>2320</v>
      </c>
      <c r="BG31" s="122">
        <v>50</v>
      </c>
      <c r="BH31" s="122">
        <f t="shared" si="10"/>
        <v>181</v>
      </c>
      <c r="BI31" s="134">
        <f t="shared" si="11"/>
        <v>2461</v>
      </c>
      <c r="BJ31" s="427">
        <v>21</v>
      </c>
      <c r="BK31" s="64"/>
      <c r="BM31" s="84"/>
    </row>
    <row r="32" spans="1:65" ht="20.100000000000001" customHeight="1" x14ac:dyDescent="0.15">
      <c r="A32" s="23">
        <v>22</v>
      </c>
      <c r="B32" s="30" t="s">
        <v>183</v>
      </c>
      <c r="C32" s="122">
        <v>93</v>
      </c>
      <c r="D32" s="122">
        <v>0</v>
      </c>
      <c r="E32" s="122">
        <v>3</v>
      </c>
      <c r="F32" s="122">
        <v>10</v>
      </c>
      <c r="G32" s="122">
        <v>23</v>
      </c>
      <c r="H32" s="122">
        <v>7</v>
      </c>
      <c r="I32" s="122">
        <f t="shared" si="12"/>
        <v>136</v>
      </c>
      <c r="J32" s="122">
        <v>51</v>
      </c>
      <c r="K32" s="122">
        <v>0</v>
      </c>
      <c r="L32" s="122">
        <v>0</v>
      </c>
      <c r="M32" s="122">
        <v>0</v>
      </c>
      <c r="N32" s="122">
        <v>0</v>
      </c>
      <c r="O32" s="122">
        <v>0</v>
      </c>
      <c r="P32" s="122">
        <v>0</v>
      </c>
      <c r="Q32" s="122">
        <f t="shared" si="1"/>
        <v>0</v>
      </c>
      <c r="R32" s="122">
        <v>0</v>
      </c>
      <c r="S32" s="122">
        <v>109</v>
      </c>
      <c r="T32" s="122">
        <v>0</v>
      </c>
      <c r="U32" s="122">
        <v>158</v>
      </c>
      <c r="V32" s="52">
        <v>22</v>
      </c>
      <c r="W32" s="23">
        <v>22</v>
      </c>
      <c r="X32" s="30" t="s">
        <v>183</v>
      </c>
      <c r="Y32" s="122">
        <f t="shared" si="2"/>
        <v>267</v>
      </c>
      <c r="Z32" s="122">
        <v>0</v>
      </c>
      <c r="AA32" s="122">
        <v>249</v>
      </c>
      <c r="AB32" s="122">
        <v>1</v>
      </c>
      <c r="AC32" s="122">
        <v>597</v>
      </c>
      <c r="AD32" s="122">
        <f t="shared" si="3"/>
        <v>847</v>
      </c>
      <c r="AE32" s="122">
        <v>0</v>
      </c>
      <c r="AF32" s="122">
        <v>89</v>
      </c>
      <c r="AG32" s="122">
        <v>0</v>
      </c>
      <c r="AH32" s="122">
        <v>330</v>
      </c>
      <c r="AI32" s="122">
        <f t="shared" si="4"/>
        <v>419</v>
      </c>
      <c r="AJ32" s="122">
        <v>0</v>
      </c>
      <c r="AK32" s="122">
        <v>0</v>
      </c>
      <c r="AL32" s="122">
        <v>0</v>
      </c>
      <c r="AM32" s="122">
        <v>0</v>
      </c>
      <c r="AN32" s="122">
        <f t="shared" si="5"/>
        <v>0</v>
      </c>
      <c r="AO32" s="52">
        <v>22</v>
      </c>
      <c r="AP32" s="23">
        <v>22</v>
      </c>
      <c r="AQ32" s="30" t="s">
        <v>183</v>
      </c>
      <c r="AR32" s="122">
        <v>0</v>
      </c>
      <c r="AS32" s="122">
        <v>0</v>
      </c>
      <c r="AT32" s="122">
        <v>0</v>
      </c>
      <c r="AU32" s="122">
        <v>0</v>
      </c>
      <c r="AV32" s="122">
        <f t="shared" si="6"/>
        <v>0</v>
      </c>
      <c r="AW32" s="122">
        <v>0</v>
      </c>
      <c r="AX32" s="122">
        <v>0</v>
      </c>
      <c r="AY32" s="122">
        <v>0</v>
      </c>
      <c r="AZ32" s="122">
        <v>0</v>
      </c>
      <c r="BA32" s="122">
        <f t="shared" si="7"/>
        <v>0</v>
      </c>
      <c r="BB32" s="122">
        <f t="shared" si="8"/>
        <v>1533</v>
      </c>
      <c r="BC32" s="122">
        <v>0</v>
      </c>
      <c r="BD32" s="122">
        <v>2286</v>
      </c>
      <c r="BE32" s="122">
        <v>494</v>
      </c>
      <c r="BF32" s="122">
        <f t="shared" si="9"/>
        <v>4364</v>
      </c>
      <c r="BG32" s="122">
        <v>71</v>
      </c>
      <c r="BH32" s="122">
        <f t="shared" si="10"/>
        <v>258</v>
      </c>
      <c r="BI32" s="134">
        <f t="shared" si="11"/>
        <v>4571</v>
      </c>
      <c r="BJ32" s="427">
        <v>22</v>
      </c>
      <c r="BK32" s="64"/>
      <c r="BM32" s="84"/>
    </row>
    <row r="33" spans="1:65" ht="20.100000000000001" customHeight="1" x14ac:dyDescent="0.15">
      <c r="A33" s="23">
        <v>23</v>
      </c>
      <c r="B33" s="30" t="s">
        <v>185</v>
      </c>
      <c r="C33" s="122">
        <v>412</v>
      </c>
      <c r="D33" s="122">
        <v>0</v>
      </c>
      <c r="E33" s="122">
        <v>1</v>
      </c>
      <c r="F33" s="122">
        <v>71</v>
      </c>
      <c r="G33" s="122">
        <v>88</v>
      </c>
      <c r="H33" s="122">
        <v>19</v>
      </c>
      <c r="I33" s="122">
        <f t="shared" si="12"/>
        <v>591</v>
      </c>
      <c r="J33" s="122">
        <v>189</v>
      </c>
      <c r="K33" s="122">
        <v>0</v>
      </c>
      <c r="L33" s="122">
        <v>0</v>
      </c>
      <c r="M33" s="122">
        <v>0</v>
      </c>
      <c r="N33" s="122">
        <v>0</v>
      </c>
      <c r="O33" s="122">
        <v>0</v>
      </c>
      <c r="P33" s="122">
        <v>0</v>
      </c>
      <c r="Q33" s="122">
        <f t="shared" si="1"/>
        <v>0</v>
      </c>
      <c r="R33" s="122">
        <v>1</v>
      </c>
      <c r="S33" s="122">
        <v>1095</v>
      </c>
      <c r="T33" s="122">
        <v>5</v>
      </c>
      <c r="U33" s="122">
        <v>463</v>
      </c>
      <c r="V33" s="52">
        <v>23</v>
      </c>
      <c r="W33" s="23">
        <v>23</v>
      </c>
      <c r="X33" s="30" t="s">
        <v>185</v>
      </c>
      <c r="Y33" s="122">
        <f t="shared" si="2"/>
        <v>1564</v>
      </c>
      <c r="Z33" s="122">
        <v>0</v>
      </c>
      <c r="AA33" s="122">
        <v>2758</v>
      </c>
      <c r="AB33" s="122">
        <v>13</v>
      </c>
      <c r="AC33" s="122">
        <v>1458</v>
      </c>
      <c r="AD33" s="122">
        <f t="shared" si="3"/>
        <v>4229</v>
      </c>
      <c r="AE33" s="122">
        <v>2</v>
      </c>
      <c r="AF33" s="122">
        <v>1285</v>
      </c>
      <c r="AG33" s="122">
        <v>8</v>
      </c>
      <c r="AH33" s="122">
        <v>1591</v>
      </c>
      <c r="AI33" s="122">
        <f t="shared" si="4"/>
        <v>2886</v>
      </c>
      <c r="AJ33" s="122">
        <v>0</v>
      </c>
      <c r="AK33" s="122">
        <v>2</v>
      </c>
      <c r="AL33" s="122">
        <v>0</v>
      </c>
      <c r="AM33" s="122">
        <v>0</v>
      </c>
      <c r="AN33" s="122">
        <f t="shared" si="5"/>
        <v>2</v>
      </c>
      <c r="AO33" s="52">
        <v>23</v>
      </c>
      <c r="AP33" s="23">
        <v>23</v>
      </c>
      <c r="AQ33" s="30" t="s">
        <v>185</v>
      </c>
      <c r="AR33" s="122">
        <v>0</v>
      </c>
      <c r="AS33" s="122">
        <v>0</v>
      </c>
      <c r="AT33" s="122">
        <v>0</v>
      </c>
      <c r="AU33" s="122">
        <v>0</v>
      </c>
      <c r="AV33" s="122">
        <f t="shared" si="6"/>
        <v>0</v>
      </c>
      <c r="AW33" s="122">
        <v>0</v>
      </c>
      <c r="AX33" s="122">
        <v>0</v>
      </c>
      <c r="AY33" s="122">
        <v>0</v>
      </c>
      <c r="AZ33" s="122">
        <v>0</v>
      </c>
      <c r="BA33" s="122">
        <f t="shared" si="7"/>
        <v>0</v>
      </c>
      <c r="BB33" s="122">
        <f t="shared" si="8"/>
        <v>8681</v>
      </c>
      <c r="BC33" s="122">
        <v>0</v>
      </c>
      <c r="BD33" s="122">
        <v>1988</v>
      </c>
      <c r="BE33" s="122">
        <v>215</v>
      </c>
      <c r="BF33" s="122">
        <f t="shared" si="9"/>
        <v>11073</v>
      </c>
      <c r="BG33" s="122">
        <v>256</v>
      </c>
      <c r="BH33" s="122">
        <f t="shared" si="10"/>
        <v>1036</v>
      </c>
      <c r="BI33" s="134">
        <f t="shared" si="11"/>
        <v>11920</v>
      </c>
      <c r="BJ33" s="427">
        <v>23</v>
      </c>
      <c r="BK33" s="64"/>
      <c r="BM33" s="84"/>
    </row>
    <row r="34" spans="1:65" ht="20.100000000000001" customHeight="1" x14ac:dyDescent="0.15">
      <c r="A34" s="23">
        <v>24</v>
      </c>
      <c r="B34" s="30" t="s">
        <v>186</v>
      </c>
      <c r="C34" s="122">
        <v>321</v>
      </c>
      <c r="D34" s="122">
        <v>0</v>
      </c>
      <c r="E34" s="122">
        <v>2</v>
      </c>
      <c r="F34" s="122">
        <v>28</v>
      </c>
      <c r="G34" s="122">
        <v>50</v>
      </c>
      <c r="H34" s="122">
        <v>9</v>
      </c>
      <c r="I34" s="122">
        <f t="shared" si="12"/>
        <v>410</v>
      </c>
      <c r="J34" s="122">
        <v>153</v>
      </c>
      <c r="K34" s="122">
        <v>0</v>
      </c>
      <c r="L34" s="122">
        <v>0</v>
      </c>
      <c r="M34" s="122">
        <v>0</v>
      </c>
      <c r="N34" s="122">
        <v>0</v>
      </c>
      <c r="O34" s="122">
        <v>0</v>
      </c>
      <c r="P34" s="122">
        <v>0</v>
      </c>
      <c r="Q34" s="122">
        <f t="shared" si="1"/>
        <v>0</v>
      </c>
      <c r="R34" s="122">
        <v>1</v>
      </c>
      <c r="S34" s="122">
        <v>887</v>
      </c>
      <c r="T34" s="122">
        <v>4</v>
      </c>
      <c r="U34" s="122">
        <v>399</v>
      </c>
      <c r="V34" s="52">
        <v>24</v>
      </c>
      <c r="W34" s="23">
        <v>24</v>
      </c>
      <c r="X34" s="30" t="s">
        <v>186</v>
      </c>
      <c r="Y34" s="122">
        <f t="shared" si="2"/>
        <v>1291</v>
      </c>
      <c r="Z34" s="122">
        <v>1</v>
      </c>
      <c r="AA34" s="122">
        <v>1945</v>
      </c>
      <c r="AB34" s="122">
        <v>25</v>
      </c>
      <c r="AC34" s="122">
        <v>1128</v>
      </c>
      <c r="AD34" s="122">
        <f t="shared" si="3"/>
        <v>3099</v>
      </c>
      <c r="AE34" s="122">
        <v>0</v>
      </c>
      <c r="AF34" s="122">
        <v>935</v>
      </c>
      <c r="AG34" s="122">
        <v>7</v>
      </c>
      <c r="AH34" s="122">
        <v>1088</v>
      </c>
      <c r="AI34" s="122">
        <f t="shared" si="4"/>
        <v>2030</v>
      </c>
      <c r="AJ34" s="122">
        <v>0</v>
      </c>
      <c r="AK34" s="122">
        <v>0</v>
      </c>
      <c r="AL34" s="122">
        <v>0</v>
      </c>
      <c r="AM34" s="122">
        <v>0</v>
      </c>
      <c r="AN34" s="122">
        <f t="shared" si="5"/>
        <v>0</v>
      </c>
      <c r="AO34" s="52">
        <v>24</v>
      </c>
      <c r="AP34" s="23">
        <v>24</v>
      </c>
      <c r="AQ34" s="30" t="s">
        <v>186</v>
      </c>
      <c r="AR34" s="122">
        <v>0</v>
      </c>
      <c r="AS34" s="122">
        <v>0</v>
      </c>
      <c r="AT34" s="122">
        <v>0</v>
      </c>
      <c r="AU34" s="122">
        <v>0</v>
      </c>
      <c r="AV34" s="122">
        <f t="shared" si="6"/>
        <v>0</v>
      </c>
      <c r="AW34" s="122">
        <v>0</v>
      </c>
      <c r="AX34" s="122">
        <v>0</v>
      </c>
      <c r="AY34" s="122">
        <v>0</v>
      </c>
      <c r="AZ34" s="122">
        <v>0</v>
      </c>
      <c r="BA34" s="122">
        <f t="shared" si="7"/>
        <v>0</v>
      </c>
      <c r="BB34" s="122">
        <f t="shared" si="8"/>
        <v>6420</v>
      </c>
      <c r="BC34" s="122">
        <v>0</v>
      </c>
      <c r="BD34" s="122">
        <v>1064</v>
      </c>
      <c r="BE34" s="122">
        <v>252</v>
      </c>
      <c r="BF34" s="122">
        <f t="shared" si="9"/>
        <v>7889</v>
      </c>
      <c r="BG34" s="122">
        <v>142</v>
      </c>
      <c r="BH34" s="122">
        <f t="shared" si="10"/>
        <v>705</v>
      </c>
      <c r="BI34" s="134">
        <f t="shared" si="11"/>
        <v>8441</v>
      </c>
      <c r="BJ34" s="427">
        <v>24</v>
      </c>
      <c r="BK34" s="64"/>
      <c r="BM34" s="84"/>
    </row>
    <row r="35" spans="1:65" ht="20.100000000000001" customHeight="1" x14ac:dyDescent="0.15">
      <c r="A35" s="23">
        <v>25</v>
      </c>
      <c r="B35" s="30" t="s">
        <v>12</v>
      </c>
      <c r="C35" s="122">
        <v>48</v>
      </c>
      <c r="D35" s="122">
        <v>0</v>
      </c>
      <c r="E35" s="122">
        <v>0</v>
      </c>
      <c r="F35" s="122">
        <v>5</v>
      </c>
      <c r="G35" s="122">
        <v>4</v>
      </c>
      <c r="H35" s="122">
        <v>0</v>
      </c>
      <c r="I35" s="122">
        <f t="shared" si="12"/>
        <v>57</v>
      </c>
      <c r="J35" s="122">
        <v>20</v>
      </c>
      <c r="K35" s="122">
        <v>0</v>
      </c>
      <c r="L35" s="122">
        <v>0</v>
      </c>
      <c r="M35" s="122">
        <v>0</v>
      </c>
      <c r="N35" s="122">
        <v>0</v>
      </c>
      <c r="O35" s="122">
        <v>0</v>
      </c>
      <c r="P35" s="122">
        <v>0</v>
      </c>
      <c r="Q35" s="122">
        <f t="shared" si="1"/>
        <v>0</v>
      </c>
      <c r="R35" s="122">
        <v>0</v>
      </c>
      <c r="S35" s="122">
        <v>143</v>
      </c>
      <c r="T35" s="122">
        <v>0</v>
      </c>
      <c r="U35" s="122">
        <v>83</v>
      </c>
      <c r="V35" s="180">
        <v>25</v>
      </c>
      <c r="W35" s="23">
        <v>25</v>
      </c>
      <c r="X35" s="30" t="s">
        <v>12</v>
      </c>
      <c r="Y35" s="122">
        <f t="shared" si="2"/>
        <v>226</v>
      </c>
      <c r="Z35" s="122">
        <v>0</v>
      </c>
      <c r="AA35" s="122">
        <v>405</v>
      </c>
      <c r="AB35" s="122">
        <v>1</v>
      </c>
      <c r="AC35" s="122">
        <v>298</v>
      </c>
      <c r="AD35" s="122">
        <f t="shared" si="3"/>
        <v>704</v>
      </c>
      <c r="AE35" s="122">
        <v>0</v>
      </c>
      <c r="AF35" s="122">
        <v>98</v>
      </c>
      <c r="AG35" s="122">
        <v>0</v>
      </c>
      <c r="AH35" s="122">
        <v>170</v>
      </c>
      <c r="AI35" s="122">
        <f t="shared" si="4"/>
        <v>268</v>
      </c>
      <c r="AJ35" s="122">
        <v>0</v>
      </c>
      <c r="AK35" s="122">
        <v>0</v>
      </c>
      <c r="AL35" s="122">
        <v>0</v>
      </c>
      <c r="AM35" s="122">
        <v>0</v>
      </c>
      <c r="AN35" s="122">
        <f t="shared" si="5"/>
        <v>0</v>
      </c>
      <c r="AO35" s="180">
        <v>25</v>
      </c>
      <c r="AP35" s="23">
        <v>25</v>
      </c>
      <c r="AQ35" s="30" t="s">
        <v>12</v>
      </c>
      <c r="AR35" s="122">
        <v>0</v>
      </c>
      <c r="AS35" s="122">
        <v>0</v>
      </c>
      <c r="AT35" s="122">
        <v>0</v>
      </c>
      <c r="AU35" s="122">
        <v>0</v>
      </c>
      <c r="AV35" s="122">
        <f t="shared" si="6"/>
        <v>0</v>
      </c>
      <c r="AW35" s="122">
        <v>0</v>
      </c>
      <c r="AX35" s="122">
        <v>0</v>
      </c>
      <c r="AY35" s="122">
        <v>0</v>
      </c>
      <c r="AZ35" s="122">
        <v>0</v>
      </c>
      <c r="BA35" s="122">
        <f t="shared" si="7"/>
        <v>0</v>
      </c>
      <c r="BB35" s="122">
        <f t="shared" si="8"/>
        <v>1198</v>
      </c>
      <c r="BC35" s="122">
        <v>0</v>
      </c>
      <c r="BD35" s="122">
        <v>103</v>
      </c>
      <c r="BE35" s="122">
        <v>37</v>
      </c>
      <c r="BF35" s="122">
        <f t="shared" si="9"/>
        <v>1358</v>
      </c>
      <c r="BG35" s="122">
        <v>23</v>
      </c>
      <c r="BH35" s="122">
        <f t="shared" si="10"/>
        <v>100</v>
      </c>
      <c r="BI35" s="134">
        <f t="shared" si="11"/>
        <v>1438</v>
      </c>
      <c r="BJ35" s="430">
        <v>25</v>
      </c>
      <c r="BK35" s="64"/>
      <c r="BM35" s="84"/>
    </row>
    <row r="36" spans="1:65" ht="20.100000000000001" customHeight="1" x14ac:dyDescent="0.15">
      <c r="A36" s="533" t="s">
        <v>239</v>
      </c>
      <c r="B36" s="534"/>
      <c r="C36" s="127">
        <f t="shared" ref="C36:U36" si="13">SUM(C11:C35)</f>
        <v>15306</v>
      </c>
      <c r="D36" s="127">
        <f t="shared" si="13"/>
        <v>0</v>
      </c>
      <c r="E36" s="127">
        <f t="shared" si="13"/>
        <v>143</v>
      </c>
      <c r="F36" s="127">
        <f t="shared" si="13"/>
        <v>2167</v>
      </c>
      <c r="G36" s="127">
        <f t="shared" si="13"/>
        <v>4090</v>
      </c>
      <c r="H36" s="127">
        <f t="shared" si="13"/>
        <v>583</v>
      </c>
      <c r="I36" s="127">
        <f t="shared" si="13"/>
        <v>22289</v>
      </c>
      <c r="J36" s="127">
        <f t="shared" si="13"/>
        <v>9490</v>
      </c>
      <c r="K36" s="127">
        <f t="shared" si="13"/>
        <v>0</v>
      </c>
      <c r="L36" s="127">
        <f t="shared" si="13"/>
        <v>0</v>
      </c>
      <c r="M36" s="127">
        <f t="shared" si="13"/>
        <v>12</v>
      </c>
      <c r="N36" s="127">
        <f t="shared" si="13"/>
        <v>0</v>
      </c>
      <c r="O36" s="127">
        <f t="shared" si="13"/>
        <v>0</v>
      </c>
      <c r="P36" s="127">
        <f t="shared" si="13"/>
        <v>0</v>
      </c>
      <c r="Q36" s="127">
        <f t="shared" si="13"/>
        <v>12</v>
      </c>
      <c r="R36" s="127">
        <f t="shared" si="13"/>
        <v>26</v>
      </c>
      <c r="S36" s="127">
        <f t="shared" si="13"/>
        <v>54220</v>
      </c>
      <c r="T36" s="127">
        <f t="shared" si="13"/>
        <v>239</v>
      </c>
      <c r="U36" s="127">
        <f t="shared" si="13"/>
        <v>17950</v>
      </c>
      <c r="V36" s="181"/>
      <c r="W36" s="466" t="s">
        <v>210</v>
      </c>
      <c r="X36" s="467"/>
      <c r="Y36" s="127">
        <f t="shared" ref="Y36:AN36" si="14">SUM(Y11:Y35)</f>
        <v>72435</v>
      </c>
      <c r="Z36" s="127">
        <f t="shared" si="14"/>
        <v>44</v>
      </c>
      <c r="AA36" s="127">
        <f t="shared" si="14"/>
        <v>142571</v>
      </c>
      <c r="AB36" s="127">
        <f t="shared" si="14"/>
        <v>1326</v>
      </c>
      <c r="AC36" s="127">
        <f t="shared" si="14"/>
        <v>55634</v>
      </c>
      <c r="AD36" s="127">
        <f t="shared" si="14"/>
        <v>199575</v>
      </c>
      <c r="AE36" s="127">
        <f t="shared" si="14"/>
        <v>46</v>
      </c>
      <c r="AF36" s="127">
        <f t="shared" si="14"/>
        <v>50352</v>
      </c>
      <c r="AG36" s="127">
        <f t="shared" si="14"/>
        <v>307</v>
      </c>
      <c r="AH36" s="127">
        <f t="shared" si="14"/>
        <v>40633</v>
      </c>
      <c r="AI36" s="127">
        <f t="shared" si="14"/>
        <v>91338</v>
      </c>
      <c r="AJ36" s="127">
        <f t="shared" si="14"/>
        <v>0</v>
      </c>
      <c r="AK36" s="127">
        <f t="shared" si="14"/>
        <v>79</v>
      </c>
      <c r="AL36" s="127">
        <f t="shared" si="14"/>
        <v>1</v>
      </c>
      <c r="AM36" s="127">
        <f t="shared" si="14"/>
        <v>38</v>
      </c>
      <c r="AN36" s="127">
        <f t="shared" si="14"/>
        <v>118</v>
      </c>
      <c r="AO36" s="181"/>
      <c r="AP36" s="466" t="s">
        <v>210</v>
      </c>
      <c r="AQ36" s="467"/>
      <c r="AR36" s="127">
        <f t="shared" ref="AR36:BI36" si="15">SUM(AR11:AR35)</f>
        <v>1</v>
      </c>
      <c r="AS36" s="127">
        <f t="shared" si="15"/>
        <v>0</v>
      </c>
      <c r="AT36" s="127">
        <f t="shared" si="15"/>
        <v>0</v>
      </c>
      <c r="AU36" s="127">
        <f t="shared" si="15"/>
        <v>0</v>
      </c>
      <c r="AV36" s="127">
        <f t="shared" si="15"/>
        <v>1</v>
      </c>
      <c r="AW36" s="127">
        <f t="shared" si="15"/>
        <v>1</v>
      </c>
      <c r="AX36" s="127">
        <f t="shared" si="15"/>
        <v>0</v>
      </c>
      <c r="AY36" s="127">
        <f t="shared" si="15"/>
        <v>0</v>
      </c>
      <c r="AZ36" s="127">
        <f t="shared" si="15"/>
        <v>0</v>
      </c>
      <c r="BA36" s="127">
        <f t="shared" si="15"/>
        <v>1</v>
      </c>
      <c r="BB36" s="127">
        <f t="shared" si="15"/>
        <v>363468</v>
      </c>
      <c r="BC36" s="127">
        <f t="shared" si="15"/>
        <v>15</v>
      </c>
      <c r="BD36" s="127">
        <f t="shared" si="15"/>
        <v>43395</v>
      </c>
      <c r="BE36" s="127">
        <f t="shared" si="15"/>
        <v>11541</v>
      </c>
      <c r="BF36" s="127">
        <f t="shared" si="15"/>
        <v>427921</v>
      </c>
      <c r="BG36" s="127">
        <f t="shared" si="15"/>
        <v>11597</v>
      </c>
      <c r="BH36" s="127">
        <f t="shared" si="15"/>
        <v>43376</v>
      </c>
      <c r="BI36" s="137">
        <f t="shared" si="15"/>
        <v>461807</v>
      </c>
      <c r="BJ36" s="431"/>
      <c r="BK36" s="64"/>
    </row>
    <row r="37" spans="1:65" ht="20.100000000000001" customHeight="1" x14ac:dyDescent="0.15">
      <c r="BK37" s="64"/>
    </row>
  </sheetData>
  <mergeCells count="53">
    <mergeCell ref="AR6:BF6"/>
    <mergeCell ref="R7:U7"/>
    <mergeCell ref="Z7:AD7"/>
    <mergeCell ref="AE7:AI7"/>
    <mergeCell ref="AJ7:AN7"/>
    <mergeCell ref="AR7:AV7"/>
    <mergeCell ref="AW7:BA7"/>
    <mergeCell ref="BB7:BB9"/>
    <mergeCell ref="BC7:BC9"/>
    <mergeCell ref="BD7:BD9"/>
    <mergeCell ref="BE7:BE9"/>
    <mergeCell ref="BF7:BF9"/>
    <mergeCell ref="BA8:BA9"/>
    <mergeCell ref="Z8:AA8"/>
    <mergeCell ref="AB8:AC8"/>
    <mergeCell ref="AE8:AF8"/>
    <mergeCell ref="AW8:AX8"/>
    <mergeCell ref="AY8:AZ8"/>
    <mergeCell ref="AV8:AV9"/>
    <mergeCell ref="AR8:AS8"/>
    <mergeCell ref="AT8:AU8"/>
    <mergeCell ref="A36:B36"/>
    <mergeCell ref="W36:X36"/>
    <mergeCell ref="AP36:AQ36"/>
    <mergeCell ref="V6:V10"/>
    <mergeCell ref="AO6:AO10"/>
    <mergeCell ref="Q7:Q9"/>
    <mergeCell ref="AG8:AH8"/>
    <mergeCell ref="AJ8:AK8"/>
    <mergeCell ref="AL8:AM8"/>
    <mergeCell ref="R8:S8"/>
    <mergeCell ref="T8:U8"/>
    <mergeCell ref="J6:U6"/>
    <mergeCell ref="Y6:AN6"/>
    <mergeCell ref="C6:I6"/>
    <mergeCell ref="E7:E9"/>
    <mergeCell ref="D7:D9"/>
    <mergeCell ref="BG6:BG9"/>
    <mergeCell ref="BH6:BH9"/>
    <mergeCell ref="BI6:BI9"/>
    <mergeCell ref="BJ6:BJ10"/>
    <mergeCell ref="C7:C9"/>
    <mergeCell ref="F7:F9"/>
    <mergeCell ref="G7:G9"/>
    <mergeCell ref="H7:H9"/>
    <mergeCell ref="I7:I9"/>
    <mergeCell ref="J7:J9"/>
    <mergeCell ref="K7:K9"/>
    <mergeCell ref="L7:L9"/>
    <mergeCell ref="M7:M9"/>
    <mergeCell ref="N7:N9"/>
    <mergeCell ref="O7:O9"/>
    <mergeCell ref="P7:P9"/>
  </mergeCells>
  <phoneticPr fontId="2"/>
  <pageMargins left="0.78740157480314965" right="0.78740157480314965" top="0.78740157480314965" bottom="0.74803149606299213" header="0.51181102362204722" footer="0.51181102362204722"/>
  <pageSetup paperSize="9" firstPageNumber="21" fitToWidth="0" orientation="portrait" useFirstPageNumber="1" r:id="rId1"/>
  <headerFooter scaleWithDoc="0" alignWithMargins="0">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15</vt:i4>
      </vt:variant>
    </vt:vector>
  </HeadingPairs>
  <TitlesOfParts>
    <vt:vector size="40" baseType="lpstr">
      <vt:lpstr>目次</vt:lpstr>
      <vt:lpstr>1(p.1-3)</vt:lpstr>
      <vt:lpstr>2(p.4-8)</vt:lpstr>
      <vt:lpstr>3(p.9-12)</vt:lpstr>
      <vt:lpstr>4(p.13)</vt:lpstr>
      <vt:lpstr>5(p.14)</vt:lpstr>
      <vt:lpstr>6(p.15-16)</vt:lpstr>
      <vt:lpstr>7(p.17-20)</vt:lpstr>
      <vt:lpstr>8(p.21-27)</vt:lpstr>
      <vt:lpstr>9(p.28-35)</vt:lpstr>
      <vt:lpstr>10(p.36-43)</vt:lpstr>
      <vt:lpstr>11(p.44-52)</vt:lpstr>
      <vt:lpstr>12(p.53-54)</vt:lpstr>
      <vt:lpstr>13(p.55)</vt:lpstr>
      <vt:lpstr>14(p.56)</vt:lpstr>
      <vt:lpstr>15(p.57-58)</vt:lpstr>
      <vt:lpstr>16(p.59)</vt:lpstr>
      <vt:lpstr>17(p.60)</vt:lpstr>
      <vt:lpstr>18(p.61-68)</vt:lpstr>
      <vt:lpstr>19(p.69-76)</vt:lpstr>
      <vt:lpstr>20(p.77-82)</vt:lpstr>
      <vt:lpstr>21(p83-86)</vt:lpstr>
      <vt:lpstr>22(p.86-88)</vt:lpstr>
      <vt:lpstr>23(p.89-91)</vt:lpstr>
      <vt:lpstr>24(p.92-96)</vt:lpstr>
      <vt:lpstr>'1(p.1-3)'!Print_Area</vt:lpstr>
      <vt:lpstr>'10(p.36-43)'!Print_Area</vt:lpstr>
      <vt:lpstr>'11(p.44-52)'!Print_Area</vt:lpstr>
      <vt:lpstr>'12(p.53-54)'!Print_Area</vt:lpstr>
      <vt:lpstr>'13(p.55)'!Print_Area</vt:lpstr>
      <vt:lpstr>'18(p.61-68)'!Print_Area</vt:lpstr>
      <vt:lpstr>'19(p.69-76)'!Print_Area</vt:lpstr>
      <vt:lpstr>'2(p.4-8)'!Print_Area</vt:lpstr>
      <vt:lpstr>'20(p.77-82)'!Print_Area</vt:lpstr>
      <vt:lpstr>'21(p83-86)'!Print_Area</vt:lpstr>
      <vt:lpstr>'22(p.86-88)'!Print_Area</vt:lpstr>
      <vt:lpstr>'23(p.89-91)'!Print_Area</vt:lpstr>
      <vt:lpstr>'3(p.9-12)'!Print_Area</vt:lpstr>
      <vt:lpstr>'9(p.28-35)'!Print_Area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安杖  靖晃</cp:lastModifiedBy>
  <cp:lastPrinted>2026-03-18T00:55:16Z</cp:lastPrinted>
  <dcterms:created xsi:type="dcterms:W3CDTF">2006-01-24T08:01:30Z</dcterms:created>
  <dcterms:modified xsi:type="dcterms:W3CDTF">2026-03-26T01:55:03Z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3.1.5.0</vt:lpwstr>
      <vt:lpwstr>3.1.6.0</vt:lpwstr>
    </vt:vector>
  </property>
  <property fmtid="{DCFEDD21-7773-49B2-8022-6FC58DB5260B}" pid="3" name="LastSavedVersion">
    <vt:lpwstr>3.1.6.0</vt:lpwstr>
  </property>
  <property fmtid="{DCFEDD21-7773-49B2-8022-6FC58DB5260B}" pid="4" name="LastSavedDate">
    <vt:filetime>2021-02-25T01:27:47Z</vt:filetime>
  </property>
</Properties>
</file>