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filesv\050建設課\小林瑞穂さんへ\【経営比較分析表】2020_053279_47_010\"/>
    </mc:Choice>
  </mc:AlternateContent>
  <xr:revisionPtr revIDLastSave="0" documentId="13_ncr:1_{7AAACB84-6EF7-4D1F-8C83-74DD46D720A0}" xr6:coauthVersionLast="43" xr6:coauthVersionMax="43" xr10:uidLastSave="{00000000-0000-0000-0000-000000000000}"/>
  <workbookProtection workbookAlgorithmName="SHA-512" workbookHashValue="KmWg9gSwi3q9MC9Ir3qp7oAFzMGD909gzgd1NKv6pannPgx+YIRlfGorGfUl8ND80pgz36wJJRldzc8IKtfYag==" workbookSaltValue="Wn4mL38hbjxzON4TMGpfGA==" workbookSpinCount="100000" lockStructure="1"/>
  <bookViews>
    <workbookView xWindow="585" yWindow="0" windowWidth="23115" windowHeight="15315" xr2:uid="{00000000-000D-0000-FFFF-FFFF00000000}"/>
  </bookViews>
  <sheets>
    <sheet name="法非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L85" i="4" s="1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J85" i="4" s="1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T10" i="4" s="1"/>
  <c r="U6" i="5"/>
  <c r="AL10" i="4" s="1"/>
  <c r="T6" i="5"/>
  <c r="S6" i="5"/>
  <c r="AT8" i="4" s="1"/>
  <c r="R6" i="5"/>
  <c r="Q6" i="5"/>
  <c r="W10" i="4" s="1"/>
  <c r="P6" i="5"/>
  <c r="O6" i="5"/>
  <c r="I10" i="4" s="1"/>
  <c r="N6" i="5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K85" i="4"/>
  <c r="I85" i="4"/>
  <c r="E85" i="4"/>
  <c r="BB10" i="4"/>
  <c r="P10" i="4"/>
  <c r="B10" i="4"/>
  <c r="BB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<sst xmlns="http://schemas.openxmlformats.org/spreadsheetml/2006/main" count="233" uniqueCount="117">
  <si>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</si>
  <si>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</si>
  <si>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</si>
  <si>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</si>
  <si>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</si>
  <si>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2">
      <t>カンリ</t>
    </rPh>
    <rPh sb="2" eb="3">
      <t>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</si>
  <si>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</si>
  <si>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</si>
  <si>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</si>
  <si>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</si>
  <si>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</si>
  <si>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</si>
  <si>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</si>
  <si>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</si>
  <si>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</si>
  <si>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</si>
  <si>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</si>
  <si>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</si>
  <si>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</si>
  <si>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</si>
  <si>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</si>
  <si>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</si>
  <si>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</si>
  <si>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</si>
  <si>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</si>
  <si>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</si>
  <si>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</si>
  <si>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</si>
  <si>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</si>
  <si>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</si>
  <si>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</si>
  <si>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</si>
  <si>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</si>
  <si>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</si>
  <si>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</si>
  <si>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</si>
  <si>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</si>
  <si>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</si>
  <si>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</si>
  <si>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</si>
  <si>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</si>
  <si>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</si>
  <si>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</si>
  <si>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</si>
  <si>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</si>
  <si>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</si>
  <si>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</si>
  <si>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</si>
  <si>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</si>
  <si>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</si>
  <si>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</si>
  <si>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</si>
  <si>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</si>
  <si>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</si>
  <si>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</si>
  <si>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</si>
  <si>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</si>
  <si>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</si>
  <si>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</si>
  <si>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</si>
  <si>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</si>
  <si>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</si>
  <si>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</si>
  <si>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</si>
  <si>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</si>
  <si>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</si>
  <si>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</si>
  <si>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</si>
  <si>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</si>
  <si>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</si>
  <si>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</si>
  <si>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</si>
  <si>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管理者の情報</t>
    <rPh sb="0" eb="3">
      <t>カンリシャ</t>
    </rPh>
    <rPh sb="4" eb="6">
      <t>ジョウホウ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</si>
  <si>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</si>
  <si>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</si>
  <si>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</si>
  <si>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</si>
  <si>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</si>
  <si>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</si>
  <si>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</si>
  <si>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</si>
  <si>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</si>
  <si>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</si>
  <si>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</si>
  <si>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</si>
  <si>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</si>
  <si>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</si>
  <si>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</si>
  <si>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</si>
  <si>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</si>
  <si>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</si>
  <si>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</si>
  <si>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</si>
  <si>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</si>
  <si>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</si>
  <si>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上小阿仁村</t>
  </si>
  <si>
    <t>法非適用</t>
  </si>
  <si>
    <t>水道事業</t>
  </si>
  <si>
    <t>簡易水道事業</t>
  </si>
  <si>
    <t>D3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</si>
  <si>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</si>
  <si>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</si>
  <si>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</si>
  <si>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</si>
  <si>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</si>
  <si>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</si>
  <si>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</si>
  <si>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</si>
  <si>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</si>
  <si>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</si>
  <si>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</si>
  <si>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</si>
  <si>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</si>
  <si>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</si>
  <si>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管路の経過年数が比較的浅いことから、近年の大規模な更新等はないが、送水ポンプや計器類の故障が相次いでいることから、今後も修繕費等は増えていくものと予想される。今後は簡易水道更新施設計画による施設の整備・更新が必要である。</t>
    <phoneticPr fontId="4"/>
  </si>
  <si>
    <t>現在、施設の統廃合（平成２８年度完了）により、効率的な施設の運営を進めている。
今後は、令和４年度で償還のピークを迎え、その後徐々に減少していくことから、更なる効率的な施設運営が見込まれる。また、将来的な大幅な管路及び機器の更新にそなえ、アセットマネジメントにより、計画的な施設の整備・更新が必要であることから、簡易水道更新施設計画により、計画的な整備・更新が行えるよう準備を進める。</t>
    <rPh sb="57" eb="58">
      <t>ムカ</t>
    </rPh>
    <phoneticPr fontId="4"/>
  </si>
  <si>
    <t>　収益的収支比率については、類似団体平均を下回っている。修繕工事等の維持管理費は前年度より抑えられたものの、令和元年度～令和３年度までの管路台帳作成業務と令和２年度～令和４年度までの公営企業法適用化支援業務により、委託料及び総費用が増加したことから、今後も数値は低い水準で推移すると考えられる。
　企業債残高対給水収益比率については、減少傾向にある。統合事業が完了し、企業債残高は減少していくが、給水収益の減少が続くと思われることから、今後も同程度で推移する見込みである。
　料金回収率については、類似団体平均を大幅に下回っている。経費削減や料金改定、徴収の強化等による、更なる経営の改善が必要である。
　施設利用率は全国及び類似団体を上回り高い水準で移行している。有収率は全国平均より僅かに下回ったものの、類似団体を上回り、経営の健全度、効率度は妥当である。</t>
    <rPh sb="77" eb="79">
      <t>レイワ</t>
    </rPh>
    <rPh sb="80" eb="81">
      <t>ネン</t>
    </rPh>
    <rPh sb="81" eb="82">
      <t>ド</t>
    </rPh>
    <rPh sb="83" eb="85">
      <t>レイワ</t>
    </rPh>
    <rPh sb="86" eb="87">
      <t>ネン</t>
    </rPh>
    <rPh sb="87" eb="88">
      <t>ド</t>
    </rPh>
    <rPh sb="91" eb="93">
      <t>コウエイ</t>
    </rPh>
    <rPh sb="93" eb="95">
      <t>キギョウ</t>
    </rPh>
    <rPh sb="95" eb="96">
      <t>ホウ</t>
    </rPh>
    <rPh sb="96" eb="99">
      <t>テキヨウカ</t>
    </rPh>
    <rPh sb="99" eb="101">
      <t>シエン</t>
    </rPh>
    <rPh sb="101" eb="103">
      <t>ギョウム</t>
    </rPh>
    <rPh sb="276" eb="278">
      <t>チョウシュウ</t>
    </rPh>
    <rPh sb="279" eb="281">
      <t>キョウカ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</si>
</sst>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&quot;H&quot;yy"/>
    <numFmt numFmtId="180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5" borderId="2" xfId="0" applyFill="1" applyBorder="1">
      <alignment vertical="center"/>
    </xf>
    <xf numFmtId="179" fontId="0" fillId="0" borderId="2" xfId="0" applyNumberFormat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6-46B7-B23C-6E29742F8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3072"/>
        <c:axId val="214084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0.53</c:v>
                </c:pt>
                <c:pt idx="1">
                  <c:v>0.72</c:v>
                </c:pt>
                <c:pt idx="2">
                  <c:v>0.53</c:v>
                </c:pt>
                <c:pt idx="3">
                  <c:v>0.71</c:v>
                </c:pt>
                <c:pt idx="4">
                  <c:v>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6-46B7-B23C-6E29742F8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3072"/>
        <c:axId val="214084992"/>
      </c:lineChart>
      <c:dateAx>
        <c:axId val="214083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992"/>
        <c:crosses val="autoZero"/>
        <c:auto val="1"/>
        <c:lblOffset val="100"/>
        <c:baseTimeUnit val="years"/>
      </c:dateAx>
      <c:valAx>
        <c:axId val="214084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3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70.989999999999995</c:v>
                </c:pt>
                <c:pt idx="1">
                  <c:v>72.78</c:v>
                </c:pt>
                <c:pt idx="2">
                  <c:v>76.97</c:v>
                </c:pt>
                <c:pt idx="3">
                  <c:v>83.22</c:v>
                </c:pt>
                <c:pt idx="4">
                  <c:v>79.59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B-4E3D-88DA-189F2E52B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21824"/>
        <c:axId val="202232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55.9</c:v>
                </c:pt>
                <c:pt idx="1">
                  <c:v>57.3</c:v>
                </c:pt>
                <c:pt idx="2">
                  <c:v>56.76</c:v>
                </c:pt>
                <c:pt idx="3">
                  <c:v>56.04</c:v>
                </c:pt>
                <c:pt idx="4">
                  <c:v>58.52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B-4E3D-88DA-189F2E52B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21824"/>
        <c:axId val="202232192"/>
      </c:lineChart>
      <c:dateAx>
        <c:axId val="202221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32192"/>
        <c:crosses val="autoZero"/>
        <c:auto val="1"/>
        <c:lblOffset val="100"/>
        <c:baseTimeUnit val="years"/>
      </c:dateAx>
      <c:valAx>
        <c:axId val="202232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2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83.5</c:v>
                </c:pt>
                <c:pt idx="1">
                  <c:v>85.03</c:v>
                </c:pt>
                <c:pt idx="2">
                  <c:v>78.319999999999993</c:v>
                </c:pt>
                <c:pt idx="3">
                  <c:v>73.23</c:v>
                </c:pt>
                <c:pt idx="4">
                  <c:v>73.03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6-4C1B-801A-0C0C60ED2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74688"/>
        <c:axId val="202276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73.28</c:v>
                </c:pt>
                <c:pt idx="1">
                  <c:v>72.42</c:v>
                </c:pt>
                <c:pt idx="2">
                  <c:v>73.069999999999993</c:v>
                </c:pt>
                <c:pt idx="3">
                  <c:v>72.78</c:v>
                </c:pt>
                <c:pt idx="4">
                  <c:v>71.33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A6-4C1B-801A-0C0C60ED2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74688"/>
        <c:axId val="202276864"/>
      </c:lineChart>
      <c:dateAx>
        <c:axId val="202274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76864"/>
        <c:crosses val="autoZero"/>
        <c:auto val="1"/>
        <c:lblOffset val="100"/>
        <c:baseTimeUnit val="years"/>
      </c:dateAx>
      <c:valAx>
        <c:axId val="202276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74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49.67</c:v>
                </c:pt>
                <c:pt idx="1">
                  <c:v>63.88</c:v>
                </c:pt>
                <c:pt idx="2">
                  <c:v>61.89</c:v>
                </c:pt>
                <c:pt idx="3">
                  <c:v>56.35</c:v>
                </c:pt>
                <c:pt idx="4">
                  <c:v>53.51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04-48ED-8E34-19AB7FF8E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96704"/>
        <c:axId val="21829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77.56</c:v>
                </c:pt>
                <c:pt idx="1">
                  <c:v>78.510000000000005</c:v>
                </c:pt>
                <c:pt idx="2">
                  <c:v>77.91</c:v>
                </c:pt>
                <c:pt idx="3">
                  <c:v>79.099999999999994</c:v>
                </c:pt>
                <c:pt idx="4">
                  <c:v>79.33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04-48ED-8E34-19AB7FF8E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96704"/>
        <c:axId val="218299776"/>
      </c:lineChart>
      <c:dateAx>
        <c:axId val="2182967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776"/>
        <c:crosses val="autoZero"/>
        <c:auto val="1"/>
        <c:lblOffset val="100"/>
        <c:baseTimeUnit val="years"/>
      </c:dateAx>
      <c:valAx>
        <c:axId val="21829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296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0-480F-B0D3-8DD9BE501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1728"/>
        <c:axId val="73243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0-480F-B0D3-8DD9BE501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1728"/>
        <c:axId val="73243648"/>
      </c:lineChart>
      <c:dateAx>
        <c:axId val="73241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3648"/>
        <c:crosses val="autoZero"/>
        <c:auto val="1"/>
        <c:lblOffset val="100"/>
        <c:baseTimeUnit val="years"/>
      </c:dateAx>
      <c:valAx>
        <c:axId val="73243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1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6-43A8-9BF5-ABACF48F0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7728"/>
        <c:axId val="73259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56-43A8-9BF5-ABACF48F0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7728"/>
        <c:axId val="73259648"/>
      </c:lineChart>
      <c:dateAx>
        <c:axId val="73257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9648"/>
        <c:crosses val="autoZero"/>
        <c:auto val="1"/>
        <c:lblOffset val="100"/>
        <c:baseTimeUnit val="years"/>
      </c:dateAx>
      <c:valAx>
        <c:axId val="73259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8C-4011-B872-4F9415CA4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9264"/>
        <c:axId val="73341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8C-4011-B872-4F9415CA4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264"/>
        <c:axId val="73341184"/>
      </c:lineChart>
      <c:dateAx>
        <c:axId val="733392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1184"/>
        <c:crosses val="autoZero"/>
        <c:auto val="1"/>
        <c:lblOffset val="100"/>
        <c:baseTimeUnit val="years"/>
      </c:dateAx>
      <c:valAx>
        <c:axId val="73341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9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D-40A5-9441-B48DAEBBE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9360"/>
        <c:axId val="73361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CD-40A5-9441-B48DAEBBE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9360"/>
        <c:axId val="73361280"/>
      </c:lineChart>
      <c:dateAx>
        <c:axId val="733593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1280"/>
        <c:crosses val="autoZero"/>
        <c:auto val="1"/>
        <c:lblOffset val="100"/>
        <c:baseTimeUnit val="years"/>
      </c:dateAx>
      <c:valAx>
        <c:axId val="73361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9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1731.15</c:v>
                </c:pt>
                <c:pt idx="1">
                  <c:v>1679.04</c:v>
                </c:pt>
                <c:pt idx="2">
                  <c:v>1630.42</c:v>
                </c:pt>
                <c:pt idx="3">
                  <c:v>1526.81</c:v>
                </c:pt>
                <c:pt idx="4">
                  <c:v>1440.38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3-4FE4-96AA-18C1996C4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75104"/>
        <c:axId val="73393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1144.79</c:v>
                </c:pt>
                <c:pt idx="1">
                  <c:v>1061.58</c:v>
                </c:pt>
                <c:pt idx="2">
                  <c:v>1007.7</c:v>
                </c:pt>
                <c:pt idx="3">
                  <c:v>1018.52</c:v>
                </c:pt>
                <c:pt idx="4">
                  <c:v>949.61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D3-4FE4-96AA-18C1996C4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75104"/>
        <c:axId val="73393664"/>
      </c:lineChart>
      <c:dateAx>
        <c:axId val="733751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93664"/>
        <c:crosses val="autoZero"/>
        <c:auto val="1"/>
        <c:lblOffset val="100"/>
        <c:baseTimeUnit val="years"/>
      </c:dateAx>
      <c:valAx>
        <c:axId val="73393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7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49.18</c:v>
                </c:pt>
                <c:pt idx="1">
                  <c:v>57.57</c:v>
                </c:pt>
                <c:pt idx="2">
                  <c:v>49.83</c:v>
                </c:pt>
                <c:pt idx="3">
                  <c:v>46.3</c:v>
                </c:pt>
                <c:pt idx="4">
                  <c:v>43.47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230-BC63-BD1B437C6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56896"/>
        <c:axId val="139875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56.04</c:v>
                </c:pt>
                <c:pt idx="1">
                  <c:v>58.52</c:v>
                </c:pt>
                <c:pt idx="2">
                  <c:v>59.22</c:v>
                </c:pt>
                <c:pt idx="3">
                  <c:v>58.79</c:v>
                </c:pt>
                <c:pt idx="4">
                  <c:v>58.41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84-4230-BC63-BD1B437C6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56896"/>
        <c:axId val="139875456"/>
      </c:lineChart>
      <c:dateAx>
        <c:axId val="139856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5456"/>
        <c:crosses val="autoZero"/>
        <c:auto val="1"/>
        <c:lblOffset val="100"/>
        <c:baseTimeUnit val="years"/>
      </c:dateAx>
      <c:valAx>
        <c:axId val="139875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56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344.42</c:v>
                </c:pt>
                <c:pt idx="1">
                  <c:v>293.32</c:v>
                </c:pt>
                <c:pt idx="2">
                  <c:v>338.93</c:v>
                </c:pt>
                <c:pt idx="3">
                  <c:v>359.29</c:v>
                </c:pt>
                <c:pt idx="4">
                  <c:v>391.99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24-4F7F-846A-E6EA89E87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9280"/>
        <c:axId val="20219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304.35000000000002</c:v>
                </c:pt>
                <c:pt idx="1">
                  <c:v>296.3</c:v>
                </c:pt>
                <c:pt idx="2">
                  <c:v>292.89999999999998</c:v>
                </c:pt>
                <c:pt idx="3">
                  <c:v>298.25</c:v>
                </c:pt>
                <c:pt idx="4">
                  <c:v>303.27999999999997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24-4F7F-846A-E6EA89E87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9280"/>
        <c:axId val="202195712"/>
      </c:lineChart>
      <c:dateAx>
        <c:axId val="1398892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195712"/>
        <c:crosses val="autoZero"/>
        <c:auto val="1"/>
        <c:lblOffset val="100"/>
        <c:baseTimeUnit val="years"/>
      </c:dateAx>
      <c:valAx>
        <c:axId val="20219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9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7D72534-C3D3-46FA-A84F-F8D71C5CC06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91A7400-C653-4FDB-9EFC-354BF10106F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【949.15】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E3768B1-D82E-4F96-80F0-F5E6085471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【71.88】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7EBEB09-6C4B-40F4-9CFF-232EDECA952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E53A18-466F-4877-9910-905F8B7B2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8BA8BA9-A927-48D0-BA33-39089D1B1D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145F531-B156-43F1-A992-19A833FF85F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AA7" zoomScaleNormal="100" workbookViewId="0">
      <selection activeCell="BL45" sqref="BL45:BZ4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秋田県　上小阿仁村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2" t="s">
        <v>1</v>
      </c>
      <c r="C7" s="72"/>
      <c r="D7" s="72"/>
      <c r="E7" s="72"/>
      <c r="F7" s="72"/>
      <c r="G7" s="72"/>
      <c r="H7" s="72"/>
      <c r="I7" s="72" t="s">
        <v>2</v>
      </c>
      <c r="J7" s="72"/>
      <c r="K7" s="72"/>
      <c r="L7" s="72"/>
      <c r="M7" s="72"/>
      <c r="N7" s="72"/>
      <c r="O7" s="72"/>
      <c r="P7" s="72" t="s">
        <v>3</v>
      </c>
      <c r="Q7" s="72"/>
      <c r="R7" s="72"/>
      <c r="S7" s="72"/>
      <c r="T7" s="72"/>
      <c r="U7" s="72"/>
      <c r="V7" s="72"/>
      <c r="W7" s="72" t="s">
        <v>4</v>
      </c>
      <c r="X7" s="72"/>
      <c r="Y7" s="72"/>
      <c r="Z7" s="72"/>
      <c r="AA7" s="72"/>
      <c r="AB7" s="72"/>
      <c r="AC7" s="72"/>
      <c r="AD7" s="72" t="s">
        <v>5</v>
      </c>
      <c r="AE7" s="72"/>
      <c r="AF7" s="72"/>
      <c r="AG7" s="72"/>
      <c r="AH7" s="72"/>
      <c r="AI7" s="72"/>
      <c r="AJ7" s="72"/>
      <c r="AK7" s="2"/>
      <c r="AL7" s="72" t="s">
        <v>6</v>
      </c>
      <c r="AM7" s="72"/>
      <c r="AN7" s="72"/>
      <c r="AO7" s="72"/>
      <c r="AP7" s="72"/>
      <c r="AQ7" s="72"/>
      <c r="AR7" s="72"/>
      <c r="AS7" s="72"/>
      <c r="AT7" s="72" t="s">
        <v>7</v>
      </c>
      <c r="AU7" s="72"/>
      <c r="AV7" s="72"/>
      <c r="AW7" s="72"/>
      <c r="AX7" s="72"/>
      <c r="AY7" s="72"/>
      <c r="AZ7" s="72"/>
      <c r="BA7" s="72"/>
      <c r="BB7" s="72" t="s">
        <v>8</v>
      </c>
      <c r="BC7" s="72"/>
      <c r="BD7" s="72"/>
      <c r="BE7" s="72"/>
      <c r="BF7" s="72"/>
      <c r="BG7" s="72"/>
      <c r="BH7" s="72"/>
      <c r="BI7" s="72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3" t="str">
        <f>データ!$I$6</f>
        <v>法非適用</v>
      </c>
      <c r="C8" s="73"/>
      <c r="D8" s="73"/>
      <c r="E8" s="73"/>
      <c r="F8" s="73"/>
      <c r="G8" s="73"/>
      <c r="H8" s="73"/>
      <c r="I8" s="73" t="str">
        <f>データ!$J$6</f>
        <v>水道事業</v>
      </c>
      <c r="J8" s="73"/>
      <c r="K8" s="73"/>
      <c r="L8" s="73"/>
      <c r="M8" s="73"/>
      <c r="N8" s="73"/>
      <c r="O8" s="73"/>
      <c r="P8" s="73" t="str">
        <f>データ!$K$6</f>
        <v>簡易水道事業</v>
      </c>
      <c r="Q8" s="73"/>
      <c r="R8" s="73"/>
      <c r="S8" s="73"/>
      <c r="T8" s="73"/>
      <c r="U8" s="73"/>
      <c r="V8" s="73"/>
      <c r="W8" s="73" t="str">
        <f>データ!$L$6</f>
        <v>D3</v>
      </c>
      <c r="X8" s="73"/>
      <c r="Y8" s="73"/>
      <c r="Z8" s="73"/>
      <c r="AA8" s="73"/>
      <c r="AB8" s="73"/>
      <c r="AC8" s="73"/>
      <c r="AD8" s="73" t="str">
        <f>データ!$M$6</f>
        <v>非設置</v>
      </c>
      <c r="AE8" s="73"/>
      <c r="AF8" s="73"/>
      <c r="AG8" s="73"/>
      <c r="AH8" s="73"/>
      <c r="AI8" s="73"/>
      <c r="AJ8" s="73"/>
      <c r="AK8" s="2"/>
      <c r="AL8" s="67">
        <f>データ!$R$6</f>
        <v>2192</v>
      </c>
      <c r="AM8" s="67"/>
      <c r="AN8" s="67"/>
      <c r="AO8" s="67"/>
      <c r="AP8" s="67"/>
      <c r="AQ8" s="67"/>
      <c r="AR8" s="67"/>
      <c r="AS8" s="67"/>
      <c r="AT8" s="66">
        <f>データ!$S$6</f>
        <v>256.72000000000003</v>
      </c>
      <c r="AU8" s="66"/>
      <c r="AV8" s="66"/>
      <c r="AW8" s="66"/>
      <c r="AX8" s="66"/>
      <c r="AY8" s="66"/>
      <c r="AZ8" s="66"/>
      <c r="BA8" s="66"/>
      <c r="BB8" s="66">
        <f>データ!$T$6</f>
        <v>8.5399999999999991</v>
      </c>
      <c r="BC8" s="66"/>
      <c r="BD8" s="66"/>
      <c r="BE8" s="66"/>
      <c r="BF8" s="66"/>
      <c r="BG8" s="66"/>
      <c r="BH8" s="66"/>
      <c r="BI8" s="66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72" t="s">
        <v>12</v>
      </c>
      <c r="C9" s="72"/>
      <c r="D9" s="72"/>
      <c r="E9" s="72"/>
      <c r="F9" s="72"/>
      <c r="G9" s="72"/>
      <c r="H9" s="72"/>
      <c r="I9" s="72" t="s">
        <v>13</v>
      </c>
      <c r="J9" s="72"/>
      <c r="K9" s="72"/>
      <c r="L9" s="72"/>
      <c r="M9" s="72"/>
      <c r="N9" s="72"/>
      <c r="O9" s="72"/>
      <c r="P9" s="72" t="s">
        <v>14</v>
      </c>
      <c r="Q9" s="72"/>
      <c r="R9" s="72"/>
      <c r="S9" s="72"/>
      <c r="T9" s="72"/>
      <c r="U9" s="72"/>
      <c r="V9" s="72"/>
      <c r="W9" s="72" t="s">
        <v>15</v>
      </c>
      <c r="X9" s="72"/>
      <c r="Y9" s="72"/>
      <c r="Z9" s="72"/>
      <c r="AA9" s="72"/>
      <c r="AB9" s="72"/>
      <c r="AC9" s="72"/>
      <c r="AD9" s="2"/>
      <c r="AE9" s="2"/>
      <c r="AF9" s="2"/>
      <c r="AG9" s="2"/>
      <c r="AH9" s="3"/>
      <c r="AI9" s="2"/>
      <c r="AJ9" s="2"/>
      <c r="AK9" s="2"/>
      <c r="AL9" s="72" t="s">
        <v>16</v>
      </c>
      <c r="AM9" s="72"/>
      <c r="AN9" s="72"/>
      <c r="AO9" s="72"/>
      <c r="AP9" s="72"/>
      <c r="AQ9" s="72"/>
      <c r="AR9" s="72"/>
      <c r="AS9" s="72"/>
      <c r="AT9" s="72" t="s">
        <v>17</v>
      </c>
      <c r="AU9" s="72"/>
      <c r="AV9" s="72"/>
      <c r="AW9" s="72"/>
      <c r="AX9" s="72"/>
      <c r="AY9" s="72"/>
      <c r="AZ9" s="72"/>
      <c r="BA9" s="72"/>
      <c r="BB9" s="72" t="s">
        <v>18</v>
      </c>
      <c r="BC9" s="72"/>
      <c r="BD9" s="72"/>
      <c r="BE9" s="72"/>
      <c r="BF9" s="72"/>
      <c r="BG9" s="72"/>
      <c r="BH9" s="72"/>
      <c r="BI9" s="72"/>
      <c r="BJ9" s="3"/>
      <c r="BK9" s="3"/>
      <c r="BL9" s="64" t="s">
        <v>19</v>
      </c>
      <c r="BM9" s="65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6" t="str">
        <f>データ!$N$6</f>
        <v>-</v>
      </c>
      <c r="C10" s="66"/>
      <c r="D10" s="66"/>
      <c r="E10" s="66"/>
      <c r="F10" s="66"/>
      <c r="G10" s="66"/>
      <c r="H10" s="66"/>
      <c r="I10" s="66" t="str">
        <f>データ!$O$6</f>
        <v>該当数値なし</v>
      </c>
      <c r="J10" s="66"/>
      <c r="K10" s="66"/>
      <c r="L10" s="66"/>
      <c r="M10" s="66"/>
      <c r="N10" s="66"/>
      <c r="O10" s="66"/>
      <c r="P10" s="66">
        <f>データ!$P$6</f>
        <v>97.88</v>
      </c>
      <c r="Q10" s="66"/>
      <c r="R10" s="66"/>
      <c r="S10" s="66"/>
      <c r="T10" s="66"/>
      <c r="U10" s="66"/>
      <c r="V10" s="66"/>
      <c r="W10" s="67">
        <f>データ!$Q$6</f>
        <v>3300</v>
      </c>
      <c r="X10" s="67"/>
      <c r="Y10" s="67"/>
      <c r="Z10" s="67"/>
      <c r="AA10" s="67"/>
      <c r="AB10" s="67"/>
      <c r="AC10" s="67"/>
      <c r="AD10" s="2"/>
      <c r="AE10" s="2"/>
      <c r="AF10" s="2"/>
      <c r="AG10" s="2"/>
      <c r="AH10" s="2"/>
      <c r="AI10" s="2"/>
      <c r="AJ10" s="2"/>
      <c r="AK10" s="2"/>
      <c r="AL10" s="67">
        <f>データ!$U$6</f>
        <v>2127</v>
      </c>
      <c r="AM10" s="67"/>
      <c r="AN10" s="67"/>
      <c r="AO10" s="67"/>
      <c r="AP10" s="67"/>
      <c r="AQ10" s="67"/>
      <c r="AR10" s="67"/>
      <c r="AS10" s="67"/>
      <c r="AT10" s="66">
        <f>データ!$V$6</f>
        <v>9.98</v>
      </c>
      <c r="AU10" s="66"/>
      <c r="AV10" s="66"/>
      <c r="AW10" s="66"/>
      <c r="AX10" s="66"/>
      <c r="AY10" s="66"/>
      <c r="AZ10" s="66"/>
      <c r="BA10" s="66"/>
      <c r="BB10" s="66">
        <f>データ!$W$6</f>
        <v>213.13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21</v>
      </c>
      <c r="BM10" s="69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4" t="s">
        <v>25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0" t="s">
        <v>116</v>
      </c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2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0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2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0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2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0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2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0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2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0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2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0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2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0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2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0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2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0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2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0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2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0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2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0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2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0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2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0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2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0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2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0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2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0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2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0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2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0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2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0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2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0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2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0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2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0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2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0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2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0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2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0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2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0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2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3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5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4" t="s">
        <v>26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0" t="s">
        <v>114</v>
      </c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52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0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2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0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2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0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2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0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2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0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2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0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2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0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2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0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2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0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2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0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2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0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2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0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2"/>
    </row>
    <row r="60" spans="1:78" ht="13.5" customHeight="1" x14ac:dyDescent="0.15">
      <c r="A60" s="2"/>
      <c r="B60" s="61" t="s">
        <v>27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50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2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50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2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0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2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3"/>
      <c r="BM63" s="54"/>
      <c r="BN63" s="54"/>
      <c r="BO63" s="54"/>
      <c r="BP63" s="54"/>
      <c r="BQ63" s="54"/>
      <c r="BR63" s="54"/>
      <c r="BS63" s="54"/>
      <c r="BT63" s="54"/>
      <c r="BU63" s="54"/>
      <c r="BV63" s="54"/>
      <c r="BW63" s="54"/>
      <c r="BX63" s="54"/>
      <c r="BY63" s="54"/>
      <c r="BZ63" s="55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4" t="s">
        <v>28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0" t="s">
        <v>115</v>
      </c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2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0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2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0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2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0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2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0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2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0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2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0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2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0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2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0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2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0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2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0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2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0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2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0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2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0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2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0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52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0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52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3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5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【78.36】</v>
      </c>
      <c r="F85" s="27" t="s">
        <v>41</v>
      </c>
      <c r="G85" s="27" t="s">
        <v>41</v>
      </c>
      <c r="H85" s="27" t="str">
        <f>データ!BO6</f>
        <v>【949.15】</v>
      </c>
      <c r="I85" s="27" t="str">
        <f>データ!BZ6</f>
        <v>【55.87】</v>
      </c>
      <c r="J85" s="27" t="str">
        <f>データ!CK6</f>
        <v>【288.19】</v>
      </c>
      <c r="K85" s="27" t="str">
        <f>データ!CV6</f>
        <v>【56.31】</v>
      </c>
      <c r="L85" s="27" t="str">
        <f>データ!DG6</f>
        <v>【71.88】</v>
      </c>
      <c r="M85" s="27" t="s">
        <v>41</v>
      </c>
      <c r="N85" s="27" t="s">
        <v>41</v>
      </c>
      <c r="O85" s="27" t="str">
        <f>データ!EN6</f>
        <v>【0.80】</v>
      </c>
    </row>
  </sheetData>
  <sheetProtection algorithmName="SHA-512" hashValue="izIgxCjqUdspASN5PgR/Oe+p2e9vM+jJwGpKcYjYkVVUfTbg5/IIZgKAWLtoaZx1zEwqYS2Zs79peYlcqXEuWQ==" saltValue="GbKH/OF2HZMxKm3YFLD0Vg==" spinCount="100000" sheet="1" objects="1" scenarios="1" formatCells="0" formatColumns="0" formatRows="0"/>
  <mergeCells count="44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42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43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44</v>
      </c>
      <c r="B3" s="30" t="s">
        <v>45</v>
      </c>
      <c r="C3" s="30" t="s">
        <v>46</v>
      </c>
      <c r="D3" s="30" t="s">
        <v>47</v>
      </c>
      <c r="E3" s="30" t="s">
        <v>48</v>
      </c>
      <c r="F3" s="30" t="s">
        <v>49</v>
      </c>
      <c r="G3" s="30" t="s">
        <v>50</v>
      </c>
      <c r="H3" s="77" t="s">
        <v>51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9"/>
      <c r="X3" s="83" t="s">
        <v>52</v>
      </c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 t="s">
        <v>53</v>
      </c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</row>
    <row r="4" spans="1:144" x14ac:dyDescent="0.15">
      <c r="A4" s="29" t="s">
        <v>54</v>
      </c>
      <c r="B4" s="31"/>
      <c r="C4" s="31"/>
      <c r="D4" s="31"/>
      <c r="E4" s="31"/>
      <c r="F4" s="31"/>
      <c r="G4" s="31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2"/>
      <c r="X4" s="76" t="s">
        <v>55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 t="s">
        <v>56</v>
      </c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 t="s">
        <v>57</v>
      </c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 t="s">
        <v>58</v>
      </c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 t="s">
        <v>59</v>
      </c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 t="s">
        <v>60</v>
      </c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 t="s">
        <v>61</v>
      </c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 t="s">
        <v>62</v>
      </c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 t="s">
        <v>63</v>
      </c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 t="s">
        <v>64</v>
      </c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 t="s">
        <v>65</v>
      </c>
      <c r="EE4" s="76"/>
      <c r="EF4" s="76"/>
      <c r="EG4" s="76"/>
      <c r="EH4" s="76"/>
      <c r="EI4" s="76"/>
      <c r="EJ4" s="76"/>
      <c r="EK4" s="76"/>
      <c r="EL4" s="76"/>
      <c r="EM4" s="76"/>
      <c r="EN4" s="76"/>
    </row>
    <row r="5" spans="1:144" x14ac:dyDescent="0.15">
      <c r="A5" s="29" t="s">
        <v>66</v>
      </c>
      <c r="B5" s="32"/>
      <c r="C5" s="32"/>
      <c r="D5" s="32"/>
      <c r="E5" s="32"/>
      <c r="F5" s="32"/>
      <c r="G5" s="32"/>
      <c r="H5" s="33" t="s">
        <v>67</v>
      </c>
      <c r="I5" s="33" t="s">
        <v>68</v>
      </c>
      <c r="J5" s="33" t="s">
        <v>69</v>
      </c>
      <c r="K5" s="33" t="s">
        <v>70</v>
      </c>
      <c r="L5" s="33" t="s">
        <v>71</v>
      </c>
      <c r="M5" s="33" t="s">
        <v>72</v>
      </c>
      <c r="N5" s="33" t="s">
        <v>73</v>
      </c>
      <c r="O5" s="33" t="s">
        <v>74</v>
      </c>
      <c r="P5" s="33" t="s">
        <v>75</v>
      </c>
      <c r="Q5" s="33" t="s">
        <v>76</v>
      </c>
      <c r="R5" s="33" t="s">
        <v>77</v>
      </c>
      <c r="S5" s="33" t="s">
        <v>78</v>
      </c>
      <c r="T5" s="33" t="s">
        <v>79</v>
      </c>
      <c r="U5" s="33" t="s">
        <v>80</v>
      </c>
      <c r="V5" s="33" t="s">
        <v>81</v>
      </c>
      <c r="W5" s="33" t="s">
        <v>82</v>
      </c>
      <c r="X5" s="33" t="s">
        <v>83</v>
      </c>
      <c r="Y5" s="33" t="s">
        <v>84</v>
      </c>
      <c r="Z5" s="33" t="s">
        <v>85</v>
      </c>
      <c r="AA5" s="33" t="s">
        <v>86</v>
      </c>
      <c r="AB5" s="33" t="s">
        <v>87</v>
      </c>
      <c r="AC5" s="33" t="s">
        <v>88</v>
      </c>
      <c r="AD5" s="33" t="s">
        <v>89</v>
      </c>
      <c r="AE5" s="33" t="s">
        <v>90</v>
      </c>
      <c r="AF5" s="33" t="s">
        <v>91</v>
      </c>
      <c r="AG5" s="33" t="s">
        <v>92</v>
      </c>
      <c r="AH5" s="33" t="s">
        <v>29</v>
      </c>
      <c r="AI5" s="33" t="s">
        <v>83</v>
      </c>
      <c r="AJ5" s="33" t="s">
        <v>84</v>
      </c>
      <c r="AK5" s="33" t="s">
        <v>85</v>
      </c>
      <c r="AL5" s="33" t="s">
        <v>86</v>
      </c>
      <c r="AM5" s="33" t="s">
        <v>87</v>
      </c>
      <c r="AN5" s="33" t="s">
        <v>88</v>
      </c>
      <c r="AO5" s="33" t="s">
        <v>89</v>
      </c>
      <c r="AP5" s="33" t="s">
        <v>90</v>
      </c>
      <c r="AQ5" s="33" t="s">
        <v>91</v>
      </c>
      <c r="AR5" s="33" t="s">
        <v>92</v>
      </c>
      <c r="AS5" s="33" t="s">
        <v>93</v>
      </c>
      <c r="AT5" s="33" t="s">
        <v>83</v>
      </c>
      <c r="AU5" s="33" t="s">
        <v>84</v>
      </c>
      <c r="AV5" s="33" t="s">
        <v>85</v>
      </c>
      <c r="AW5" s="33" t="s">
        <v>86</v>
      </c>
      <c r="AX5" s="33" t="s">
        <v>87</v>
      </c>
      <c r="AY5" s="33" t="s">
        <v>88</v>
      </c>
      <c r="AZ5" s="33" t="s">
        <v>89</v>
      </c>
      <c r="BA5" s="33" t="s">
        <v>90</v>
      </c>
      <c r="BB5" s="33" t="s">
        <v>91</v>
      </c>
      <c r="BC5" s="33" t="s">
        <v>92</v>
      </c>
      <c r="BD5" s="33" t="s">
        <v>93</v>
      </c>
      <c r="BE5" s="33" t="s">
        <v>83</v>
      </c>
      <c r="BF5" s="33" t="s">
        <v>84</v>
      </c>
      <c r="BG5" s="33" t="s">
        <v>85</v>
      </c>
      <c r="BH5" s="33" t="s">
        <v>86</v>
      </c>
      <c r="BI5" s="33" t="s">
        <v>87</v>
      </c>
      <c r="BJ5" s="33" t="s">
        <v>88</v>
      </c>
      <c r="BK5" s="33" t="s">
        <v>89</v>
      </c>
      <c r="BL5" s="33" t="s">
        <v>90</v>
      </c>
      <c r="BM5" s="33" t="s">
        <v>91</v>
      </c>
      <c r="BN5" s="33" t="s">
        <v>92</v>
      </c>
      <c r="BO5" s="33" t="s">
        <v>93</v>
      </c>
      <c r="BP5" s="33" t="s">
        <v>83</v>
      </c>
      <c r="BQ5" s="33" t="s">
        <v>84</v>
      </c>
      <c r="BR5" s="33" t="s">
        <v>85</v>
      </c>
      <c r="BS5" s="33" t="s">
        <v>86</v>
      </c>
      <c r="BT5" s="33" t="s">
        <v>87</v>
      </c>
      <c r="BU5" s="33" t="s">
        <v>88</v>
      </c>
      <c r="BV5" s="33" t="s">
        <v>89</v>
      </c>
      <c r="BW5" s="33" t="s">
        <v>90</v>
      </c>
      <c r="BX5" s="33" t="s">
        <v>91</v>
      </c>
      <c r="BY5" s="33" t="s">
        <v>92</v>
      </c>
      <c r="BZ5" s="33" t="s">
        <v>93</v>
      </c>
      <c r="CA5" s="33" t="s">
        <v>83</v>
      </c>
      <c r="CB5" s="33" t="s">
        <v>84</v>
      </c>
      <c r="CC5" s="33" t="s">
        <v>85</v>
      </c>
      <c r="CD5" s="33" t="s">
        <v>86</v>
      </c>
      <c r="CE5" s="33" t="s">
        <v>87</v>
      </c>
      <c r="CF5" s="33" t="s">
        <v>88</v>
      </c>
      <c r="CG5" s="33" t="s">
        <v>89</v>
      </c>
      <c r="CH5" s="33" t="s">
        <v>90</v>
      </c>
      <c r="CI5" s="33" t="s">
        <v>91</v>
      </c>
      <c r="CJ5" s="33" t="s">
        <v>92</v>
      </c>
      <c r="CK5" s="33" t="s">
        <v>93</v>
      </c>
      <c r="CL5" s="33" t="s">
        <v>83</v>
      </c>
      <c r="CM5" s="33" t="s">
        <v>84</v>
      </c>
      <c r="CN5" s="33" t="s">
        <v>85</v>
      </c>
      <c r="CO5" s="33" t="s">
        <v>86</v>
      </c>
      <c r="CP5" s="33" t="s">
        <v>87</v>
      </c>
      <c r="CQ5" s="33" t="s">
        <v>88</v>
      </c>
      <c r="CR5" s="33" t="s">
        <v>89</v>
      </c>
      <c r="CS5" s="33" t="s">
        <v>90</v>
      </c>
      <c r="CT5" s="33" t="s">
        <v>91</v>
      </c>
      <c r="CU5" s="33" t="s">
        <v>92</v>
      </c>
      <c r="CV5" s="33" t="s">
        <v>93</v>
      </c>
      <c r="CW5" s="33" t="s">
        <v>83</v>
      </c>
      <c r="CX5" s="33" t="s">
        <v>84</v>
      </c>
      <c r="CY5" s="33" t="s">
        <v>85</v>
      </c>
      <c r="CZ5" s="33" t="s">
        <v>86</v>
      </c>
      <c r="DA5" s="33" t="s">
        <v>87</v>
      </c>
      <c r="DB5" s="33" t="s">
        <v>88</v>
      </c>
      <c r="DC5" s="33" t="s">
        <v>89</v>
      </c>
      <c r="DD5" s="33" t="s">
        <v>90</v>
      </c>
      <c r="DE5" s="33" t="s">
        <v>91</v>
      </c>
      <c r="DF5" s="33" t="s">
        <v>92</v>
      </c>
      <c r="DG5" s="33" t="s">
        <v>93</v>
      </c>
      <c r="DH5" s="33" t="s">
        <v>83</v>
      </c>
      <c r="DI5" s="33" t="s">
        <v>84</v>
      </c>
      <c r="DJ5" s="33" t="s">
        <v>85</v>
      </c>
      <c r="DK5" s="33" t="s">
        <v>86</v>
      </c>
      <c r="DL5" s="33" t="s">
        <v>87</v>
      </c>
      <c r="DM5" s="33" t="s">
        <v>88</v>
      </c>
      <c r="DN5" s="33" t="s">
        <v>89</v>
      </c>
      <c r="DO5" s="33" t="s">
        <v>90</v>
      </c>
      <c r="DP5" s="33" t="s">
        <v>91</v>
      </c>
      <c r="DQ5" s="33" t="s">
        <v>92</v>
      </c>
      <c r="DR5" s="33" t="s">
        <v>93</v>
      </c>
      <c r="DS5" s="33" t="s">
        <v>83</v>
      </c>
      <c r="DT5" s="33" t="s">
        <v>84</v>
      </c>
      <c r="DU5" s="33" t="s">
        <v>85</v>
      </c>
      <c r="DV5" s="33" t="s">
        <v>86</v>
      </c>
      <c r="DW5" s="33" t="s">
        <v>87</v>
      </c>
      <c r="DX5" s="33" t="s">
        <v>88</v>
      </c>
      <c r="DY5" s="33" t="s">
        <v>89</v>
      </c>
      <c r="DZ5" s="33" t="s">
        <v>90</v>
      </c>
      <c r="EA5" s="33" t="s">
        <v>91</v>
      </c>
      <c r="EB5" s="33" t="s">
        <v>92</v>
      </c>
      <c r="EC5" s="33" t="s">
        <v>93</v>
      </c>
      <c r="ED5" s="33" t="s">
        <v>83</v>
      </c>
      <c r="EE5" s="33" t="s">
        <v>84</v>
      </c>
      <c r="EF5" s="33" t="s">
        <v>85</v>
      </c>
      <c r="EG5" s="33" t="s">
        <v>86</v>
      </c>
      <c r="EH5" s="33" t="s">
        <v>87</v>
      </c>
      <c r="EI5" s="33" t="s">
        <v>88</v>
      </c>
      <c r="EJ5" s="33" t="s">
        <v>89</v>
      </c>
      <c r="EK5" s="33" t="s">
        <v>90</v>
      </c>
      <c r="EL5" s="33" t="s">
        <v>91</v>
      </c>
      <c r="EM5" s="33" t="s">
        <v>92</v>
      </c>
      <c r="EN5" s="33" t="s">
        <v>93</v>
      </c>
    </row>
    <row r="6" spans="1:144" s="37" customFormat="1" x14ac:dyDescent="0.15">
      <c r="A6" s="29" t="s">
        <v>94</v>
      </c>
      <c r="B6" s="34">
        <f>B7</f>
        <v>2020</v>
      </c>
      <c r="C6" s="34">
        <f t="shared" ref="C6:W6" si="3">C7</f>
        <v>53279</v>
      </c>
      <c r="D6" s="34">
        <f t="shared" si="3"/>
        <v>47</v>
      </c>
      <c r="E6" s="34">
        <f t="shared" si="3"/>
        <v>1</v>
      </c>
      <c r="F6" s="34">
        <f t="shared" si="3"/>
        <v>0</v>
      </c>
      <c r="G6" s="34">
        <f t="shared" si="3"/>
        <v>0</v>
      </c>
      <c r="H6" s="34" t="str">
        <f t="shared" si="3"/>
        <v>秋田県　上小阿仁村</v>
      </c>
      <c r="I6" s="34" t="str">
        <f t="shared" si="3"/>
        <v>法非適用</v>
      </c>
      <c r="J6" s="34" t="str">
        <f t="shared" si="3"/>
        <v>水道事業</v>
      </c>
      <c r="K6" s="34" t="str">
        <f t="shared" si="3"/>
        <v>簡易水道事業</v>
      </c>
      <c r="L6" s="34" t="str">
        <f t="shared" si="3"/>
        <v>D3</v>
      </c>
      <c r="M6" s="34" t="str">
        <f t="shared" si="3"/>
        <v>非設置</v>
      </c>
      <c r="N6" s="35" t="str">
        <f t="shared" si="3"/>
        <v>-</v>
      </c>
      <c r="O6" s="35" t="str">
        <f t="shared" si="3"/>
        <v>該当数値なし</v>
      </c>
      <c r="P6" s="35">
        <f t="shared" si="3"/>
        <v>97.88</v>
      </c>
      <c r="Q6" s="35">
        <f t="shared" si="3"/>
        <v>3300</v>
      </c>
      <c r="R6" s="35">
        <f t="shared" si="3"/>
        <v>2192</v>
      </c>
      <c r="S6" s="35">
        <f t="shared" si="3"/>
        <v>256.72000000000003</v>
      </c>
      <c r="T6" s="35">
        <f t="shared" si="3"/>
        <v>8.5399999999999991</v>
      </c>
      <c r="U6" s="35">
        <f t="shared" si="3"/>
        <v>2127</v>
      </c>
      <c r="V6" s="35">
        <f t="shared" si="3"/>
        <v>9.98</v>
      </c>
      <c r="W6" s="35">
        <f t="shared" si="3"/>
        <v>213.13</v>
      </c>
      <c r="X6" s="36">
        <f>IF(X7="",NA(),X7)</f>
        <v>49.67</v>
      </c>
      <c r="Y6" s="36">
        <f t="shared" ref="Y6:AG6" si="4">IF(Y7="",NA(),Y7)</f>
        <v>63.88</v>
      </c>
      <c r="Z6" s="36">
        <f t="shared" si="4"/>
        <v>61.89</v>
      </c>
      <c r="AA6" s="36">
        <f t="shared" si="4"/>
        <v>56.35</v>
      </c>
      <c r="AB6" s="36">
        <f t="shared" si="4"/>
        <v>53.51</v>
      </c>
      <c r="AC6" s="36">
        <f t="shared" si="4"/>
        <v>77.56</v>
      </c>
      <c r="AD6" s="36">
        <f t="shared" si="4"/>
        <v>78.510000000000005</v>
      </c>
      <c r="AE6" s="36">
        <f t="shared" si="4"/>
        <v>77.91</v>
      </c>
      <c r="AF6" s="36">
        <f t="shared" si="4"/>
        <v>79.099999999999994</v>
      </c>
      <c r="AG6" s="36">
        <f t="shared" si="4"/>
        <v>79.33</v>
      </c>
      <c r="AH6" s="35" t="str">
        <f>IF(AH7="","",IF(AH7="-","【-】","【"&amp;SUBSTITUTE(TEXT(AH7,"#,##0.00"),"-","△")&amp;"】"))</f>
        <v>【78.36】</v>
      </c>
      <c r="AI6" s="35" t="e">
        <f>IF(AI7="",NA(),AI7)</f>
        <v>#N/A</v>
      </c>
      <c r="AJ6" s="35" t="e">
        <f t="shared" ref="AJ6:AR6" si="5">IF(AJ7="",NA(),AJ7)</f>
        <v>#N/A</v>
      </c>
      <c r="AK6" s="35" t="e">
        <f t="shared" si="5"/>
        <v>#N/A</v>
      </c>
      <c r="AL6" s="35" t="e">
        <f t="shared" si="5"/>
        <v>#N/A</v>
      </c>
      <c r="AM6" s="35" t="e">
        <f t="shared" si="5"/>
        <v>#N/A</v>
      </c>
      <c r="AN6" s="35" t="e">
        <f t="shared" si="5"/>
        <v>#N/A</v>
      </c>
      <c r="AO6" s="35" t="e">
        <f t="shared" si="5"/>
        <v>#N/A</v>
      </c>
      <c r="AP6" s="35" t="e">
        <f t="shared" si="5"/>
        <v>#N/A</v>
      </c>
      <c r="AQ6" s="35" t="e">
        <f t="shared" si="5"/>
        <v>#N/A</v>
      </c>
      <c r="AR6" s="35" t="e">
        <f t="shared" si="5"/>
        <v>#N/A</v>
      </c>
      <c r="AS6" s="35" t="str">
        <f>IF(AS7="","",IF(AS7="-","【-】","【"&amp;SUBSTITUTE(TEXT(AS7,"#,##0.00"),"-","△")&amp;"】"))</f>
        <v/>
      </c>
      <c r="AT6" s="35" t="e">
        <f>IF(AT7="",NA(),AT7)</f>
        <v>#N/A</v>
      </c>
      <c r="AU6" s="35" t="e">
        <f t="shared" ref="AU6:BC6" si="6">IF(AU7="",NA(),AU7)</f>
        <v>#N/A</v>
      </c>
      <c r="AV6" s="35" t="e">
        <f t="shared" si="6"/>
        <v>#N/A</v>
      </c>
      <c r="AW6" s="35" t="e">
        <f t="shared" si="6"/>
        <v>#N/A</v>
      </c>
      <c r="AX6" s="35" t="e">
        <f t="shared" si="6"/>
        <v>#N/A</v>
      </c>
      <c r="AY6" s="35" t="e">
        <f t="shared" si="6"/>
        <v>#N/A</v>
      </c>
      <c r="AZ6" s="35" t="e">
        <f t="shared" si="6"/>
        <v>#N/A</v>
      </c>
      <c r="BA6" s="35" t="e">
        <f t="shared" si="6"/>
        <v>#N/A</v>
      </c>
      <c r="BB6" s="35" t="e">
        <f t="shared" si="6"/>
        <v>#N/A</v>
      </c>
      <c r="BC6" s="35" t="e">
        <f t="shared" si="6"/>
        <v>#N/A</v>
      </c>
      <c r="BD6" s="35" t="str">
        <f>IF(BD7="","",IF(BD7="-","【-】","【"&amp;SUBSTITUTE(TEXT(BD7,"#,##0.00"),"-","△")&amp;"】"))</f>
        <v/>
      </c>
      <c r="BE6" s="36">
        <f>IF(BE7="",NA(),BE7)</f>
        <v>1731.15</v>
      </c>
      <c r="BF6" s="36">
        <f t="shared" ref="BF6:BN6" si="7">IF(BF7="",NA(),BF7)</f>
        <v>1679.04</v>
      </c>
      <c r="BG6" s="36">
        <f t="shared" si="7"/>
        <v>1630.42</v>
      </c>
      <c r="BH6" s="36">
        <f t="shared" si="7"/>
        <v>1526.81</v>
      </c>
      <c r="BI6" s="36">
        <f t="shared" si="7"/>
        <v>1440.38</v>
      </c>
      <c r="BJ6" s="36">
        <f t="shared" si="7"/>
        <v>1144.79</v>
      </c>
      <c r="BK6" s="36">
        <f t="shared" si="7"/>
        <v>1061.58</v>
      </c>
      <c r="BL6" s="36">
        <f t="shared" si="7"/>
        <v>1007.7</v>
      </c>
      <c r="BM6" s="36">
        <f t="shared" si="7"/>
        <v>1018.52</v>
      </c>
      <c r="BN6" s="36">
        <f t="shared" si="7"/>
        <v>949.61</v>
      </c>
      <c r="BO6" s="35" t="str">
        <f>IF(BO7="","",IF(BO7="-","【-】","【"&amp;SUBSTITUTE(TEXT(BO7,"#,##0.00"),"-","△")&amp;"】"))</f>
        <v>【949.15】</v>
      </c>
      <c r="BP6" s="36">
        <f>IF(BP7="",NA(),BP7)</f>
        <v>49.18</v>
      </c>
      <c r="BQ6" s="36">
        <f t="shared" ref="BQ6:BY6" si="8">IF(BQ7="",NA(),BQ7)</f>
        <v>57.57</v>
      </c>
      <c r="BR6" s="36">
        <f t="shared" si="8"/>
        <v>49.83</v>
      </c>
      <c r="BS6" s="36">
        <f t="shared" si="8"/>
        <v>46.3</v>
      </c>
      <c r="BT6" s="36">
        <f t="shared" si="8"/>
        <v>43.47</v>
      </c>
      <c r="BU6" s="36">
        <f t="shared" si="8"/>
        <v>56.04</v>
      </c>
      <c r="BV6" s="36">
        <f t="shared" si="8"/>
        <v>58.52</v>
      </c>
      <c r="BW6" s="36">
        <f t="shared" si="8"/>
        <v>59.22</v>
      </c>
      <c r="BX6" s="36">
        <f t="shared" si="8"/>
        <v>58.79</v>
      </c>
      <c r="BY6" s="36">
        <f t="shared" si="8"/>
        <v>58.41</v>
      </c>
      <c r="BZ6" s="35" t="str">
        <f>IF(BZ7="","",IF(BZ7="-","【-】","【"&amp;SUBSTITUTE(TEXT(BZ7,"#,##0.00"),"-","△")&amp;"】"))</f>
        <v>【55.87】</v>
      </c>
      <c r="CA6" s="36">
        <f>IF(CA7="",NA(),CA7)</f>
        <v>344.42</v>
      </c>
      <c r="CB6" s="36">
        <f t="shared" ref="CB6:CJ6" si="9">IF(CB7="",NA(),CB7)</f>
        <v>293.32</v>
      </c>
      <c r="CC6" s="36">
        <f t="shared" si="9"/>
        <v>338.93</v>
      </c>
      <c r="CD6" s="36">
        <f t="shared" si="9"/>
        <v>359.29</v>
      </c>
      <c r="CE6" s="36">
        <f t="shared" si="9"/>
        <v>391.99</v>
      </c>
      <c r="CF6" s="36">
        <f t="shared" si="9"/>
        <v>304.35000000000002</v>
      </c>
      <c r="CG6" s="36">
        <f t="shared" si="9"/>
        <v>296.3</v>
      </c>
      <c r="CH6" s="36">
        <f t="shared" si="9"/>
        <v>292.89999999999998</v>
      </c>
      <c r="CI6" s="36">
        <f t="shared" si="9"/>
        <v>298.25</v>
      </c>
      <c r="CJ6" s="36">
        <f t="shared" si="9"/>
        <v>303.27999999999997</v>
      </c>
      <c r="CK6" s="35" t="str">
        <f>IF(CK7="","",IF(CK7="-","【-】","【"&amp;SUBSTITUTE(TEXT(CK7,"#,##0.00"),"-","△")&amp;"】"))</f>
        <v>【288.19】</v>
      </c>
      <c r="CL6" s="36">
        <f>IF(CL7="",NA(),CL7)</f>
        <v>70.989999999999995</v>
      </c>
      <c r="CM6" s="36">
        <f t="shared" ref="CM6:CU6" si="10">IF(CM7="",NA(),CM7)</f>
        <v>72.78</v>
      </c>
      <c r="CN6" s="36">
        <f t="shared" si="10"/>
        <v>76.97</v>
      </c>
      <c r="CO6" s="36">
        <f t="shared" si="10"/>
        <v>83.22</v>
      </c>
      <c r="CP6" s="36">
        <f t="shared" si="10"/>
        <v>79.59</v>
      </c>
      <c r="CQ6" s="36">
        <f t="shared" si="10"/>
        <v>55.9</v>
      </c>
      <c r="CR6" s="36">
        <f t="shared" si="10"/>
        <v>57.3</v>
      </c>
      <c r="CS6" s="36">
        <f t="shared" si="10"/>
        <v>56.76</v>
      </c>
      <c r="CT6" s="36">
        <f t="shared" si="10"/>
        <v>56.04</v>
      </c>
      <c r="CU6" s="36">
        <f t="shared" si="10"/>
        <v>58.52</v>
      </c>
      <c r="CV6" s="35" t="str">
        <f>IF(CV7="","",IF(CV7="-","【-】","【"&amp;SUBSTITUTE(TEXT(CV7,"#,##0.00"),"-","△")&amp;"】"))</f>
        <v>【56.31】</v>
      </c>
      <c r="CW6" s="36">
        <f>IF(CW7="",NA(),CW7)</f>
        <v>83.5</v>
      </c>
      <c r="CX6" s="36">
        <f t="shared" ref="CX6:DF6" si="11">IF(CX7="",NA(),CX7)</f>
        <v>85.03</v>
      </c>
      <c r="CY6" s="36">
        <f t="shared" si="11"/>
        <v>78.319999999999993</v>
      </c>
      <c r="CZ6" s="36">
        <f t="shared" si="11"/>
        <v>73.23</v>
      </c>
      <c r="DA6" s="36">
        <f t="shared" si="11"/>
        <v>73.03</v>
      </c>
      <c r="DB6" s="36">
        <f t="shared" si="11"/>
        <v>73.28</v>
      </c>
      <c r="DC6" s="36">
        <f t="shared" si="11"/>
        <v>72.42</v>
      </c>
      <c r="DD6" s="36">
        <f t="shared" si="11"/>
        <v>73.069999999999993</v>
      </c>
      <c r="DE6" s="36">
        <f t="shared" si="11"/>
        <v>72.78</v>
      </c>
      <c r="DF6" s="36">
        <f t="shared" si="11"/>
        <v>71.33</v>
      </c>
      <c r="DG6" s="35" t="str">
        <f>IF(DG7="","",IF(DG7="-","【-】","【"&amp;SUBSTITUTE(TEXT(DG7,"#,##0.00"),"-","△")&amp;"】"))</f>
        <v>【71.88】</v>
      </c>
      <c r="DH6" s="35" t="e">
        <f>IF(DH7="",NA(),DH7)</f>
        <v>#N/A</v>
      </c>
      <c r="DI6" s="35" t="e">
        <f t="shared" ref="DI6:DQ6" si="12">IF(DI7="",NA(),DI7)</f>
        <v>#N/A</v>
      </c>
      <c r="DJ6" s="35" t="e">
        <f t="shared" si="12"/>
        <v>#N/A</v>
      </c>
      <c r="DK6" s="35" t="e">
        <f t="shared" si="12"/>
        <v>#N/A</v>
      </c>
      <c r="DL6" s="35" t="e">
        <f t="shared" si="12"/>
        <v>#N/A</v>
      </c>
      <c r="DM6" s="35" t="e">
        <f t="shared" si="12"/>
        <v>#N/A</v>
      </c>
      <c r="DN6" s="35" t="e">
        <f t="shared" si="12"/>
        <v>#N/A</v>
      </c>
      <c r="DO6" s="35" t="e">
        <f t="shared" si="12"/>
        <v>#N/A</v>
      </c>
      <c r="DP6" s="35" t="e">
        <f t="shared" si="12"/>
        <v>#N/A</v>
      </c>
      <c r="DQ6" s="35" t="e">
        <f t="shared" si="12"/>
        <v>#N/A</v>
      </c>
      <c r="DR6" s="35" t="str">
        <f>IF(DR7="","",IF(DR7="-","【-】","【"&amp;SUBSTITUTE(TEXT(DR7,"#,##0.00"),"-","△")&amp;"】"))</f>
        <v/>
      </c>
      <c r="DS6" s="35" t="e">
        <f>IF(DS7="",NA(),DS7)</f>
        <v>#N/A</v>
      </c>
      <c r="DT6" s="35" t="e">
        <f t="shared" ref="DT6:EB6" si="13">IF(DT7="",NA(),DT7)</f>
        <v>#N/A</v>
      </c>
      <c r="DU6" s="35" t="e">
        <f t="shared" si="13"/>
        <v>#N/A</v>
      </c>
      <c r="DV6" s="35" t="e">
        <f t="shared" si="13"/>
        <v>#N/A</v>
      </c>
      <c r="DW6" s="35" t="e">
        <f t="shared" si="13"/>
        <v>#N/A</v>
      </c>
      <c r="DX6" s="35" t="e">
        <f t="shared" si="13"/>
        <v>#N/A</v>
      </c>
      <c r="DY6" s="35" t="e">
        <f t="shared" si="13"/>
        <v>#N/A</v>
      </c>
      <c r="DZ6" s="35" t="e">
        <f t="shared" si="13"/>
        <v>#N/A</v>
      </c>
      <c r="EA6" s="35" t="e">
        <f t="shared" si="13"/>
        <v>#N/A</v>
      </c>
      <c r="EB6" s="35" t="e">
        <f t="shared" si="13"/>
        <v>#N/A</v>
      </c>
      <c r="EC6" s="35" t="str">
        <f>IF(EC7="","",IF(EC7="-","【-】","【"&amp;SUBSTITUTE(TEXT(EC7,"#,##0.00"),"-","△")&amp;"】"))</f>
        <v/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0.53</v>
      </c>
      <c r="EJ6" s="36">
        <f t="shared" si="14"/>
        <v>0.72</v>
      </c>
      <c r="EK6" s="36">
        <f t="shared" si="14"/>
        <v>0.53</v>
      </c>
      <c r="EL6" s="36">
        <f t="shared" si="14"/>
        <v>0.71</v>
      </c>
      <c r="EM6" s="36">
        <f t="shared" si="14"/>
        <v>0.72</v>
      </c>
      <c r="EN6" s="35" t="str">
        <f>IF(EN7="","",IF(EN7="-","【-】","【"&amp;SUBSTITUTE(TEXT(EN7,"#,##0.00"),"-","△")&amp;"】"))</f>
        <v>【0.80】</v>
      </c>
    </row>
    <row r="7" spans="1:144" s="37" customFormat="1" x14ac:dyDescent="0.15">
      <c r="A7" s="29"/>
      <c r="B7" s="38">
        <v>2020</v>
      </c>
      <c r="C7" s="38">
        <v>53279</v>
      </c>
      <c r="D7" s="38">
        <v>47</v>
      </c>
      <c r="E7" s="38">
        <v>1</v>
      </c>
      <c r="F7" s="38">
        <v>0</v>
      </c>
      <c r="G7" s="38">
        <v>0</v>
      </c>
      <c r="H7" s="38" t="s">
        <v>95</v>
      </c>
      <c r="I7" s="38" t="s">
        <v>96</v>
      </c>
      <c r="J7" s="38" t="s">
        <v>97</v>
      </c>
      <c r="K7" s="38" t="s">
        <v>98</v>
      </c>
      <c r="L7" s="38" t="s">
        <v>99</v>
      </c>
      <c r="M7" s="38" t="s">
        <v>100</v>
      </c>
      <c r="N7" s="39" t="s">
        <v>101</v>
      </c>
      <c r="O7" s="39" t="s">
        <v>102</v>
      </c>
      <c r="P7" s="39">
        <v>97.88</v>
      </c>
      <c r="Q7" s="39">
        <v>3300</v>
      </c>
      <c r="R7" s="39">
        <v>2192</v>
      </c>
      <c r="S7" s="39">
        <v>256.72000000000003</v>
      </c>
      <c r="T7" s="39">
        <v>8.5399999999999991</v>
      </c>
      <c r="U7" s="39">
        <v>2127</v>
      </c>
      <c r="V7" s="39">
        <v>9.98</v>
      </c>
      <c r="W7" s="39">
        <v>213.13</v>
      </c>
      <c r="X7" s="39">
        <v>49.67</v>
      </c>
      <c r="Y7" s="39">
        <v>63.88</v>
      </c>
      <c r="Z7" s="39">
        <v>61.89</v>
      </c>
      <c r="AA7" s="39">
        <v>56.35</v>
      </c>
      <c r="AB7" s="39">
        <v>53.51</v>
      </c>
      <c r="AC7" s="39">
        <v>77.56</v>
      </c>
      <c r="AD7" s="39">
        <v>78.510000000000005</v>
      </c>
      <c r="AE7" s="39">
        <v>77.91</v>
      </c>
      <c r="AF7" s="39">
        <v>79.099999999999994</v>
      </c>
      <c r="AG7" s="39">
        <v>79.33</v>
      </c>
      <c r="AH7" s="39">
        <v>78.36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>
        <v>1731.15</v>
      </c>
      <c r="BF7" s="39">
        <v>1679.04</v>
      </c>
      <c r="BG7" s="39">
        <v>1630.42</v>
      </c>
      <c r="BH7" s="39">
        <v>1526.81</v>
      </c>
      <c r="BI7" s="39">
        <v>1440.38</v>
      </c>
      <c r="BJ7" s="39">
        <v>1144.79</v>
      </c>
      <c r="BK7" s="39">
        <v>1061.58</v>
      </c>
      <c r="BL7" s="39">
        <v>1007.7</v>
      </c>
      <c r="BM7" s="39">
        <v>1018.52</v>
      </c>
      <c r="BN7" s="39">
        <v>949.61</v>
      </c>
      <c r="BO7" s="39">
        <v>949.15</v>
      </c>
      <c r="BP7" s="39">
        <v>49.18</v>
      </c>
      <c r="BQ7" s="39">
        <v>57.57</v>
      </c>
      <c r="BR7" s="39">
        <v>49.83</v>
      </c>
      <c r="BS7" s="39">
        <v>46.3</v>
      </c>
      <c r="BT7" s="39">
        <v>43.47</v>
      </c>
      <c r="BU7" s="39">
        <v>56.04</v>
      </c>
      <c r="BV7" s="39">
        <v>58.52</v>
      </c>
      <c r="BW7" s="39">
        <v>59.22</v>
      </c>
      <c r="BX7" s="39">
        <v>58.79</v>
      </c>
      <c r="BY7" s="39">
        <v>58.41</v>
      </c>
      <c r="BZ7" s="39">
        <v>55.87</v>
      </c>
      <c r="CA7" s="39">
        <v>344.42</v>
      </c>
      <c r="CB7" s="39">
        <v>293.32</v>
      </c>
      <c r="CC7" s="39">
        <v>338.93</v>
      </c>
      <c r="CD7" s="39">
        <v>359.29</v>
      </c>
      <c r="CE7" s="39">
        <v>391.99</v>
      </c>
      <c r="CF7" s="39">
        <v>304.35000000000002</v>
      </c>
      <c r="CG7" s="39">
        <v>296.3</v>
      </c>
      <c r="CH7" s="39">
        <v>292.89999999999998</v>
      </c>
      <c r="CI7" s="39">
        <v>298.25</v>
      </c>
      <c r="CJ7" s="39">
        <v>303.27999999999997</v>
      </c>
      <c r="CK7" s="39">
        <v>288.19</v>
      </c>
      <c r="CL7" s="39">
        <v>70.989999999999995</v>
      </c>
      <c r="CM7" s="39">
        <v>72.78</v>
      </c>
      <c r="CN7" s="39">
        <v>76.97</v>
      </c>
      <c r="CO7" s="39">
        <v>83.22</v>
      </c>
      <c r="CP7" s="39">
        <v>79.59</v>
      </c>
      <c r="CQ7" s="39">
        <v>55.9</v>
      </c>
      <c r="CR7" s="39">
        <v>57.3</v>
      </c>
      <c r="CS7" s="39">
        <v>56.76</v>
      </c>
      <c r="CT7" s="39">
        <v>56.04</v>
      </c>
      <c r="CU7" s="39">
        <v>58.52</v>
      </c>
      <c r="CV7" s="39">
        <v>56.31</v>
      </c>
      <c r="CW7" s="39">
        <v>83.5</v>
      </c>
      <c r="CX7" s="39">
        <v>85.03</v>
      </c>
      <c r="CY7" s="39">
        <v>78.319999999999993</v>
      </c>
      <c r="CZ7" s="39">
        <v>73.23</v>
      </c>
      <c r="DA7" s="39">
        <v>73.03</v>
      </c>
      <c r="DB7" s="39">
        <v>73.28</v>
      </c>
      <c r="DC7" s="39">
        <v>72.42</v>
      </c>
      <c r="DD7" s="39">
        <v>73.069999999999993</v>
      </c>
      <c r="DE7" s="39">
        <v>72.78</v>
      </c>
      <c r="DF7" s="39">
        <v>71.33</v>
      </c>
      <c r="DG7" s="39">
        <v>71.88</v>
      </c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0.53</v>
      </c>
      <c r="EJ7" s="39">
        <v>0.72</v>
      </c>
      <c r="EK7" s="39">
        <v>0.53</v>
      </c>
      <c r="EL7" s="39">
        <v>0.71</v>
      </c>
      <c r="EM7" s="39">
        <v>0.72</v>
      </c>
      <c r="EN7" s="39">
        <v>0.8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</row>
    <row r="9" spans="1:144" x14ac:dyDescent="0.15">
      <c r="A9" s="41"/>
      <c r="B9" s="41" t="s">
        <v>103</v>
      </c>
      <c r="C9" s="41" t="s">
        <v>104</v>
      </c>
      <c r="D9" s="41" t="s">
        <v>105</v>
      </c>
      <c r="E9" s="41" t="s">
        <v>106</v>
      </c>
      <c r="F9" s="41" t="s">
        <v>107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1" t="s">
        <v>45</v>
      </c>
      <c r="B10" s="42">
        <f t="shared" ref="B10:D10" si="15">DATEVALUE($B7+12-B11&amp;"/1/"&amp;B12)</f>
        <v>46753</v>
      </c>
      <c r="C10" s="42">
        <f t="shared" si="15"/>
        <v>47119</v>
      </c>
      <c r="D10" s="42">
        <f t="shared" si="15"/>
        <v>47484</v>
      </c>
      <c r="E10" s="43">
        <f>DATEVALUE($B7+12-E11&amp;"/1/"&amp;E12)</f>
        <v>47849</v>
      </c>
      <c r="F10" s="43">
        <f>DATEVALUE($B7+12-F11&amp;"/1/"&amp;F12)</f>
        <v>48215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4" x14ac:dyDescent="0.15">
      <c r="B13" t="s">
        <v>110</v>
      </c>
      <c r="C13" t="s">
        <v>110</v>
      </c>
      <c r="D13" t="s">
        <v>111</v>
      </c>
      <c r="E13" t="s">
        <v>112</v>
      </c>
      <c r="F13" t="s">
        <v>112</v>
      </c>
      <c r="G13" t="s">
        <v>113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kam0026</cp:lastModifiedBy>
  <dcterms:created xsi:type="dcterms:W3CDTF">2021-12-03T07:02:03Z</dcterms:created>
  <dcterms:modified xsi:type="dcterms:W3CDTF">2022-01-21T03:11:55Z</dcterms:modified>
  <cp:category/>
</cp:coreProperties>
</file>