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D:\北林\令和3年度\R3調査\市町村課\【市町村課】公営企業における経営比較分析表の作成について\【経営比較分析表】2020_053279_47_1718\"/>
    </mc:Choice>
  </mc:AlternateContent>
  <xr:revisionPtr revIDLastSave="0" documentId="13_ncr:1_{B8976235-A058-4F0B-9FA1-8791AC48ED5A}" xr6:coauthVersionLast="43" xr6:coauthVersionMax="43" xr10:uidLastSave="{00000000-0000-0000-0000-000000000000}"/>
  <workbookProtection workbookAlgorithmName="SHA-512" workbookHashValue="d8D/cPrho1OSVYL+NbKyw/YkfVK7A2CDcLw1vs3DiJk2oFoOK4/hsYdPiWlmFmPnCcXj3fKY+3CS3vLZNRCrZQ==" workbookSaltValue="bYB5w8pQsP1ceCw8tFNjyw=="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W6" i="5"/>
  <c r="V6" i="5"/>
  <c r="U6" i="5"/>
  <c r="BB8" i="4" s="1"/>
  <c r="T6" i="5"/>
  <c r="AT8" i="4" s="1"/>
  <c r="S6" i="5"/>
  <c r="R6" i="5"/>
  <c r="AD10" i="4" s="1"/>
  <c r="Q6" i="5"/>
  <c r="P6" i="5"/>
  <c r="P10" i="4" s="1"/>
  <c r="O6" i="5"/>
  <c r="N6" i="5"/>
  <c r="B10" i="4" s="1"/>
  <c r="M6" i="5"/>
  <c r="AD8" i="4" s="1"/>
  <c r="L6" i="5"/>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K86" i="4"/>
  <c r="J86" i="4"/>
  <c r="I86" i="4"/>
  <c r="H86" i="4"/>
  <c r="BB10" i="4"/>
  <c r="AT10" i="4"/>
  <c r="AL10" i="4"/>
  <c r="W10" i="4"/>
  <c r="I10" i="4"/>
  <c r="AL8" i="4"/>
  <c r="W8" i="4"/>
  <c r="P8" i="4"/>
</calcChain>
</file>

<file path=xl/sharedStrings.xml><?xml version="1.0" encoding="utf-8"?>
<sst xmlns="http://schemas.openxmlformats.org/spreadsheetml/2006/main" count="236" uniqueCount="120">
  <si>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</si>
  <si>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</si>
  <si>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</si>
  <si>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</si>
  <si>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</si>
  <si>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</si>
  <si>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</si>
  <si>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</si>
  <si>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</si>
  <si>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</si>
  <si>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</si>
  <si>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</si>
  <si>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</si>
  <si>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</si>
  <si>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</si>
  <si>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</si>
  <si>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</si>
  <si>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</si>
  <si>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</si>
  <si>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</si>
  <si>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</si>
  <si>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</si>
  <si>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</si>
  <si>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</si>
  <si>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</si>
  <si>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</si>
  <si>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</si>
  <si>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</si>
  <si>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</si>
  <si>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</si>
  <si>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</si>
  <si>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</si>
  <si>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</si>
  <si>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</si>
  <si>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</si>
  <si>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</si>
  <si>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</si>
  <si>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</si>
  <si>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</si>
  <si>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</si>
  <si>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</si>
  <si>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</si>
  <si>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</si>
  <si>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</si>
  <si>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</si>
  <si>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</si>
  <si>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</si>
  <si>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</si>
  <si>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</si>
  <si>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</si>
  <si>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</si>
  <si>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</si>
  <si>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</si>
  <si>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</si>
  <si>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</si>
  <si>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</si>
  <si>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</si>
  <si>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</si>
  <si>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</si>
  <si>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</si>
  <si>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</si>
  <si>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</si>
  <si>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</si>
  <si>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</si>
  <si>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</si>
  <si>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</si>
  <si>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</si>
  <si>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</si>
  <si>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</si>
  <si>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</si>
  <si>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</si>
  <si>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</si>
  <si>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</si>
  <si>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</si>
  <si>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</si>
  <si>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</si>
  <si>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</si>
  <si>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</si>
  <si>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</si>
  <si>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</si>
  <si>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</si>
  <si>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</si>
  <si>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</si>
  <si>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</si>
  <si>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</si>
  <si>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</si>
  <si>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</si>
  <si>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</si>
  <si>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</si>
  <si>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</si>
  <si>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</si>
  <si>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</si>
  <si>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</si>
  <si>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</si>
  <si>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</si>
  <si>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</si>
  <si>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</si>
  <si>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</si>
  <si>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上小阿仁村</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</si>
  <si>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</si>
  <si>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</si>
  <si>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</si>
  <si>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</si>
  <si>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</si>
  <si>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</si>
  <si>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</si>
  <si>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</si>
  <si>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</si>
  <si>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</si>
  <si>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</si>
  <si>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</si>
  <si>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</si>
  <si>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</si>
  <si>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</si>
  <si>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</si>
  <si>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</si>
  <si>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</si>
  <si>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村内に整備された４地区の処理場は、供用開始から古いもので２５年以上経過しているが、管路は耐用年数からみても当面更新する予定はない。
　平成２７年度に実施した施設機能診断調査及び最適整備構想に基づき、統廃合により効率的な更新に努める。</t>
  </si>
  <si>
    <t>　財源構成は、歳出総額に対する使用料収入が占める割合が約３６％ほどで、残り約６４％を一般会計繰入金で賄われている。経費の内訳は償還金及び人件費が全体の約６２％であり、一般会計繰入金が充てられている。
　収益的支出比率は、総費用の減少等により前年度から約０．８％増加し、１００％以上をキープできた。経費回収率は汚水処理費の増加等により約１．２％減少したものの、全国及び類似団体平均値を上回る結果となった。
　汚水処理原価は前年度より４．５円減少し、昨年に引き続き全国及び類似団体平均値より大きく低い数値となった。施設利用率は約０．８％増加し、近年は継続した改善が見られるものの、全国及び類似団体平均値をわずかに下回った。
　水洗化率については、すべての計画区域が整備済みのため、高い水準で推移している。近年は人口推移により、９４％～９５％台で僅かに増減している。</t>
    <rPh sb="110" eb="113">
      <t>ソウヒヨウ</t>
    </rPh>
    <rPh sb="114" eb="116">
      <t>ゲンショウ</t>
    </rPh>
    <rPh sb="130" eb="132">
      <t>ゾウカ</t>
    </rPh>
    <rPh sb="138" eb="140">
      <t>イジョウ</t>
    </rPh>
    <rPh sb="154" eb="156">
      <t>オスイ</t>
    </rPh>
    <rPh sb="156" eb="158">
      <t>ショリ</t>
    </rPh>
    <rPh sb="158" eb="159">
      <t>ヒ</t>
    </rPh>
    <rPh sb="160" eb="162">
      <t>ゾウカ</t>
    </rPh>
    <rPh sb="162" eb="163">
      <t>ナド</t>
    </rPh>
    <rPh sb="171" eb="173">
      <t>ゲンショウ</t>
    </rPh>
    <rPh sb="219" eb="221">
      <t>ゲンショウ</t>
    </rPh>
    <rPh sb="223" eb="225">
      <t>サクネン</t>
    </rPh>
    <rPh sb="226" eb="227">
      <t>ヒ</t>
    </rPh>
    <rPh sb="228" eb="229">
      <t>ツヅ</t>
    </rPh>
    <rPh sb="243" eb="244">
      <t>オオ</t>
    </rPh>
    <rPh sb="274" eb="276">
      <t>キンネン</t>
    </rPh>
    <rPh sb="277" eb="279">
      <t>ケイゾク</t>
    </rPh>
    <rPh sb="304" eb="306">
      <t>シタマワ</t>
    </rPh>
    <phoneticPr fontId="4"/>
  </si>
  <si>
    <t>　令和元年度、令和２年度とも大きな事業が無く各項目の変動は少なかった。依然として一般会計からの繰入金に依存する体制は変わらず、人口減少による使用料の減少が見られるため厳しい運営状況となっている。
　供用開始からそれぞれ相当期間が経過し、順に更新時期を迎える。最適整備構想に基づき、低い施設利用率の解消も考慮し、平成３０年度から隣接する下水道施設との統合計画が始まる等、効率的な事業運営を進めていく。</t>
    <rPh sb="1" eb="3">
      <t>レイワ</t>
    </rPh>
    <rPh sb="3" eb="5">
      <t>ガンネン</t>
    </rPh>
    <rPh sb="5" eb="6">
      <t>ド</t>
    </rPh>
    <rPh sb="7" eb="9">
      <t>レイワ</t>
    </rPh>
    <rPh sb="10" eb="11">
      <t>ネン</t>
    </rPh>
    <rPh sb="11" eb="12">
      <t>ド</t>
    </rPh>
    <rPh sb="14" eb="15">
      <t>オオ</t>
    </rPh>
    <rPh sb="17" eb="19">
      <t>ジギョウ</t>
    </rPh>
    <rPh sb="20" eb="21">
      <t>ナ</t>
    </rPh>
    <rPh sb="22" eb="25">
      <t>カクコウモク</t>
    </rPh>
    <rPh sb="26" eb="28">
      <t>ヘンドウ</t>
    </rPh>
    <rPh sb="29" eb="30">
      <t>スク</t>
    </rPh>
    <rPh sb="35" eb="37">
      <t>イゼン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</si>
</sst>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17F-43B3-9FEC-213E62638165}"/>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2.0499999999999998</c:v>
                </c:pt>
                <c:pt idx="1">
                  <c:v>0.01</c:v>
                </c:pt>
                <c:pt idx="2">
                  <c:v>0.01</c:v>
                </c:pt>
                <c:pt idx="3">
                  <c:v>0.02</c:v>
                </c:pt>
                <c:pt idx="4">
                  <c:v>0.25</c:v>
                </c:pt>
              </c:numCache>
            </c:numRef>
          </c:val>
          <c:smooth val="0"/>
          <c:extLst>
            <c:ext xmlns:c16="http://schemas.microsoft.com/office/drawing/2014/chart" uri="{C3380CC4-5D6E-409C-BE32-E72D297353CC}">
              <c16:uniqueId val="{00000001-817F-43B3-9FEC-213E62638165}"/>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46.82</c:v>
                </c:pt>
                <c:pt idx="1">
                  <c:v>49.28</c:v>
                </c:pt>
                <c:pt idx="2">
                  <c:v>50.39</c:v>
                </c:pt>
                <c:pt idx="3">
                  <c:v>52.06</c:v>
                </c:pt>
                <c:pt idx="4">
                  <c:v>52.84</c:v>
                </c:pt>
              </c:numCache>
            </c:numRef>
          </c:val>
          <c:extLst>
            <c:ext xmlns:c16="http://schemas.microsoft.com/office/drawing/2014/chart" uri="{C3380CC4-5D6E-409C-BE32-E72D297353CC}">
              <c16:uniqueId val="{00000000-E1E1-4FAC-AB41-CFD5E4CBE92C}"/>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60.65</c:v>
                </c:pt>
                <c:pt idx="1">
                  <c:v>51.75</c:v>
                </c:pt>
                <c:pt idx="2">
                  <c:v>50.68</c:v>
                </c:pt>
                <c:pt idx="3">
                  <c:v>50.14</c:v>
                </c:pt>
                <c:pt idx="4">
                  <c:v>54.83</c:v>
                </c:pt>
              </c:numCache>
            </c:numRef>
          </c:val>
          <c:smooth val="0"/>
          <c:extLst>
            <c:ext xmlns:c16="http://schemas.microsoft.com/office/drawing/2014/chart" uri="{C3380CC4-5D6E-409C-BE32-E72D297353CC}">
              <c16:uniqueId val="{00000001-E1E1-4FAC-AB41-CFD5E4CBE92C}"/>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94.82</c:v>
                </c:pt>
                <c:pt idx="1">
                  <c:v>95.2</c:v>
                </c:pt>
                <c:pt idx="2">
                  <c:v>94.8</c:v>
                </c:pt>
                <c:pt idx="3">
                  <c:v>95</c:v>
                </c:pt>
                <c:pt idx="4">
                  <c:v>95.17</c:v>
                </c:pt>
              </c:numCache>
            </c:numRef>
          </c:val>
          <c:extLst>
            <c:ext xmlns:c16="http://schemas.microsoft.com/office/drawing/2014/chart" uri="{C3380CC4-5D6E-409C-BE32-E72D297353CC}">
              <c16:uniqueId val="{00000000-4F39-4D1C-A44F-DCFFA2912D4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84.58</c:v>
                </c:pt>
                <c:pt idx="1">
                  <c:v>84.84</c:v>
                </c:pt>
                <c:pt idx="2">
                  <c:v>84.86</c:v>
                </c:pt>
                <c:pt idx="3">
                  <c:v>84.98</c:v>
                </c:pt>
                <c:pt idx="4">
                  <c:v>84.7</c:v>
                </c:pt>
              </c:numCache>
            </c:numRef>
          </c:val>
          <c:smooth val="0"/>
          <c:extLst>
            <c:ext xmlns:c16="http://schemas.microsoft.com/office/drawing/2014/chart" uri="{C3380CC4-5D6E-409C-BE32-E72D297353CC}">
              <c16:uniqueId val="{00000001-4F39-4D1C-A44F-DCFFA2912D4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86.05</c:v>
                </c:pt>
                <c:pt idx="1">
                  <c:v>97.68</c:v>
                </c:pt>
                <c:pt idx="2">
                  <c:v>103.33</c:v>
                </c:pt>
                <c:pt idx="3">
                  <c:v>100.81</c:v>
                </c:pt>
                <c:pt idx="4">
                  <c:v>101.65</c:v>
                </c:pt>
              </c:numCache>
            </c:numRef>
          </c:val>
          <c:extLst>
            <c:ext xmlns:c16="http://schemas.microsoft.com/office/drawing/2014/chart" uri="{C3380CC4-5D6E-409C-BE32-E72D297353CC}">
              <c16:uniqueId val="{00000000-F381-4459-90B0-579ADED23268}"/>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381-4459-90B0-579ADED23268}"/>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B4F-49D9-AAA0-77F95DA3973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B4F-49D9-AAA0-77F95DA3973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954-47D2-A2EC-3727046C6EF3}"/>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954-47D2-A2EC-3727046C6EF3}"/>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707-4FDC-BC19-E9ABE41FD760}"/>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707-4FDC-BC19-E9ABE41FD760}"/>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5BD-469C-8B7C-91A6F1E9439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5BD-469C-8B7C-91A6F1E9439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627.15</c:v>
                </c:pt>
                <c:pt idx="1">
                  <c:v>585.22</c:v>
                </c:pt>
                <c:pt idx="2">
                  <c:v>534.48</c:v>
                </c:pt>
                <c:pt idx="3" formatCode="#,##0.00;&quot;△&quot;#,##0.00">
                  <c:v>0</c:v>
                </c:pt>
                <c:pt idx="4" formatCode="#,##0.00;&quot;△&quot;#,##0.00">
                  <c:v>0</c:v>
                </c:pt>
              </c:numCache>
            </c:numRef>
          </c:val>
          <c:extLst>
            <c:ext xmlns:c16="http://schemas.microsoft.com/office/drawing/2014/chart" uri="{C3380CC4-5D6E-409C-BE32-E72D297353CC}">
              <c16:uniqueId val="{00000000-28E5-46C0-B65A-737FA44105ED}"/>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974.93</c:v>
                </c:pt>
                <c:pt idx="1">
                  <c:v>855.8</c:v>
                </c:pt>
                <c:pt idx="2">
                  <c:v>789.46</c:v>
                </c:pt>
                <c:pt idx="3">
                  <c:v>826.83</c:v>
                </c:pt>
                <c:pt idx="4">
                  <c:v>867.83</c:v>
                </c:pt>
              </c:numCache>
            </c:numRef>
          </c:val>
          <c:smooth val="0"/>
          <c:extLst>
            <c:ext xmlns:c16="http://schemas.microsoft.com/office/drawing/2014/chart" uri="{C3380CC4-5D6E-409C-BE32-E72D297353CC}">
              <c16:uniqueId val="{00000001-28E5-46C0-B65A-737FA44105ED}"/>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47.12</c:v>
                </c:pt>
                <c:pt idx="1">
                  <c:v>72.89</c:v>
                </c:pt>
                <c:pt idx="2">
                  <c:v>83.25</c:v>
                </c:pt>
                <c:pt idx="3">
                  <c:v>74.349999999999994</c:v>
                </c:pt>
                <c:pt idx="4">
                  <c:v>73.180000000000007</c:v>
                </c:pt>
              </c:numCache>
            </c:numRef>
          </c:val>
          <c:extLst>
            <c:ext xmlns:c16="http://schemas.microsoft.com/office/drawing/2014/chart" uri="{C3380CC4-5D6E-409C-BE32-E72D297353CC}">
              <c16:uniqueId val="{00000000-85ED-45EB-B5C7-A8550080E265}"/>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55.32</c:v>
                </c:pt>
                <c:pt idx="1">
                  <c:v>59.8</c:v>
                </c:pt>
                <c:pt idx="2">
                  <c:v>57.77</c:v>
                </c:pt>
                <c:pt idx="3">
                  <c:v>57.31</c:v>
                </c:pt>
                <c:pt idx="4">
                  <c:v>57.08</c:v>
                </c:pt>
              </c:numCache>
            </c:numRef>
          </c:val>
          <c:smooth val="0"/>
          <c:extLst>
            <c:ext xmlns:c16="http://schemas.microsoft.com/office/drawing/2014/chart" uri="{C3380CC4-5D6E-409C-BE32-E72D297353CC}">
              <c16:uniqueId val="{00000001-85ED-45EB-B5C7-A8550080E265}"/>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339.06</c:v>
                </c:pt>
                <c:pt idx="1">
                  <c:v>211.23</c:v>
                </c:pt>
                <c:pt idx="2">
                  <c:v>170.13</c:v>
                </c:pt>
                <c:pt idx="3">
                  <c:v>180.58</c:v>
                </c:pt>
                <c:pt idx="4">
                  <c:v>176.06</c:v>
                </c:pt>
              </c:numCache>
            </c:numRef>
          </c:val>
          <c:extLst>
            <c:ext xmlns:c16="http://schemas.microsoft.com/office/drawing/2014/chart" uri="{C3380CC4-5D6E-409C-BE32-E72D297353CC}">
              <c16:uniqueId val="{00000000-0768-447C-8279-F4E53AFD8AFB}"/>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283.17</c:v>
                </c:pt>
                <c:pt idx="1">
                  <c:v>263.76</c:v>
                </c:pt>
                <c:pt idx="2">
                  <c:v>274.35000000000002</c:v>
                </c:pt>
                <c:pt idx="3">
                  <c:v>273.52</c:v>
                </c:pt>
                <c:pt idx="4">
                  <c:v>274.99</c:v>
                </c:pt>
              </c:numCache>
            </c:numRef>
          </c:val>
          <c:smooth val="0"/>
          <c:extLst>
            <c:ext xmlns:c16="http://schemas.microsoft.com/office/drawing/2014/chart" uri="{C3380CC4-5D6E-409C-BE32-E72D297353CC}">
              <c16:uniqueId val="{00000001-0768-447C-8279-F4E53AFD8AFB}"/>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29" zoomScale="80" zoomScaleNormal="8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上小阿仁村</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非設置</v>
      </c>
      <c r="AE8" s="73"/>
      <c r="AF8" s="73"/>
      <c r="AG8" s="73"/>
      <c r="AH8" s="73"/>
      <c r="AI8" s="73"/>
      <c r="AJ8" s="73"/>
      <c r="AK8" s="3"/>
      <c r="AL8" s="69">
        <f>データ!S6</f>
        <v>2192</v>
      </c>
      <c r="AM8" s="69"/>
      <c r="AN8" s="69"/>
      <c r="AO8" s="69"/>
      <c r="AP8" s="69"/>
      <c r="AQ8" s="69"/>
      <c r="AR8" s="69"/>
      <c r="AS8" s="69"/>
      <c r="AT8" s="68">
        <f>データ!T6</f>
        <v>256.72000000000003</v>
      </c>
      <c r="AU8" s="68"/>
      <c r="AV8" s="68"/>
      <c r="AW8" s="68"/>
      <c r="AX8" s="68"/>
      <c r="AY8" s="68"/>
      <c r="AZ8" s="68"/>
      <c r="BA8" s="68"/>
      <c r="BB8" s="68">
        <f>データ!U6</f>
        <v>8.5399999999999991</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44.82</v>
      </c>
      <c r="Q10" s="68"/>
      <c r="R10" s="68"/>
      <c r="S10" s="68"/>
      <c r="T10" s="68"/>
      <c r="U10" s="68"/>
      <c r="V10" s="68"/>
      <c r="W10" s="68">
        <f>データ!Q6</f>
        <v>90</v>
      </c>
      <c r="X10" s="68"/>
      <c r="Y10" s="68"/>
      <c r="Z10" s="68"/>
      <c r="AA10" s="68"/>
      <c r="AB10" s="68"/>
      <c r="AC10" s="68"/>
      <c r="AD10" s="69">
        <f>データ!R6</f>
        <v>3774</v>
      </c>
      <c r="AE10" s="69"/>
      <c r="AF10" s="69"/>
      <c r="AG10" s="69"/>
      <c r="AH10" s="69"/>
      <c r="AI10" s="69"/>
      <c r="AJ10" s="69"/>
      <c r="AK10" s="2"/>
      <c r="AL10" s="69">
        <f>データ!V6</f>
        <v>974</v>
      </c>
      <c r="AM10" s="69"/>
      <c r="AN10" s="69"/>
      <c r="AO10" s="69"/>
      <c r="AP10" s="69"/>
      <c r="AQ10" s="69"/>
      <c r="AR10" s="69"/>
      <c r="AS10" s="69"/>
      <c r="AT10" s="68">
        <f>データ!W6</f>
        <v>0.94</v>
      </c>
      <c r="AU10" s="68"/>
      <c r="AV10" s="68"/>
      <c r="AW10" s="68"/>
      <c r="AX10" s="68"/>
      <c r="AY10" s="68"/>
      <c r="AZ10" s="68"/>
      <c r="BA10" s="68"/>
      <c r="BB10" s="68">
        <f>データ!X6</f>
        <v>1036.17</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118</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119</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【832.52】</v>
      </c>
      <c r="I86" s="26" t="str">
        <f>データ!CA6</f>
        <v>【60.94】</v>
      </c>
      <c r="J86" s="26" t="str">
        <f>データ!CL6</f>
        <v>【253.04】</v>
      </c>
      <c r="K86" s="26" t="str">
        <f>データ!CW6</f>
        <v>【54.84】</v>
      </c>
      <c r="L86" s="26" t="str">
        <f>データ!DH6</f>
        <v>【86.60】</v>
      </c>
      <c r="M86" s="26" t="s">
        <v>44</v>
      </c>
      <c r="N86" s="26" t="s">
        <v>44</v>
      </c>
      <c r="O86" s="26" t="str">
        <f>データ!EO6</f>
        <v>【0.16】</v>
      </c>
    </row>
  </sheetData>
  <sheetProtection algorithmName="SHA-512" hashValue="OneFx25dBl4CcSwleH3HBWY7og38agd4JTZYbgiyLr5dADHz8uZhClLP/44Ypw90GSr/jap7OfX/+GgILPjX8A==" saltValue="VxSbAPjuxuyAYmn5Jnm0q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53279</v>
      </c>
      <c r="D6" s="33">
        <f t="shared" si="3"/>
        <v>47</v>
      </c>
      <c r="E6" s="33">
        <f t="shared" si="3"/>
        <v>17</v>
      </c>
      <c r="F6" s="33">
        <f t="shared" si="3"/>
        <v>5</v>
      </c>
      <c r="G6" s="33">
        <f t="shared" si="3"/>
        <v>0</v>
      </c>
      <c r="H6" s="33" t="str">
        <f t="shared" si="3"/>
        <v>秋田県　上小阿仁村</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44.82</v>
      </c>
      <c r="Q6" s="34">
        <f t="shared" si="3"/>
        <v>90</v>
      </c>
      <c r="R6" s="34">
        <f t="shared" si="3"/>
        <v>3774</v>
      </c>
      <c r="S6" s="34">
        <f t="shared" si="3"/>
        <v>2192</v>
      </c>
      <c r="T6" s="34">
        <f t="shared" si="3"/>
        <v>256.72000000000003</v>
      </c>
      <c r="U6" s="34">
        <f t="shared" si="3"/>
        <v>8.5399999999999991</v>
      </c>
      <c r="V6" s="34">
        <f t="shared" si="3"/>
        <v>974</v>
      </c>
      <c r="W6" s="34">
        <f t="shared" si="3"/>
        <v>0.94</v>
      </c>
      <c r="X6" s="34">
        <f t="shared" si="3"/>
        <v>1036.17</v>
      </c>
      <c r="Y6" s="35">
        <f>IF(Y7="",NA(),Y7)</f>
        <v>86.05</v>
      </c>
      <c r="Z6" s="35">
        <f t="shared" ref="Z6:AH6" si="4">IF(Z7="",NA(),Z7)</f>
        <v>97.68</v>
      </c>
      <c r="AA6" s="35">
        <f t="shared" si="4"/>
        <v>103.33</v>
      </c>
      <c r="AB6" s="35">
        <f t="shared" si="4"/>
        <v>100.81</v>
      </c>
      <c r="AC6" s="35">
        <f t="shared" si="4"/>
        <v>101.65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627.15</v>
      </c>
      <c r="BG6" s="35">
        <f t="shared" ref="BG6:BO6" si="7">IF(BG7="",NA(),BG7)</f>
        <v>585.22</v>
      </c>
      <c r="BH6" s="35">
        <f t="shared" si="7"/>
        <v>534.48</v>
      </c>
      <c r="BI6" s="34">
        <f t="shared" si="7"/>
        <v>0</v>
      </c>
      <c r="BJ6" s="34">
        <f t="shared" si="7"/>
        <v>0</v>
      </c>
      <c r="BK6" s="35">
        <f t="shared" si="7"/>
        <v>974.93</v>
      </c>
      <c r="BL6" s="35">
        <f t="shared" si="7"/>
        <v>855.8</v>
      </c>
      <c r="BM6" s="35">
        <f t="shared" si="7"/>
        <v>789.46</v>
      </c>
      <c r="BN6" s="35">
        <f t="shared" si="7"/>
        <v>826.83</v>
      </c>
      <c r="BO6" s="35">
        <f t="shared" si="7"/>
        <v>867.83</v>
      </c>
      <c r="BP6" s="34" t="str">
        <f>IF(BP7="","",IF(BP7="-","【-】","【"&amp;SUBSTITUTE(TEXT(BP7,"#,##0.00"),"-","△")&amp;"】"))</f>
        <v>【832.52】</v>
      </c>
      <c r="BQ6" s="35">
        <f>IF(BQ7="",NA(),BQ7)</f>
        <v>47.12</v>
      </c>
      <c r="BR6" s="35">
        <f t="shared" ref="BR6:BZ6" si="8">IF(BR7="",NA(),BR7)</f>
        <v>72.89</v>
      </c>
      <c r="BS6" s="35">
        <f t="shared" si="8"/>
        <v>83.25</v>
      </c>
      <c r="BT6" s="35">
        <f t="shared" si="8"/>
        <v>74.349999999999994</v>
      </c>
      <c r="BU6" s="35">
        <f t="shared" si="8"/>
        <v>73.180000000000007</v>
      </c>
      <c r="BV6" s="35">
        <f t="shared" si="8"/>
        <v>55.32</v>
      </c>
      <c r="BW6" s="35">
        <f t="shared" si="8"/>
        <v>59.8</v>
      </c>
      <c r="BX6" s="35">
        <f t="shared" si="8"/>
        <v>57.77</v>
      </c>
      <c r="BY6" s="35">
        <f t="shared" si="8"/>
        <v>57.31</v>
      </c>
      <c r="BZ6" s="35">
        <f t="shared" si="8"/>
        <v>57.08</v>
      </c>
      <c r="CA6" s="34" t="str">
        <f>IF(CA7="","",IF(CA7="-","【-】","【"&amp;SUBSTITUTE(TEXT(CA7,"#,##0.00"),"-","△")&amp;"】"))</f>
        <v>【60.94】</v>
      </c>
      <c r="CB6" s="35">
        <f>IF(CB7="",NA(),CB7)</f>
        <v>339.06</v>
      </c>
      <c r="CC6" s="35">
        <f t="shared" ref="CC6:CK6" si="9">IF(CC7="",NA(),CC7)</f>
        <v>211.23</v>
      </c>
      <c r="CD6" s="35">
        <f t="shared" si="9"/>
        <v>170.13</v>
      </c>
      <c r="CE6" s="35">
        <f t="shared" si="9"/>
        <v>180.58</v>
      </c>
      <c r="CF6" s="35">
        <f t="shared" si="9"/>
        <v>176.06</v>
      </c>
      <c r="CG6" s="35">
        <f t="shared" si="9"/>
        <v>283.17</v>
      </c>
      <c r="CH6" s="35">
        <f t="shared" si="9"/>
        <v>263.76</v>
      </c>
      <c r="CI6" s="35">
        <f t="shared" si="9"/>
        <v>274.35000000000002</v>
      </c>
      <c r="CJ6" s="35">
        <f t="shared" si="9"/>
        <v>273.52</v>
      </c>
      <c r="CK6" s="35">
        <f t="shared" si="9"/>
        <v>274.99</v>
      </c>
      <c r="CL6" s="34" t="str">
        <f>IF(CL7="","",IF(CL7="-","【-】","【"&amp;SUBSTITUTE(TEXT(CL7,"#,##0.00"),"-","△")&amp;"】"))</f>
        <v>【253.04】</v>
      </c>
      <c r="CM6" s="35">
        <f>IF(CM7="",NA(),CM7)</f>
        <v>46.82</v>
      </c>
      <c r="CN6" s="35">
        <f t="shared" ref="CN6:CV6" si="10">IF(CN7="",NA(),CN7)</f>
        <v>49.28</v>
      </c>
      <c r="CO6" s="35">
        <f t="shared" si="10"/>
        <v>50.39</v>
      </c>
      <c r="CP6" s="35">
        <f t="shared" si="10"/>
        <v>52.06</v>
      </c>
      <c r="CQ6" s="35">
        <f t="shared" si="10"/>
        <v>52.84</v>
      </c>
      <c r="CR6" s="35">
        <f t="shared" si="10"/>
        <v>60.65</v>
      </c>
      <c r="CS6" s="35">
        <f t="shared" si="10"/>
        <v>51.75</v>
      </c>
      <c r="CT6" s="35">
        <f t="shared" si="10"/>
        <v>50.68</v>
      </c>
      <c r="CU6" s="35">
        <f t="shared" si="10"/>
        <v>50.14</v>
      </c>
      <c r="CV6" s="35">
        <f t="shared" si="10"/>
        <v>54.83</v>
      </c>
      <c r="CW6" s="34" t="str">
        <f>IF(CW7="","",IF(CW7="-","【-】","【"&amp;SUBSTITUTE(TEXT(CW7,"#,##0.00"),"-","△")&amp;"】"))</f>
        <v>【54.84】</v>
      </c>
      <c r="CX6" s="35">
        <f>IF(CX7="",NA(),CX7)</f>
        <v>94.82</v>
      </c>
      <c r="CY6" s="35">
        <f t="shared" ref="CY6:DG6" si="11">IF(CY7="",NA(),CY7)</f>
        <v>95.2</v>
      </c>
      <c r="CZ6" s="35">
        <f t="shared" si="11"/>
        <v>94.8</v>
      </c>
      <c r="DA6" s="35">
        <f t="shared" si="11"/>
        <v>95</v>
      </c>
      <c r="DB6" s="35">
        <f t="shared" si="11"/>
        <v>95.17</v>
      </c>
      <c r="DC6" s="35">
        <f t="shared" si="11"/>
        <v>84.58</v>
      </c>
      <c r="DD6" s="35">
        <f t="shared" si="11"/>
        <v>84.84</v>
      </c>
      <c r="DE6" s="35">
        <f t="shared" si="11"/>
        <v>84.86</v>
      </c>
      <c r="DF6" s="35">
        <f t="shared" si="11"/>
        <v>84.98</v>
      </c>
      <c r="DG6" s="35">
        <f t="shared" si="11"/>
        <v>84.7</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2.0499999999999998</v>
      </c>
      <c r="EK6" s="35">
        <f t="shared" si="14"/>
        <v>0.01</v>
      </c>
      <c r="EL6" s="35">
        <f t="shared" si="14"/>
        <v>0.01</v>
      </c>
      <c r="EM6" s="35">
        <f t="shared" si="14"/>
        <v>0.02</v>
      </c>
      <c r="EN6" s="35">
        <f t="shared" si="14"/>
        <v>0.25</v>
      </c>
      <c r="EO6" s="34" t="str">
        <f>IF(EO7="","",IF(EO7="-","【-】","【"&amp;SUBSTITUTE(TEXT(EO7,"#,##0.00"),"-","△")&amp;"】"))</f>
        <v>【0.16】</v>
      </c>
    </row>
    <row r="7" spans="1:145" s="36" customFormat="1" x14ac:dyDescent="0.15">
      <c r="A7" s="28"/>
      <c r="B7" s="37">
        <v>2020</v>
      </c>
      <c r="C7" s="37">
        <v>53279</v>
      </c>
      <c r="D7" s="37">
        <v>47</v>
      </c>
      <c r="E7" s="37">
        <v>17</v>
      </c>
      <c r="F7" s="37">
        <v>5</v>
      </c>
      <c r="G7" s="37">
        <v>0</v>
      </c>
      <c r="H7" s="37" t="s">
        <v>98</v>
      </c>
      <c r="I7" s="37" t="s">
        <v>99</v>
      </c>
      <c r="J7" s="37" t="s">
        <v>100</v>
      </c>
      <c r="K7" s="37" t="s">
        <v>101</v>
      </c>
      <c r="L7" s="37" t="s">
        <v>102</v>
      </c>
      <c r="M7" s="37" t="s">
        <v>103</v>
      </c>
      <c r="N7" s="38" t="s">
        <v>104</v>
      </c>
      <c r="O7" s="38" t="s">
        <v>105</v>
      </c>
      <c r="P7" s="38">
        <v>44.82</v>
      </c>
      <c r="Q7" s="38">
        <v>90</v>
      </c>
      <c r="R7" s="38">
        <v>3774</v>
      </c>
      <c r="S7" s="38">
        <v>2192</v>
      </c>
      <c r="T7" s="38">
        <v>256.72000000000003</v>
      </c>
      <c r="U7" s="38">
        <v>8.5399999999999991</v>
      </c>
      <c r="V7" s="38">
        <v>974</v>
      </c>
      <c r="W7" s="38">
        <v>0.94</v>
      </c>
      <c r="X7" s="38">
        <v>1036.17</v>
      </c>
      <c r="Y7" s="38">
        <v>86.05</v>
      </c>
      <c r="Z7" s="38">
        <v>97.68</v>
      </c>
      <c r="AA7" s="38">
        <v>103.33</v>
      </c>
      <c r="AB7" s="38">
        <v>100.81</v>
      </c>
      <c r="AC7" s="38">
        <v>101.65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627.15</v>
      </c>
      <c r="BG7" s="38">
        <v>585.22</v>
      </c>
      <c r="BH7" s="38">
        <v>534.48</v>
      </c>
      <c r="BI7" s="38">
        <v>0</v>
      </c>
      <c r="BJ7" s="38">
        <v>0</v>
      </c>
      <c r="BK7" s="38">
        <v>974.93</v>
      </c>
      <c r="BL7" s="38">
        <v>855.8</v>
      </c>
      <c r="BM7" s="38">
        <v>789.46</v>
      </c>
      <c r="BN7" s="38">
        <v>826.83</v>
      </c>
      <c r="BO7" s="38">
        <v>867.83</v>
      </c>
      <c r="BP7" s="38">
        <v>832.52</v>
      </c>
      <c r="BQ7" s="38">
        <v>47.12</v>
      </c>
      <c r="BR7" s="38">
        <v>72.89</v>
      </c>
      <c r="BS7" s="38">
        <v>83.25</v>
      </c>
      <c r="BT7" s="38">
        <v>74.349999999999994</v>
      </c>
      <c r="BU7" s="38">
        <v>73.180000000000007</v>
      </c>
      <c r="BV7" s="38">
        <v>55.32</v>
      </c>
      <c r="BW7" s="38">
        <v>59.8</v>
      </c>
      <c r="BX7" s="38">
        <v>57.77</v>
      </c>
      <c r="BY7" s="38">
        <v>57.31</v>
      </c>
      <c r="BZ7" s="38">
        <v>57.08</v>
      </c>
      <c r="CA7" s="38">
        <v>60.94</v>
      </c>
      <c r="CB7" s="38">
        <v>339.06</v>
      </c>
      <c r="CC7" s="38">
        <v>211.23</v>
      </c>
      <c r="CD7" s="38">
        <v>170.13</v>
      </c>
      <c r="CE7" s="38">
        <v>180.58</v>
      </c>
      <c r="CF7" s="38">
        <v>176.06</v>
      </c>
      <c r="CG7" s="38">
        <v>283.17</v>
      </c>
      <c r="CH7" s="38">
        <v>263.76</v>
      </c>
      <c r="CI7" s="38">
        <v>274.35000000000002</v>
      </c>
      <c r="CJ7" s="38">
        <v>273.52</v>
      </c>
      <c r="CK7" s="38">
        <v>274.99</v>
      </c>
      <c r="CL7" s="38">
        <v>253.04</v>
      </c>
      <c r="CM7" s="38">
        <v>46.82</v>
      </c>
      <c r="CN7" s="38">
        <v>49.28</v>
      </c>
      <c r="CO7" s="38">
        <v>50.39</v>
      </c>
      <c r="CP7" s="38">
        <v>52.06</v>
      </c>
      <c r="CQ7" s="38">
        <v>52.84</v>
      </c>
      <c r="CR7" s="38">
        <v>60.65</v>
      </c>
      <c r="CS7" s="38">
        <v>51.75</v>
      </c>
      <c r="CT7" s="38">
        <v>50.68</v>
      </c>
      <c r="CU7" s="38">
        <v>50.14</v>
      </c>
      <c r="CV7" s="38">
        <v>54.83</v>
      </c>
      <c r="CW7" s="38">
        <v>54.84</v>
      </c>
      <c r="CX7" s="38">
        <v>94.82</v>
      </c>
      <c r="CY7" s="38">
        <v>95.2</v>
      </c>
      <c r="CZ7" s="38">
        <v>94.8</v>
      </c>
      <c r="DA7" s="38">
        <v>95</v>
      </c>
      <c r="DB7" s="38">
        <v>95.17</v>
      </c>
      <c r="DC7" s="38">
        <v>84.58</v>
      </c>
      <c r="DD7" s="38">
        <v>84.84</v>
      </c>
      <c r="DE7" s="38">
        <v>84.86</v>
      </c>
      <c r="DF7" s="38">
        <v>84.98</v>
      </c>
      <c r="DG7" s="38">
        <v>84.7</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2.0499999999999998</v>
      </c>
      <c r="EK7" s="38">
        <v>0.01</v>
      </c>
      <c r="EL7" s="38">
        <v>0.01</v>
      </c>
      <c r="EM7" s="38">
        <v>0.02</v>
      </c>
      <c r="EN7" s="38">
        <v>0.25</v>
      </c>
      <c r="EO7" s="38">
        <v>0.16</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114</v>
      </c>
      <c r="D13" t="s">
        <v>114</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2021-12-03T07:54:52Z</dcterms:created>
  <dcterms:modified xsi:type="dcterms:W3CDTF">2022-01-21T04:16:31Z</dcterms:modified>
  <cp:category/>
</cp:coreProperties>
</file>