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3年度作業\01 抜本的な改革の取組状況調査\07 公開用ファイル\"/>
    </mc:Choice>
  </mc:AlternateContent>
  <xr:revisionPtr revIDLastSave="0" documentId="8_{A8021675-3AF5-4140-A727-CC4E2571BD4A}" xr6:coauthVersionLast="46" xr6:coauthVersionMax="46" xr10:uidLastSave="{00000000-0000-0000-0000-000000000000}"/>
  <bookViews>
    <workbookView xWindow="4515" yWindow="1440" windowWidth="15195" windowHeight="13875" firstSheet="2" activeTab="2" xr2:uid="{F55C8325-749D-40B6-8032-E8ECA13B2576}"/>
  </bookViews>
  <sheets>
    <sheet name="介護サービス（指定介護老人福祉施設）" sheetId="1" r:id="rId1"/>
    <sheet name="介護サービス（老人短期入所施設）" sheetId="2" r:id="rId2"/>
    <sheet name="介護サービス（老人デイサービスセンター）" sheetId="3" r:id="rId3"/>
  </sheets>
  <externalReferences>
    <externalReference r:id="rId4"/>
    <externalReference r:id="rId5"/>
    <externalReference r:id="rId6"/>
  </externalReferences>
  <definedNames>
    <definedName name="_xlnm.Print_Area" localSheetId="0">'介護サービス（指定介護老人福祉施設）'!$A$1:$BS$315</definedName>
    <definedName name="_xlnm.Print_Area" localSheetId="2">'介護サービス（老人デイサービスセンター）'!$A$1:$BS$315</definedName>
    <definedName name="_xlnm.Print_Area" localSheetId="1">'介護サービス（老人短期入所施設）'!$A$1:$BS$315</definedName>
    <definedName name="業種名" localSheetId="2">[3]選択肢!$K$2:$K$19</definedName>
    <definedName name="業種名" localSheetId="1">[2]選択肢!$K$2:$K$19</definedName>
    <definedName name="業種名">[1]選択肢!$K$2:$K$19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6" i="3" l="1"/>
  <c r="AM283" i="3"/>
  <c r="U283" i="3"/>
  <c r="N283" i="3"/>
  <c r="N277" i="3"/>
  <c r="BN274" i="3"/>
  <c r="BJ274" i="3"/>
  <c r="BF274" i="3"/>
  <c r="AU273" i="3"/>
  <c r="AM273" i="3"/>
  <c r="BF271" i="3"/>
  <c r="U271" i="3"/>
  <c r="N271" i="3"/>
  <c r="AM260" i="3"/>
  <c r="U260" i="3"/>
  <c r="N260" i="3"/>
  <c r="AY256" i="3"/>
  <c r="AQ256" i="3"/>
  <c r="AQ254" i="3"/>
  <c r="N254" i="3"/>
  <c r="AY253" i="3"/>
  <c r="AQ252" i="3"/>
  <c r="BN251" i="3"/>
  <c r="BJ251" i="3"/>
  <c r="BF251" i="3"/>
  <c r="AQ250" i="3"/>
  <c r="BF248" i="3"/>
  <c r="AY248" i="3"/>
  <c r="AQ248" i="3"/>
  <c r="U248" i="3"/>
  <c r="N248" i="3"/>
  <c r="AM236" i="3"/>
  <c r="U236" i="3"/>
  <c r="N236" i="3"/>
  <c r="N230" i="3"/>
  <c r="BN227" i="3"/>
  <c r="BJ227" i="3"/>
  <c r="BF227" i="3"/>
  <c r="BF224" i="3"/>
  <c r="AN224" i="3"/>
  <c r="U224" i="3"/>
  <c r="N224" i="3"/>
  <c r="AM212" i="3"/>
  <c r="U212" i="3"/>
  <c r="N212" i="3"/>
  <c r="N206" i="3"/>
  <c r="BN203" i="3"/>
  <c r="BJ203" i="3"/>
  <c r="BF203" i="3"/>
  <c r="AU203" i="3"/>
  <c r="AM203" i="3"/>
  <c r="BF200" i="3"/>
  <c r="U200" i="3"/>
  <c r="N200" i="3"/>
  <c r="AM188" i="3"/>
  <c r="U188" i="3"/>
  <c r="N188" i="3"/>
  <c r="N182" i="3"/>
  <c r="AU179" i="3"/>
  <c r="AQ179" i="3"/>
  <c r="AM179" i="3"/>
  <c r="AM176" i="3"/>
  <c r="U176" i="3"/>
  <c r="N176" i="3"/>
  <c r="AM164" i="3"/>
  <c r="U164" i="3"/>
  <c r="N164" i="3"/>
  <c r="AK159" i="3"/>
  <c r="AC159" i="3"/>
  <c r="U159" i="3"/>
  <c r="N158" i="3"/>
  <c r="BA153" i="3"/>
  <c r="AS153" i="3"/>
  <c r="AK153" i="3"/>
  <c r="AC153" i="3"/>
  <c r="U153" i="3"/>
  <c r="AC147" i="3"/>
  <c r="U147" i="3"/>
  <c r="BX142" i="3"/>
  <c r="BN142" i="3"/>
  <c r="BJ142" i="3"/>
  <c r="BF142" i="3"/>
  <c r="U141" i="3"/>
  <c r="BF139" i="3"/>
  <c r="AM139" i="3"/>
  <c r="N139" i="3"/>
  <c r="AM127" i="3"/>
  <c r="U127" i="3"/>
  <c r="N127" i="3"/>
  <c r="AY122" i="3"/>
  <c r="AS122" i="3"/>
  <c r="AM122" i="3"/>
  <c r="U122" i="3"/>
  <c r="N119" i="3"/>
  <c r="U117" i="3"/>
  <c r="BN113" i="3"/>
  <c r="BJ113" i="3"/>
  <c r="BF113" i="3"/>
  <c r="U112" i="3"/>
  <c r="N112" i="3"/>
  <c r="BF110" i="3"/>
  <c r="AM110" i="3"/>
  <c r="AM98" i="3"/>
  <c r="U98" i="3"/>
  <c r="N98" i="3"/>
  <c r="AC93" i="3"/>
  <c r="U93" i="3"/>
  <c r="N92" i="3"/>
  <c r="BN89" i="3"/>
  <c r="BJ89" i="3"/>
  <c r="BF89" i="3"/>
  <c r="AC88" i="3"/>
  <c r="U88" i="3"/>
  <c r="BF86" i="3"/>
  <c r="AM86" i="3"/>
  <c r="N86" i="3"/>
  <c r="AM74" i="3"/>
  <c r="U74" i="3"/>
  <c r="N74" i="3"/>
  <c r="N68" i="3"/>
  <c r="BN65" i="3"/>
  <c r="BJ65" i="3"/>
  <c r="BF65" i="3"/>
  <c r="AU65" i="3"/>
  <c r="AM65" i="3"/>
  <c r="BF62" i="3"/>
  <c r="U62" i="3"/>
  <c r="N62" i="3"/>
  <c r="AM51" i="3"/>
  <c r="U51" i="3"/>
  <c r="N51"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296" i="2" l="1"/>
  <c r="AM283" i="2"/>
  <c r="U283" i="2"/>
  <c r="N283" i="2"/>
  <c r="N277" i="2"/>
  <c r="BN274" i="2"/>
  <c r="BJ274" i="2"/>
  <c r="BF274" i="2"/>
  <c r="AU273" i="2"/>
  <c r="AM273" i="2"/>
  <c r="BF271" i="2"/>
  <c r="U271" i="2"/>
  <c r="N271" i="2"/>
  <c r="AM260" i="2"/>
  <c r="U260" i="2"/>
  <c r="N260" i="2"/>
  <c r="AY256" i="2"/>
  <c r="AQ256" i="2"/>
  <c r="AQ254" i="2"/>
  <c r="N254" i="2"/>
  <c r="AY253" i="2"/>
  <c r="AQ252" i="2"/>
  <c r="BN251" i="2"/>
  <c r="BJ251" i="2"/>
  <c r="BF251" i="2"/>
  <c r="AQ250" i="2"/>
  <c r="BF248" i="2"/>
  <c r="AY248" i="2"/>
  <c r="AQ248" i="2"/>
  <c r="U248" i="2"/>
  <c r="N248" i="2"/>
  <c r="AM236" i="2"/>
  <c r="U236" i="2"/>
  <c r="N236" i="2"/>
  <c r="N230" i="2"/>
  <c r="BN227" i="2"/>
  <c r="BJ227" i="2"/>
  <c r="BF227" i="2"/>
  <c r="BF224" i="2"/>
  <c r="AN224" i="2"/>
  <c r="U224" i="2"/>
  <c r="N224" i="2"/>
  <c r="AM212" i="2"/>
  <c r="U212" i="2"/>
  <c r="N212" i="2"/>
  <c r="N206" i="2"/>
  <c r="BN203" i="2"/>
  <c r="BJ203" i="2"/>
  <c r="BF203" i="2"/>
  <c r="AU203" i="2"/>
  <c r="AM203" i="2"/>
  <c r="BF200" i="2"/>
  <c r="U200" i="2"/>
  <c r="N200" i="2"/>
  <c r="AM188" i="2"/>
  <c r="U188" i="2"/>
  <c r="N188" i="2"/>
  <c r="N182" i="2"/>
  <c r="AU179" i="2"/>
  <c r="AQ179" i="2"/>
  <c r="AM179" i="2"/>
  <c r="AM176" i="2"/>
  <c r="U176" i="2"/>
  <c r="N176" i="2"/>
  <c r="AM164" i="2"/>
  <c r="U164" i="2"/>
  <c r="N164" i="2"/>
  <c r="AK159" i="2"/>
  <c r="AC159" i="2"/>
  <c r="U159" i="2"/>
  <c r="N158" i="2"/>
  <c r="BA153" i="2"/>
  <c r="AS153" i="2"/>
  <c r="AK153" i="2"/>
  <c r="AC153" i="2"/>
  <c r="U153" i="2"/>
  <c r="AC147" i="2"/>
  <c r="U147" i="2"/>
  <c r="BX142" i="2"/>
  <c r="BN142" i="2"/>
  <c r="BJ142" i="2"/>
  <c r="BF142" i="2"/>
  <c r="U141" i="2"/>
  <c r="BF139" i="2"/>
  <c r="AM139" i="2"/>
  <c r="N139" i="2"/>
  <c r="AM127" i="2"/>
  <c r="U127" i="2"/>
  <c r="N127" i="2"/>
  <c r="AY122" i="2"/>
  <c r="AS122" i="2"/>
  <c r="AM122" i="2"/>
  <c r="U122" i="2"/>
  <c r="N119" i="2"/>
  <c r="U117" i="2"/>
  <c r="BN113" i="2"/>
  <c r="BJ113" i="2"/>
  <c r="BF113" i="2"/>
  <c r="U112" i="2"/>
  <c r="N112" i="2"/>
  <c r="BF110" i="2"/>
  <c r="AM110" i="2"/>
  <c r="AM98" i="2"/>
  <c r="U98" i="2"/>
  <c r="N98" i="2"/>
  <c r="AC93" i="2"/>
  <c r="U93" i="2"/>
  <c r="N92" i="2"/>
  <c r="BN89" i="2"/>
  <c r="BJ89" i="2"/>
  <c r="BF89" i="2"/>
  <c r="AC88" i="2"/>
  <c r="U88" i="2"/>
  <c r="BF86" i="2"/>
  <c r="AM86" i="2"/>
  <c r="N86" i="2"/>
  <c r="AM74" i="2"/>
  <c r="U74" i="2"/>
  <c r="N74" i="2"/>
  <c r="N68" i="2"/>
  <c r="BN65" i="2"/>
  <c r="BJ65" i="2"/>
  <c r="BF65" i="2"/>
  <c r="AU65" i="2"/>
  <c r="AM65" i="2"/>
  <c r="BF62" i="2"/>
  <c r="U62" i="2"/>
  <c r="N62" i="2"/>
  <c r="AM51" i="2"/>
  <c r="U51" i="2"/>
  <c r="N51"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296" i="1" l="1"/>
  <c r="AM283" i="1"/>
  <c r="U283" i="1"/>
  <c r="N283" i="1"/>
  <c r="N277" i="1"/>
  <c r="BN274" i="1"/>
  <c r="BJ274" i="1"/>
  <c r="BF274" i="1"/>
  <c r="AU273" i="1"/>
  <c r="AM273" i="1"/>
  <c r="BF271" i="1"/>
  <c r="U271" i="1"/>
  <c r="N271" i="1"/>
  <c r="AM260" i="1"/>
  <c r="U260" i="1"/>
  <c r="N260" i="1"/>
  <c r="AY256" i="1"/>
  <c r="AQ256" i="1"/>
  <c r="AQ254" i="1"/>
  <c r="N254" i="1"/>
  <c r="AY253" i="1"/>
  <c r="AQ252" i="1"/>
  <c r="BN251" i="1"/>
  <c r="BJ251" i="1"/>
  <c r="BF251" i="1"/>
  <c r="AQ250" i="1"/>
  <c r="BF248" i="1"/>
  <c r="AY248" i="1"/>
  <c r="AQ248" i="1"/>
  <c r="U248" i="1"/>
  <c r="N248" i="1"/>
  <c r="AM236" i="1"/>
  <c r="U236" i="1"/>
  <c r="N236" i="1"/>
  <c r="N230" i="1"/>
  <c r="BN227" i="1"/>
  <c r="BJ227" i="1"/>
  <c r="BF227" i="1"/>
  <c r="BF224" i="1"/>
  <c r="AN224" i="1"/>
  <c r="U224" i="1"/>
  <c r="N224" i="1"/>
  <c r="AM212" i="1"/>
  <c r="U212" i="1"/>
  <c r="N212" i="1"/>
  <c r="N206" i="1"/>
  <c r="BN203" i="1"/>
  <c r="BJ203" i="1"/>
  <c r="BF203" i="1"/>
  <c r="AU203" i="1"/>
  <c r="AM203" i="1"/>
  <c r="BF200" i="1"/>
  <c r="U200" i="1"/>
  <c r="N200" i="1"/>
  <c r="AM188" i="1"/>
  <c r="U188" i="1"/>
  <c r="N188" i="1"/>
  <c r="N182" i="1"/>
  <c r="AU179" i="1"/>
  <c r="AQ179" i="1"/>
  <c r="AM179" i="1"/>
  <c r="AM176" i="1"/>
  <c r="U176" i="1"/>
  <c r="N176" i="1"/>
  <c r="AM164" i="1"/>
  <c r="U164" i="1"/>
  <c r="N164" i="1"/>
  <c r="AK159" i="1"/>
  <c r="AC159" i="1"/>
  <c r="U159" i="1"/>
  <c r="N158" i="1"/>
  <c r="BA153" i="1"/>
  <c r="AS153" i="1"/>
  <c r="AK153" i="1"/>
  <c r="AC153" i="1"/>
  <c r="U153" i="1"/>
  <c r="AC147" i="1"/>
  <c r="U147" i="1"/>
  <c r="BX142" i="1"/>
  <c r="BN142" i="1"/>
  <c r="BJ142" i="1"/>
  <c r="BF142" i="1"/>
  <c r="U141" i="1"/>
  <c r="BF139" i="1"/>
  <c r="AM139" i="1"/>
  <c r="N139" i="1"/>
  <c r="AM127" i="1"/>
  <c r="U127" i="1"/>
  <c r="N127" i="1"/>
  <c r="AY122" i="1"/>
  <c r="AS122" i="1"/>
  <c r="AM122" i="1"/>
  <c r="U122" i="1"/>
  <c r="N119" i="1"/>
  <c r="U117" i="1"/>
  <c r="BN113" i="1"/>
  <c r="BJ113" i="1"/>
  <c r="BF113" i="1"/>
  <c r="U112" i="1"/>
  <c r="N112" i="1"/>
  <c r="BF110" i="1"/>
  <c r="AM110" i="1"/>
  <c r="AM98" i="1"/>
  <c r="U98" i="1"/>
  <c r="N98" i="1"/>
  <c r="AC93" i="1"/>
  <c r="U93" i="1"/>
  <c r="N92" i="1"/>
  <c r="BN89" i="1"/>
  <c r="BJ89" i="1"/>
  <c r="BF89" i="1"/>
  <c r="AC88" i="1"/>
  <c r="U88" i="1"/>
  <c r="BF86" i="1"/>
  <c r="AM86" i="1"/>
  <c r="N86" i="1"/>
  <c r="AM74" i="1"/>
  <c r="U74" i="1"/>
  <c r="N74" i="1"/>
  <c r="N68" i="1"/>
  <c r="BN65" i="1"/>
  <c r="BJ65" i="1"/>
  <c r="BF65" i="1"/>
  <c r="AU65" i="1"/>
  <c r="AM65" i="1"/>
  <c r="BF62" i="1"/>
  <c r="U62" i="1"/>
  <c r="N62" i="1"/>
  <c r="AM51" i="1"/>
  <c r="U51" i="1"/>
  <c r="N51"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<sst xmlns="http://schemas.openxmlformats.org/spreadsheetml/2006/main" count="561" uniqueCount="85">
  <si>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</si>
  <si>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</si>
  <si>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</si>
  <si>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</si>
  <si>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</si>
  <si>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</si>
  <si>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</si>
  <si>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</si>
  <si>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</si>
  <si>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</si>
  <si>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</si>
  <si>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</si>
  <si>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</si>
  <si>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</si>
  <si>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取組事項</t>
    <rPh sb="0" eb="2">
      <t>トリクミ</t>
    </rPh>
    <rPh sb="2" eb="4">
      <t>ジコウ</t>
    </rPh>
    <phoneticPr fontId="1"/>
  </si>
  <si>
    <t>（取組の概要及び効果）</t>
    <rPh sb="1" eb="2">
      <t>ト</t>
    </rPh>
    <rPh sb="2" eb="3">
      <t>ク</t>
    </rPh>
    <rPh sb="4" eb="6">
      <t>ガイヨウ</t>
    </rPh>
    <rPh sb="6" eb="7">
      <t>オヨ</t>
    </rPh>
    <rPh sb="8" eb="10">
      <t>コウカ</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</si>
  <si>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</si>
  <si>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</si>
  <si>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</si>
  <si>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</si>
  <si>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</si>
  <si>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</si>
  <si>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</si>
  <si>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</si>
  <si>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</si>
  <si>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</si>
  <si>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</si>
  <si>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r>
      <rPr>
        <b/>
        <sz val="12"/>
        <color theme="1"/>
        <rFont val="游ゴシック"/>
        <family val="3"/>
        <charset val="128"/>
        <scheme val="minor"/>
      </rPr>
      <t>③</t>
    </r>
    <r>
      <rPr>
        <b/>
        <sz val="10"/>
        <color theme="1"/>
        <rFont val="游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</si>
  <si>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</si>
  <si>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</si>
  <si>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</si>
  <si>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</si>
  <si>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</si>
  <si>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</si>
  <si>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</si>
  <si>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（取組の概要及び効果）</t>
    <rPh sb="1" eb="2">
      <t>ト</t>
    </rPh>
    <rPh sb="2" eb="3">
      <t>ク</t>
    </rPh>
    <rPh sb="4" eb="6">
      <t>ガイヨウ</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</si>
  <si>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</si>
  <si>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</si>
  <si>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</si>
  <si>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</si>
  <si>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</si>
  <si>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</si>
  <si>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</si>
  <si>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</si>
  <si>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</si>
  <si>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</si>
  <si>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</si>
  <si>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</si>
  <si>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</si>
  <si>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</si>
  <si>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</si>
  <si>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</si>
  <si>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</si>
  <si>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</si>
  <si>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</si>
  <si>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</si>
  <si>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</si>
  <si>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農集排水･公共下水との統合</t>
    <rPh sb="0" eb="2">
      <t>ノウシュウ</t>
    </rPh>
    <rPh sb="1" eb="2">
      <t>シュウ</t>
    </rPh>
    <rPh sb="2" eb="4">
      <t>ハイスイ</t>
    </rPh>
    <rPh sb="5" eb="7">
      <t>コウキョウ</t>
    </rPh>
    <rPh sb="7" eb="9">
      <t>ゲスイ</t>
    </rPh>
    <rPh sb="11" eb="13">
      <t>トウゴウ</t>
    </rPh>
    <phoneticPr fontId="1"/>
  </si>
  <si>
    <t>特環施設と公共下水との結合</t>
    <rPh sb="0" eb="1">
      <t>トク</t>
    </rPh>
    <rPh sb="2" eb="4">
      <t>シセツ</t>
    </rPh>
    <rPh sb="5" eb="7">
      <t>コウキョウ</t>
    </rPh>
    <rPh sb="7" eb="9">
      <t>ゲスイ</t>
    </rPh>
    <rPh sb="11" eb="13">
      <t>ケツゴウ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</si>
  <si>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</si>
  <si>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</si>
  <si>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</si>
  <si>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</si>
  <si>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</si>
  <si>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</si>
  <si>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</si>
  <si>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</si>
  <si>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</si>
  <si>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</si>
  <si>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</si>
  <si>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</si>
  <si>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</si>
  <si>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</si>
  <si>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</si>
  <si>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</si>
  <si>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</si>
  <si>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</si>
  <si>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</si>
  <si>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</si>
  <si>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</si>
  <si>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</si>
  <si>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</si>
  <si>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</si>
  <si>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</si>
  <si>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抜本的な改革に取り組まず、現行の経営体制・手法を継続する理由及び現在の経営状況・経営戦略等における中長期的な将来見通しを踏まえた、今後の経営改革の方向性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</si>
</sst>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3">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2" fillId="2" borderId="0" xfId="0" applyFont="1" applyFill="1" applyAlignment="1"/>
    <xf numFmtId="0" fontId="12"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3" fillId="2" borderId="0" xfId="0" applyFont="1" applyFill="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5" fillId="0" borderId="0" xfId="0" applyFont="1" applyAlignment="1"/>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6" fillId="2" borderId="0" xfId="0" applyFont="1" applyFill="1">
      <alignmen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2" borderId="0" xfId="0" applyFont="1" applyFill="1">
      <alignmen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10" xfId="0" applyFont="1" applyFill="1" applyBorder="1" applyAlignment="1">
      <alignment horizontal="left" wrapText="1"/>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2" fillId="2" borderId="0" xfId="0" applyFont="1" applyFill="1" applyAlignment="1">
      <alignment vertical="center" wrapText="1"/>
    </xf>
    <xf numFmtId="0" fontId="2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25" fillId="0" borderId="10" xfId="0" applyFont="1" applyBorder="1">
      <alignment vertical="center"/>
    </xf>
    <xf numFmtId="0" fontId="25" fillId="0" borderId="12"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5" fillId="0" borderId="10" xfId="0" applyFont="1" applyBorder="1" applyAlignment="1">
      <alignment vertical="top" wrapText="1"/>
    </xf>
    <xf numFmtId="0" fontId="25" fillId="0" borderId="10" xfId="0" applyFont="1" applyBorder="1" applyAlignment="1">
      <alignment vertical="top"/>
    </xf>
    <xf numFmtId="0" fontId="25" fillId="0" borderId="12" xfId="0" applyFont="1" applyBorder="1" applyAlignment="1">
      <alignment vertical="top"/>
    </xf>
    <xf numFmtId="0" fontId="26" fillId="2" borderId="0" xfId="0" applyFont="1" applyFill="1">
      <alignment vertical="center"/>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23" fillId="0" borderId="1" xfId="0" applyFont="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Alignment="1">
      <alignment horizontal="left" wrapText="1"/>
    </xf>
    <xf numFmtId="0" fontId="1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xf>
    <xf numFmtId="0" fontId="23"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9" fillId="2" borderId="6" xfId="0" applyFont="1" applyFill="1" applyBorder="1">
      <alignment vertical="center"/>
    </xf>
    <xf numFmtId="0" fontId="13" fillId="2" borderId="8" xfId="0" applyFont="1" applyFill="1" applyBorder="1" applyAlignment="1">
      <alignment horizontal="center"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5" fillId="2" borderId="0" xfId="0" applyFont="1" applyFill="1" applyAlignment="1">
      <alignment horizontal="left" vertical="center" wrapText="1"/>
    </xf>
    <xf numFmtId="0" fontId="15" fillId="2" borderId="8" xfId="0" applyFont="1" applyFill="1" applyBorder="1" applyAlignment="1">
      <alignment horizontal="left" wrapText="1"/>
    </xf>
    <xf numFmtId="0" fontId="23" fillId="2" borderId="0" xfId="0" applyFont="1" applyFill="1" applyAlignment="1">
      <alignment horizontal="left" vertical="center"/>
    </xf>
    <xf numFmtId="0" fontId="11" fillId="2" borderId="0" xfId="0" applyFont="1" applyFill="1">
      <alignmen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16" fillId="0" borderId="1" xfId="0" quotePrefix="1"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0" xfId="0" applyFont="1" applyAlignment="1">
      <alignment horizontal="left" vertical="center" wrapText="1"/>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cellXfs>
  <cellStyles count="1">
    <cellStyle name="標準" xfId="0" builtinId="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17FB996-0576-4314-86C7-D3A80E23A0B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AD5F72A-1341-4B07-A359-79C3DD575CC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BFFAE7D-72D6-4952-8A6F-C1C91AA36CE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9C3733DA-744E-41E1-B230-33D3E1973E15}"/>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26B975B-040E-4448-ADA6-D3089066079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9A2A9105-110D-4821-A396-312FB2C441E6}"/>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A646BDD3-D1F7-44AD-A8D0-3BF09F6C187C}"/>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B74D2B74-D4E9-4D3A-A34B-34E20D7D318A}"/>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39570994-3CC1-4569-9DCB-ADEC6D1CED7E}"/>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E03D2420-6CDD-4D0D-AB5F-F1675A08C81F}"/>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FF9F3C89-F3E9-44CE-8338-88DDBB8B9B1C}"/>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43576ADE-8C56-4CD5-9CEC-D6D3BEBC8987}"/>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15CDE8AE-A52F-4CEA-B0A7-2BC9DD65FC6E}"/>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08D4FB8B-777D-455F-96B3-E9EB462A811F}"/>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8C46464A-8AF4-4178-8158-C5D7F444CCBB}"/>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55439948-0F5D-407D-AB50-440D46905694}"/>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B99B873C-4076-4E99-B0BE-3BE0193AE6D2}"/>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577BD98C-5A02-4A5A-8A79-CF88DF782837}"/>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3E7C2397-5584-4D92-A65E-9C67F6813667}"/>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857A4DE8-36F5-4852-8324-37F46ECAB3ED}"/>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6D89D37F-1824-4580-A1DE-81576AF71827}"/>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870DD2AC-6EF8-4E18-86B1-ED852501938D}"/>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BFEDC914-7E15-4893-B8F7-5AF696E803E1}"/>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74A31D38-0EB3-4F7C-A0CD-3D17A3E6A48B}"/>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5AAF6180-16A0-41D8-A19B-D9AFDC5C31AD}"/>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B929F3F-A133-453F-90EE-897E5B98950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5C5B7FF-993A-4B56-869C-9543039A1F4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996096E-5931-432A-A4CE-65E3F35AF31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A9476C90-5282-4AE6-B99A-4629867E1B55}"/>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1B0D32E-C6D7-4682-9E8B-C455D2C4A00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1EEA74B3-0639-4745-99A6-724BB3F48C3A}"/>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16FA5C2-78F0-42D4-9A1C-1DAF7EDCAE74}"/>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E96AB0A-A026-482C-B4CF-FA17AB3B5DB5}"/>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5B3E16E8-B30C-447F-9571-1D4DEAEAFA0B}"/>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78EA9E3A-C86B-4507-922E-4657D589988B}"/>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1DAF286-3B11-46C9-838C-681FB053298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13599BF3-5CDD-4FB6-9173-34C945ACBDEC}"/>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C875F2A3-84A1-4890-8AFB-B67B57F5B44F}"/>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FAAE3E04-8CAE-4A12-AFE6-6AD4C78C4757}"/>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AF525203-DD90-43AB-BF9E-4C4E41738C1A}"/>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ED8B0958-855F-44A6-B622-A6B6C4881752}"/>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C98C3FDB-7B13-4D3E-9FC5-A3899F1CE9E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88D9ED6F-39D5-43BB-BFF3-AE390FE5A56B}"/>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EDBDFF17-DF63-4AB5-BEE8-2CD637FDB3AA}"/>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4E34119C-2667-47C8-89AA-EED38BEA4E07}"/>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41B92FD2-9881-46D6-A645-1D071B4F539D}"/>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546646B2-F577-450F-B160-724ABC85A9E5}"/>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E55803B1-ABCD-48B2-907D-786CDEB4C41A}"/>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64B3FCEA-F9B6-4CAB-8FC1-97AF68AA652B}"/>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8E0BBBFF-42AE-4CAD-BE89-3FE4DF315501}"/>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3F04659-5C90-47DB-AD5D-17C0910BB47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D45EA1B-D3EC-4575-8E3A-208E910A8A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C411798-0025-407A-B0B7-BCC439120CA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7317B14D-65FA-4E23-8C63-28DBB976FF6D}"/>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4F8BDF4-2F44-4EA0-AC51-70FB41374A7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6DF12F00-FD1B-4133-BEF4-FD8C97C3B864}"/>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611A752B-371A-4465-8FC2-F4E81192B61C}"/>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CA219071-2271-4AD4-8BB1-2FF30754F457}"/>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9C515AEC-B05C-4D6F-BD5D-B7FE32921A8C}"/>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2B790421-FAC1-419B-835A-AF6B175D3873}"/>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F5D5456C-6D87-4388-8A61-E453EC517A4D}"/>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A19A53A4-305D-4A97-8F3B-435E16F61864}"/>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BB3C5ED8-0849-4239-9A35-BE3067B39C3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38B4F5E0-E844-4D6F-944B-40B6608C0A52}"/>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37C70F80-2947-4670-A6A1-063CF3B6D145}"/>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4F596890-F76F-441C-AE7B-A15891F8CBF7}"/>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303E486F-770B-4F6F-8D19-4EA4E3718E64}"/>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785FB41A-38F5-4A9E-8ADD-801E3CE1F65C}"/>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BA1F8873-3FE2-4F25-82B2-5FDCBD95C82A}"/>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D6E81993-2953-4A62-B599-74B2C480D1EC}"/>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52285144-3986-4F35-AE8D-1B18BCFD5CC2}"/>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A29F69E8-A520-4F4A-B46B-5A8D36144E7A}"/>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D23E96F8-A7F3-40CB-8011-CAF61708E9CA}"/>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F0170E36-07FD-4527-9367-5698FF764776}"/>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6CD97D9C-1158-42D2-9524-B80B5648DE5B}"/>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4179\Desktop\03%20&#22243;&#20307;&#8594;&#30476;\28%20&#22823;&#20185;&#32654;&#37111;&#20171;&#35703;\&#20462;&#35519;&#26619;&#31080;&#65288;&#22823;&#32654;&#20250;&#12539;&#20171;&#35703;&#12469;&#12540;&#12499;&#12473;&#20107;&#26989;&#12539;&#25351;&#23450;&#20171;&#35703;&#32769;&#20154;&#31119;&#31049;&#26045;&#35373;&#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4179\Desktop\03%20&#22243;&#20307;&#8594;&#30476;\28%20&#22823;&#20185;&#32654;&#37111;&#20171;&#35703;\&#20462;&#35519;&#26619;&#31080;&#65288;&#22823;&#32654;&#20250;&#12539;&#20171;&#35703;&#12469;&#12540;&#12499;&#12473;&#20107;&#26989;&#12539;&#32769;&#20154;&#30701;&#26399;&#20837;&#25152;&#26045;&#35373;&#65289;%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14179\Desktop\03%20&#22243;&#20307;&#8594;&#30476;\28%20&#22823;&#20185;&#32654;&#37111;&#20171;&#35703;\&#20462;&#35519;&#26619;&#31080;&#65288;&#22823;&#32654;&#20250;&#12539;&#20171;&#35703;&#12469;&#12540;&#12499;&#12473;&#20107;&#26989;&#12539;&#32769;&#20154;&#12487;&#12452;&#12469;&#12540;&#12499;&#12473;&#12475;&#12531;&#12479;&#1254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大仙美郷介護福祉組合</v>
          </cell>
        </row>
        <row r="17">
          <cell r="F17" t="str">
            <v>介護サービス事業</v>
          </cell>
          <cell r="W17" t="str">
            <v>指定介護老人福祉施設</v>
          </cell>
          <cell r="BD17" t="str">
            <v>●</v>
          </cell>
        </row>
        <row r="19">
          <cell r="F19" t="str">
            <v>大仙美郷介護福祉組合特別会計</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　抜本的な改革の方向性を検討したが、職員の昇給方法の見直しや、新給与制度の導入、大規模改修事業等に限り構成団体の負担を求めることとすることで、収支の改善が見込まれるため、現行の経営体制を継続することとしている。</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大仙美郷介護福祉組合</v>
          </cell>
        </row>
        <row r="17">
          <cell r="F17" t="str">
            <v>介護サービス事業</v>
          </cell>
          <cell r="W17" t="str">
            <v>老人短期入所施設</v>
          </cell>
          <cell r="BD17" t="str">
            <v>●</v>
          </cell>
        </row>
        <row r="19">
          <cell r="F19" t="str">
            <v>大仙美郷介護福祉組合</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　抜本的な改革の方向性を検討したが、職員の昇給方法の見直しや、新給与制度の導入、大規模改修事業等に限り構成団体の負担を求めることとすることで、収支の改善が見込まれるため、現行の経営体制を継続することとしている。</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大仙美郷介護福祉組合</v>
          </cell>
        </row>
        <row r="17">
          <cell r="F17" t="str">
            <v>介護サービス事業</v>
          </cell>
          <cell r="W17" t="str">
            <v>老人デイサービスセンター</v>
          </cell>
          <cell r="BD17" t="str">
            <v>●</v>
          </cell>
        </row>
        <row r="19">
          <cell r="F19" t="str">
            <v>大仙美郷介護福祉組合特別会計</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　抜本的な改革の方向性を検討したが、職員の昇給方法の見直しや、新給与制度の導入、大規模改修事業等に限り構成団体の負担を求めることとすることで、収支の改善が見込まれるため、現行の経営体制を継続することとしている。</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DBA0E-AC51-43E6-9882-3C53F98A65B3}">
  <sheetPr>
    <pageSetUpPr fitToPage="1"/>
  </sheetPr>
  <dimension ref="A1:CN315"/>
  <sheetViews>
    <sheetView showZeros="0" view="pageBreakPreview" zoomScale="60" zoomScaleNormal="55" workbookViewId="0">
      <selection activeCell="BW299" sqref="BW299"/>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IF(COUNTIF([1]回答表!K15,"*")&gt;0,[1]回答表!K15,"")</f>
        <v>大仙美郷介護福祉組合</v>
      </c>
      <c r="D11" s="8"/>
      <c r="E11" s="8"/>
      <c r="F11" s="8"/>
      <c r="G11" s="8"/>
      <c r="H11" s="8"/>
      <c r="I11" s="8"/>
      <c r="J11" s="8"/>
      <c r="K11" s="8"/>
      <c r="L11" s="8"/>
      <c r="M11" s="8"/>
      <c r="N11" s="8"/>
      <c r="O11" s="8"/>
      <c r="P11" s="8"/>
      <c r="Q11" s="8"/>
      <c r="R11" s="8"/>
      <c r="S11" s="8"/>
      <c r="T11" s="8"/>
      <c r="U11" s="22" t="str">
        <f>IF(COUNTIF([1]回答表!F17,"*")&gt;0,[1]回答表!F17,"")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IF(COUNTIF([1]回答表!W17,"*")&gt;0,[1]回答表!W17,"")</f>
        <v>指定介護老人福祉施設</v>
      </c>
      <c r="AP11" s="10"/>
      <c r="AQ11" s="10"/>
      <c r="AR11" s="10"/>
      <c r="AS11" s="10"/>
      <c r="AT11" s="10"/>
      <c r="AU11" s="10"/>
      <c r="AV11" s="10"/>
      <c r="AW11" s="10"/>
      <c r="AX11" s="10"/>
      <c r="AY11" s="10"/>
      <c r="AZ11" s="10"/>
      <c r="BA11" s="10"/>
      <c r="BB11" s="10"/>
      <c r="BC11" s="10"/>
      <c r="BD11" s="10"/>
      <c r="BE11" s="10"/>
      <c r="BF11" s="11"/>
      <c r="BG11" s="21" t="str">
        <f>IF(COUNTIF([1]回答表!F19,"*")&gt;0,[1]回答表!F19,"")</f>
        <v>大仙美郷介護福祉組合特別会計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IF([1]回答表!R43="●","●","")</f>
        <v/>
      </c>
      <c r="E24" s="80"/>
      <c r="F24" s="80"/>
      <c r="G24" s="80"/>
      <c r="H24" s="80"/>
      <c r="I24" s="80"/>
      <c r="J24" s="81"/>
      <c r="K24" s="79" t="str">
        <f>IF([1]回答表!R44="●","●","")</f>
        <v/>
      </c>
      <c r="L24" s="80"/>
      <c r="M24" s="80"/>
      <c r="N24" s="80"/>
      <c r="O24" s="80"/>
      <c r="P24" s="80"/>
      <c r="Q24" s="81"/>
      <c r="R24" s="79" t="str">
        <f>IF([1]回答表!R45="●","●","")</f>
        <v/>
      </c>
      <c r="S24" s="80"/>
      <c r="T24" s="80"/>
      <c r="U24" s="80"/>
      <c r="V24" s="80"/>
      <c r="W24" s="80"/>
      <c r="X24" s="81"/>
      <c r="Y24" s="79" t="str">
        <f>IF([1]回答表!R46="●","●","")</f>
        <v/>
      </c>
      <c r="Z24" s="80"/>
      <c r="AA24" s="80"/>
      <c r="AB24" s="80"/>
      <c r="AC24" s="80"/>
      <c r="AD24" s="80"/>
      <c r="AE24" s="81"/>
      <c r="AF24" s="79" t="str">
        <f>IF([1]回答表!R47="●","●","")</f>
        <v/>
      </c>
      <c r="AG24" s="80"/>
      <c r="AH24" s="80"/>
      <c r="AI24" s="80"/>
      <c r="AJ24" s="80"/>
      <c r="AK24" s="80"/>
      <c r="AL24" s="81"/>
      <c r="AM24" s="79" t="str">
        <f>IF([1]回答表!R48="●","●","")</f>
        <v/>
      </c>
      <c r="AN24" s="80"/>
      <c r="AO24" s="80"/>
      <c r="AP24" s="80"/>
      <c r="AQ24" s="80"/>
      <c r="AR24" s="80"/>
      <c r="AS24" s="81"/>
      <c r="AT24" s="79" t="str">
        <f>IF([1]回答表!R49="●","●","")</f>
        <v/>
      </c>
      <c r="AU24" s="80"/>
      <c r="AV24" s="80"/>
      <c r="AW24" s="80"/>
      <c r="AX24" s="80"/>
      <c r="AY24" s="80"/>
      <c r="AZ24" s="81"/>
      <c r="BA24" s="68"/>
      <c r="BB24" s="82" t="str">
        <f>IF([1]回答表!R50="●","●","")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IF([1]回答表!X43="●","●","")</f>
        <v/>
      </c>
      <c r="O36" s="131"/>
      <c r="P36" s="131"/>
      <c r="Q36" s="132"/>
      <c r="R36" s="119"/>
      <c r="S36" s="119"/>
      <c r="T36" s="119"/>
      <c r="U36" s="133" t="str">
        <f>IF([1]回答表!X43="●",[1]回答表!B59,IF([1]回答表!AA43="●",[1]回答表!B79,""))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IF([1]回答表!X43="●",[1]回答表!S65,IF([1]回答表!AA43="●",[1]回答表!S85,""))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IF([1]回答表!X43="●",[1]回答表!G65,IF([1]回答表!AA43="●",[1]回答表!G85,""))</f>
        <v/>
      </c>
      <c r="AN38" s="83"/>
      <c r="AO38" s="83"/>
      <c r="AP38" s="83"/>
      <c r="AQ38" s="83"/>
      <c r="AR38" s="83"/>
      <c r="AS38" s="83"/>
      <c r="AT38" s="153"/>
      <c r="AU38" s="82" t="str">
        <f>IF([1]回答表!X43="●",[1]回答表!G66,IF([1]回答表!AA43="●",[1]回答表!G86,""))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IF([1]回答表!X43="●",[1]回答表!V65,IF([1]回答表!AA43="●",[1]回答表!V85,""))</f>
        <v/>
      </c>
      <c r="BG39" s="16"/>
      <c r="BH39" s="16"/>
      <c r="BI39" s="17"/>
      <c r="BJ39" s="150" t="str">
        <f>IF([1]回答表!X43="●",[1]回答表!V66,IF([1]回答表!AA43="●",[1]回答表!V86,""))</f>
        <v/>
      </c>
      <c r="BK39" s="16"/>
      <c r="BL39" s="16"/>
      <c r="BM39" s="17"/>
      <c r="BN39" s="150" t="str">
        <f>IF([1]回答表!X43="●",[1]回答表!V67,IF([1]回答表!AA43="●",[1]回答表!V87,""))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IF([1]回答表!X43="●",[1]回答表!O71,IF([1]回答表!AA43="●",[1]回答表!O91,""))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IF([1]回答表!X43="●",[1]回答表!O72,IF([1]回答表!AA43="●",[1]回答表!O92,""))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IF([1]回答表!AA43="●","●","")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IF([1]回答表!X43="●",[1]回答表!O73,IF([1]回答表!AA43="●",[1]回答表!O93,""))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IF([1]回答表!X43="●",[1]回答表!O74,IF([1]回答表!AA43="●",[1]回答表!O94,""))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IF([1]回答表!X43="●",[1]回答表!AG71,IF([1]回答表!AA43="●",[1]回答表!AG91,""))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IF([1]回答表!X43="●",[1]回答表!AG72,IF([1]回答表!AA43="●",[1]回答表!AG92,""))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IF([1]回答表!AD43="●","●","")</f>
        <v/>
      </c>
      <c r="O51" s="131"/>
      <c r="P51" s="131"/>
      <c r="Q51" s="132"/>
      <c r="R51" s="119"/>
      <c r="S51" s="119"/>
      <c r="T51" s="119"/>
      <c r="U51" s="133" t="str">
        <f>IF([1]回答表!AD43="●",[1]回答表!B99,"")</f>
        <v/>
      </c>
      <c r="V51" s="134"/>
      <c r="W51" s="134"/>
      <c r="X51" s="134"/>
      <c r="Y51" s="134"/>
      <c r="Z51" s="134"/>
      <c r="AA51" s="134"/>
      <c r="AB51" s="134"/>
      <c r="AC51" s="134"/>
      <c r="AD51" s="134"/>
      <c r="AE51" s="134"/>
      <c r="AF51" s="134"/>
      <c r="AG51" s="134"/>
      <c r="AH51" s="134"/>
      <c r="AI51" s="134"/>
      <c r="AJ51" s="135"/>
      <c r="AK51" s="183"/>
      <c r="AL51" s="183"/>
      <c r="AM51" s="133" t="str">
        <f>IF([1]回答表!AD43="●",[1]回答表!B104,"")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IF([1]回答表!X44="●","●","")</f>
        <v/>
      </c>
      <c r="O62" s="131"/>
      <c r="P62" s="131"/>
      <c r="Q62" s="132"/>
      <c r="R62" s="119"/>
      <c r="S62" s="119"/>
      <c r="T62" s="119"/>
      <c r="U62" s="133" t="str">
        <f>IF([1]回答表!X44="●",[1]回答表!B115,IF([1]回答表!AA44="●",[1]回答表!B127,""))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IF([1]回答表!X44="●",[1]回答表!S121,IF([1]回答表!AA44="●",[1]回答表!S133,""))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IF([1]回答表!X44="●",[1]回答表!J121,IF([1]回答表!AA44="●",[1]回答表!J133,""))</f>
        <v/>
      </c>
      <c r="AN65" s="83"/>
      <c r="AO65" s="83"/>
      <c r="AP65" s="83"/>
      <c r="AQ65" s="83"/>
      <c r="AR65" s="83"/>
      <c r="AS65" s="83"/>
      <c r="AT65" s="153"/>
      <c r="AU65" s="82" t="str">
        <f>IF([1]回答表!X44="●",[1]回答表!J122,IF([1]回答表!AA44="●",[1]回答表!J134,""))</f>
        <v/>
      </c>
      <c r="AV65" s="83"/>
      <c r="AW65" s="83"/>
      <c r="AX65" s="83"/>
      <c r="AY65" s="83"/>
      <c r="AZ65" s="83"/>
      <c r="BA65" s="83"/>
      <c r="BB65" s="153"/>
      <c r="BC65" s="120"/>
      <c r="BD65" s="109"/>
      <c r="BE65" s="109"/>
      <c r="BF65" s="150" t="str">
        <f>IF([1]回答表!X44="●",[1]回答表!V121,IF([1]回答表!AA44="●",[1]回答表!V133,""))</f>
        <v/>
      </c>
      <c r="BG65" s="151"/>
      <c r="BH65" s="151"/>
      <c r="BI65" s="151"/>
      <c r="BJ65" s="150" t="str">
        <f>IF([1]回答表!X44="●",[1]回答表!V122,IF([1]回答表!AA44="●",[1]回答表!V134,""))</f>
        <v/>
      </c>
      <c r="BK65" s="151"/>
      <c r="BL65" s="151"/>
      <c r="BM65" s="151"/>
      <c r="BN65" s="150" t="str">
        <f>IF([1]回答表!X44="●",[1]回答表!V123,IF([1]回答表!AA44="●",[1]回答表!V135,""))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IF([1]回答表!AA44="●","●","")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IF([1]回答表!AD44="●","●","")</f>
        <v/>
      </c>
      <c r="O74" s="131"/>
      <c r="P74" s="131"/>
      <c r="Q74" s="132"/>
      <c r="R74" s="119"/>
      <c r="S74" s="119"/>
      <c r="T74" s="119"/>
      <c r="U74" s="133" t="str">
        <f>IF([1]回答表!AD44="●",[1]回答表!B140,"")</f>
        <v/>
      </c>
      <c r="V74" s="134"/>
      <c r="W74" s="134"/>
      <c r="X74" s="134"/>
      <c r="Y74" s="134"/>
      <c r="Z74" s="134"/>
      <c r="AA74" s="134"/>
      <c r="AB74" s="134"/>
      <c r="AC74" s="134"/>
      <c r="AD74" s="134"/>
      <c r="AE74" s="134"/>
      <c r="AF74" s="134"/>
      <c r="AG74" s="134"/>
      <c r="AH74" s="134"/>
      <c r="AI74" s="134"/>
      <c r="AJ74" s="135"/>
      <c r="AK74" s="183"/>
      <c r="AL74" s="183"/>
      <c r="AM74" s="133" t="str">
        <f>IF([1]回答表!AD44="●",[1]回答表!B146,"")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IF([1]回答表!F17="水道事業",IF([1]回答表!X45="●","●",""),"")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IF([1]回答表!F17="水道事業",IF([1]回答表!X45="●",[1]回答表!B158,IF([1]回答表!AA45="●",[1]回答表!B223,"")),"")</f>
        <v/>
      </c>
      <c r="AN86" s="201"/>
      <c r="AO86" s="201"/>
      <c r="AP86" s="201"/>
      <c r="AQ86" s="201"/>
      <c r="AR86" s="201"/>
      <c r="AS86" s="201"/>
      <c r="AT86" s="201"/>
      <c r="AU86" s="201"/>
      <c r="AV86" s="201"/>
      <c r="AW86" s="201"/>
      <c r="AX86" s="201"/>
      <c r="AY86" s="201"/>
      <c r="AZ86" s="201"/>
      <c r="BA86" s="201"/>
      <c r="BB86" s="201"/>
      <c r="BC86" s="202"/>
      <c r="BD86" s="109"/>
      <c r="BE86" s="109"/>
      <c r="BF86" s="138" t="str">
        <f>IF([1]回答表!F17="水道事業",IF([1]回答表!X45="●",[1]回答表!B212,IF([1]回答表!AA45="●",[1]回答表!B278,"")),"")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IF([1]回答表!F17="水道事業",IF([1]回答表!X45="●",[1]回答表!J166,IF([1]回答表!AA45="●",[1]回答表!J231,"")),"")</f>
        <v/>
      </c>
      <c r="V88" s="83"/>
      <c r="W88" s="83"/>
      <c r="X88" s="83"/>
      <c r="Y88" s="83"/>
      <c r="Z88" s="83"/>
      <c r="AA88" s="83"/>
      <c r="AB88" s="153"/>
      <c r="AC88" s="82" t="str">
        <f>IF([1]回答表!F17="水道事業",IF([1]回答表!X45="●",[1]回答表!J173,IF([1]回答表!AA45="●",[1]回答表!J238,"")),"")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IF([1]回答表!F17="水道事業",IF([1]回答表!X45="●",[1]回答表!E212,IF([1]回答表!AA45="●",[1]回答表!E278,"")),"")</f>
        <v/>
      </c>
      <c r="BG89" s="151"/>
      <c r="BH89" s="151"/>
      <c r="BI89" s="151"/>
      <c r="BJ89" s="150" t="str">
        <f>IF([1]回答表!F17="水道事業",IF([1]回答表!X45="●",[1]回答表!E213,IF([1]回答表!AA45="●",[1]回答表!E279,"")),"")</f>
        <v/>
      </c>
      <c r="BK89" s="151"/>
      <c r="BL89" s="151"/>
      <c r="BM89" s="151"/>
      <c r="BN89" s="150" t="str">
        <f>IF([1]回答表!F17="水道事業",IF([1]回答表!X45="●",[1]回答表!E214,IF([1]回答表!AA45="●",[1]回答表!E280,"")),"")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IF([1]回答表!F17="水道事業",IF([1]回答表!AA45="●","●",""),"")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IF([1]回答表!F17="水道事業",IF([1]回答表!X45="●",[1]回答表!J176,IF([1]回答表!AA45="●",[1]回答表!J241,"")),"")</f>
        <v/>
      </c>
      <c r="V93" s="83"/>
      <c r="W93" s="83"/>
      <c r="X93" s="83"/>
      <c r="Y93" s="83"/>
      <c r="Z93" s="83"/>
      <c r="AA93" s="83"/>
      <c r="AB93" s="153"/>
      <c r="AC93" s="82" t="str">
        <f>IF([1]回答表!F17="水道事業",IF([1]回答表!X45="●",[1]回答表!J180,IF([1]回答表!AA45="●",[1]回答表!J245,"")),"")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IF([1]回答表!F17="水道事業",IF([1]回答表!AD45="○","○",""),"")</f>
        <v/>
      </c>
      <c r="O98" s="131"/>
      <c r="P98" s="131"/>
      <c r="Q98" s="132"/>
      <c r="R98" s="119"/>
      <c r="S98" s="119"/>
      <c r="T98" s="119"/>
      <c r="U98" s="133" t="str">
        <f>IF([1]回答表!F17="水道事業",IF([1]回答表!AD45="●",[1]回答表!B289,""),"")</f>
        <v/>
      </c>
      <c r="V98" s="134"/>
      <c r="W98" s="134"/>
      <c r="X98" s="134"/>
      <c r="Y98" s="134"/>
      <c r="Z98" s="134"/>
      <c r="AA98" s="134"/>
      <c r="AB98" s="134"/>
      <c r="AC98" s="134"/>
      <c r="AD98" s="134"/>
      <c r="AE98" s="134"/>
      <c r="AF98" s="134"/>
      <c r="AG98" s="134"/>
      <c r="AH98" s="134"/>
      <c r="AI98" s="134"/>
      <c r="AJ98" s="135"/>
      <c r="AK98" s="183"/>
      <c r="AL98" s="183"/>
      <c r="AM98" s="133" t="str">
        <f>IF([1]回答表!F17="水道事業",IF([1]回答表!AD45="●",[1]回答表!B295,""),"")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IF([1]回答表!F17="簡易水道事業",IF([1]回答表!X45="●",[1]回答表!B158,IF([1]回答表!AA45="●",[1]回答表!B223,"")),"")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IF([1]回答表!F17="簡易水道事業",IF([1]回答表!X45="●",[1]回答表!B212,IF([1]回答表!AA45="●",[1]回答表!B278,"")),"")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IF([1]回答表!F17="簡易水道事業",IF([1]回答表!X45="●","●",""),"")</f>
        <v/>
      </c>
      <c r="O112" s="131"/>
      <c r="P112" s="131"/>
      <c r="Q112" s="132"/>
      <c r="R112" s="119"/>
      <c r="S112" s="119"/>
      <c r="T112" s="119"/>
      <c r="U112" s="82" t="str">
        <f>IF([1]回答表!F17="簡易水道事業",IF([1]回答表!X45="●",[1]回答表!Y185,IF([1]回答表!AA45="●",[1]回答表!Y251,"")),"")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IF([1]回答表!F17="簡易水道事業",IF([1]回答表!X45="●",[1]回答表!E212,IF([1]回答表!AA45="●",[1]回答表!E278,"")),"")</f>
        <v/>
      </c>
      <c r="BG113" s="151"/>
      <c r="BH113" s="151"/>
      <c r="BI113" s="151"/>
      <c r="BJ113" s="150" t="str">
        <f>IF([1]回答表!F17="簡易水道事業",IF([1]回答表!X45="●",[1]回答表!E213,IF([1]回答表!AA45="●",[1]回答表!E279,"")),"")</f>
        <v/>
      </c>
      <c r="BK113" s="151"/>
      <c r="BL113" s="151"/>
      <c r="BM113" s="151"/>
      <c r="BN113" s="150" t="str">
        <f>IF([1]回答表!F17="簡易水道事業",IF([1]回答表!X45="●",[1]回答表!E214,IF([1]回答表!AA45="●",[1]回答表!E280,"")),"")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IF([1]回答表!F17="簡易水道事業",IF([1]回答表!X45="●",[1]回答表!Y186,IF([1]回答表!AA45="●",[1]回答表!Y252,"")),"")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IF([1]回答表!F17="簡易水道事業",IF([1]回答表!AA45="●","●",""),"")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IF([1]回答表!F17="簡易水道事業",IF([1]回答表!X45="●",[1]回答表!Y187,IF([1]回答表!AA45="●",[1]回答表!Y253,"")),"")</f>
        <v/>
      </c>
      <c r="V122" s="83"/>
      <c r="W122" s="83"/>
      <c r="X122" s="83"/>
      <c r="Y122" s="83"/>
      <c r="Z122" s="83"/>
      <c r="AA122" s="83"/>
      <c r="AB122" s="83"/>
      <c r="AC122" s="83"/>
      <c r="AD122" s="83"/>
      <c r="AE122" s="83"/>
      <c r="AF122" s="83"/>
      <c r="AG122" s="83"/>
      <c r="AH122" s="83"/>
      <c r="AI122" s="83"/>
      <c r="AJ122" s="153"/>
      <c r="AK122" s="68"/>
      <c r="AL122" s="68"/>
      <c r="AM122" s="233" t="str">
        <f>IF([1]回答表!F17="簡易水道事業",IF([1]回答表!X45="●",[1]回答表!Y189,IF([1]回答表!AA45="●",[1]回答表!Y255,"")),"")</f>
        <v/>
      </c>
      <c r="AN122" s="233"/>
      <c r="AO122" s="233"/>
      <c r="AP122" s="233"/>
      <c r="AQ122" s="233"/>
      <c r="AR122" s="233"/>
      <c r="AS122" s="233" t="str">
        <f>IF([1]回答表!F17="簡易水道事業",IF([1]回答表!X45="●",[1]回答表!Y190,IF([1]回答表!AA45="●",[1]回答表!Y256,"")),"")</f>
        <v/>
      </c>
      <c r="AT122" s="233"/>
      <c r="AU122" s="233"/>
      <c r="AV122" s="233"/>
      <c r="AW122" s="233"/>
      <c r="AX122" s="233"/>
      <c r="AY122" s="233" t="str">
        <f>IF([1]回答表!F17="簡易水道事業",IF([1]回答表!X45="●",[1]回答表!Y191,IF([1]回答表!AA45="●",[1]回答表!Y257,"")),"")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IF([1]回答表!F17="簡易水道事業",IF([1]回答表!AD45="●","●",""),"")</f>
        <v/>
      </c>
      <c r="O127" s="131"/>
      <c r="P127" s="131"/>
      <c r="Q127" s="132"/>
      <c r="R127" s="119"/>
      <c r="S127" s="119"/>
      <c r="T127" s="119"/>
      <c r="U127" s="133" t="str">
        <f>IF([1]回答表!F17="簡易水道事業",IF([1]回答表!AD45="●",[1]回答表!B289,""),"")</f>
        <v/>
      </c>
      <c r="V127" s="134"/>
      <c r="W127" s="134"/>
      <c r="X127" s="134"/>
      <c r="Y127" s="134"/>
      <c r="Z127" s="134"/>
      <c r="AA127" s="134"/>
      <c r="AB127" s="134"/>
      <c r="AC127" s="134"/>
      <c r="AD127" s="134"/>
      <c r="AE127" s="134"/>
      <c r="AF127" s="134"/>
      <c r="AG127" s="134"/>
      <c r="AH127" s="134"/>
      <c r="AI127" s="134"/>
      <c r="AJ127" s="135"/>
      <c r="AK127" s="183"/>
      <c r="AL127" s="183"/>
      <c r="AM127" s="133" t="str">
        <f>IF([1]回答表!F17="簡易水道事業",IF([1]回答表!AD45="●",[1]回答表!B295,""),"")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IF([1]回答表!F17="下水道事業",IF([1]回答表!X45="●","●",""),"")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IF([1]回答表!F17="下水道事業",IF([1]回答表!X45="●",[1]回答表!B158,IF([1]回答表!AA45="●",[1]回答表!B223,"")),"")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IF([1]回答表!F17="下水道事業",IF([1]回答表!X45="●",[1]回答表!B212,IF([1]回答表!AA45="●",[1]回答表!B278,"")),"")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IF([1]回答表!F17="下水道事業",IF([1]回答表!X45="●",[1]回答表!Y193,IF([1]回答表!AA45="●",[1]回答表!Y259,"")),"")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IF([1]回答表!F17="下水道事業",IF([1]回答表!X45="●",[1]回答表!E212,IF([1]回答表!AA45="●",[1]回答表!E278,"")),"")</f>
        <v/>
      </c>
      <c r="BG142" s="151"/>
      <c r="BH142" s="151"/>
      <c r="BI142" s="151"/>
      <c r="BJ142" s="150" t="str">
        <f>IF([1]回答表!F17="下水道事業",IF([1]回答表!X45="●",[1]回答表!E213,IF([1]回答表!AA45="●",[1]回答表!E279,"")),"")</f>
        <v/>
      </c>
      <c r="BK142" s="151"/>
      <c r="BL142" s="151"/>
      <c r="BM142" s="151"/>
      <c r="BN142" s="150" t="str">
        <f>IF([1]回答表!F17="下水道事業",IF([1]回答表!X45="●",[1]回答表!E214,IF([1]回答表!AA45="●",[1]回答表!E280,"")),"")</f>
        <v/>
      </c>
      <c r="BO142" s="151"/>
      <c r="BP142" s="151"/>
      <c r="BQ142" s="152"/>
      <c r="BR142" s="112"/>
      <c r="BX142" s="200" t="str">
        <f>IF([1]回答表!AQ20="下水道事業",IF([1]回答表!BI48="○",[1]回答表!AM161,IF([1]回答表!BL48="○",[1]回答表!AM226,"")),"")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IF([1]回答表!F17="下水道事業",IF([1]回答表!X45="●",[1]回答表!Y195,IF([1]回答表!AA45="●",[1]回答表!Y261,"")),"")</f>
        <v/>
      </c>
      <c r="V147" s="83"/>
      <c r="W147" s="83"/>
      <c r="X147" s="83"/>
      <c r="Y147" s="83"/>
      <c r="Z147" s="83"/>
      <c r="AA147" s="83"/>
      <c r="AB147" s="153"/>
      <c r="AC147" s="82" t="str">
        <f>IF([1]回答表!F17="下水道事業",IF([1]回答表!X45="●",[1]回答表!Y196,IF([1]回答表!AA45="●",[1]回答表!Y262,"")),"")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IF([1]回答表!F17="下水道事業",IF([1]回答表!X45="●",[1]回答表!Y198,IF([1]回答表!AA45="●",[1]回答表!Y264,"")),"")</f>
        <v/>
      </c>
      <c r="V153" s="83"/>
      <c r="W153" s="83"/>
      <c r="X153" s="83"/>
      <c r="Y153" s="83"/>
      <c r="Z153" s="83"/>
      <c r="AA153" s="83"/>
      <c r="AB153" s="153"/>
      <c r="AC153" s="82" t="str">
        <f>IF([1]回答表!F17="下水道事業",IF([1]回答表!X45="●",[1]回答表!Y199,IF([1]回答表!AA45="●",[1]回答表!Y265,"")),"")</f>
        <v/>
      </c>
      <c r="AD153" s="83"/>
      <c r="AE153" s="83"/>
      <c r="AF153" s="83"/>
      <c r="AG153" s="83"/>
      <c r="AH153" s="83"/>
      <c r="AI153" s="83"/>
      <c r="AJ153" s="153"/>
      <c r="AK153" s="82" t="str">
        <f>IF([1]回答表!F17="下水道事業",IF([1]回答表!X45="●",[1]回答表!Y200,IF([1]回答表!AA45="●",[1]回答表!Y266,"")),"")</f>
        <v/>
      </c>
      <c r="AL153" s="83"/>
      <c r="AM153" s="83"/>
      <c r="AN153" s="83"/>
      <c r="AO153" s="83"/>
      <c r="AP153" s="83"/>
      <c r="AQ153" s="83"/>
      <c r="AR153" s="153"/>
      <c r="AS153" s="82" t="str">
        <f>IF([1]回答表!F17="下水道事業",IF([1]回答表!X45="●",[1]回答表!Y201,IF([1]回答表!AA45="●",[1]回答表!Y267,"")),"")</f>
        <v/>
      </c>
      <c r="AT153" s="83"/>
      <c r="AU153" s="83"/>
      <c r="AV153" s="83"/>
      <c r="AW153" s="83"/>
      <c r="AX153" s="83"/>
      <c r="AY153" s="83"/>
      <c r="AZ153" s="153"/>
      <c r="BA153" s="82" t="str">
        <f>IF([1]回答表!F17="下水道事業",IF([1]回答表!X45="●",[1]回答表!Y202,IF([1]回答表!AA45="●",[1]回答表!Y268,"")),"")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IF([1]回答表!F17="下水道事業",IF([1]回答表!AA45="●","●",""),"")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IF([1]回答表!F17="下水道事業",IF([1]回答表!X45="●",[1]回答表!Y207,IF([1]回答表!AA45="●",[1]回答表!Y273,"")),"")</f>
        <v/>
      </c>
      <c r="V159" s="83"/>
      <c r="W159" s="83"/>
      <c r="X159" s="83"/>
      <c r="Y159" s="83"/>
      <c r="Z159" s="83"/>
      <c r="AA159" s="83"/>
      <c r="AB159" s="153"/>
      <c r="AC159" s="82" t="str">
        <f>IF([1]回答表!F17="下水道事業",IF([1]回答表!X45="●",[1]回答表!Y208,IF([1]回答表!AA45="●",[1]回答表!Y274,"")),"")</f>
        <v/>
      </c>
      <c r="AD159" s="83"/>
      <c r="AE159" s="83"/>
      <c r="AF159" s="83"/>
      <c r="AG159" s="83"/>
      <c r="AH159" s="83"/>
      <c r="AI159" s="83"/>
      <c r="AJ159" s="153"/>
      <c r="AK159" s="82" t="str">
        <f>IF([1]回答表!F17="下水道事業",IF([1]回答表!X45="●",[1]回答表!Y209,IF([1]回答表!AA45="●",[1]回答表!Y275,"")),"")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IF([1]回答表!F17="下水道事業",IF([1]回答表!AD45="●","●",""),"")</f>
        <v/>
      </c>
      <c r="O164" s="131"/>
      <c r="P164" s="131"/>
      <c r="Q164" s="132"/>
      <c r="R164" s="119"/>
      <c r="S164" s="119"/>
      <c r="T164" s="119"/>
      <c r="U164" s="133" t="str">
        <f>IF([1]回答表!F17="下水道事業",IF([1]回答表!AD45="●",[1]回答表!B289,""),"")</f>
        <v/>
      </c>
      <c r="V164" s="134"/>
      <c r="W164" s="134"/>
      <c r="X164" s="134"/>
      <c r="Y164" s="134"/>
      <c r="Z164" s="134"/>
      <c r="AA164" s="134"/>
      <c r="AB164" s="134"/>
      <c r="AC164" s="134"/>
      <c r="AD164" s="134"/>
      <c r="AE164" s="134"/>
      <c r="AF164" s="134"/>
      <c r="AG164" s="134"/>
      <c r="AH164" s="134"/>
      <c r="AI164" s="134"/>
      <c r="AJ164" s="135"/>
      <c r="AK164" s="183"/>
      <c r="AL164" s="183"/>
      <c r="AM164" s="133" t="str">
        <f>IF([1]回答表!F17="下水道事業",IF([1]回答表!AD45="●",[1]回答表!B295,""),"")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IF([1]回答表!BD17="●",IF([1]回答表!X45="●","●",""),"")</f>
        <v/>
      </c>
      <c r="O176" s="131"/>
      <c r="P176" s="131"/>
      <c r="Q176" s="132"/>
      <c r="R176" s="119"/>
      <c r="S176" s="119"/>
      <c r="T176" s="119"/>
      <c r="U176" s="133" t="str">
        <f>IF([1]回答表!BD17="●",IF([1]回答表!X45="●",[1]回答表!B158,IF([1]回答表!AA45="●",[1]回答表!B223,"")),"")</f>
        <v/>
      </c>
      <c r="V176" s="134"/>
      <c r="W176" s="134"/>
      <c r="X176" s="134"/>
      <c r="Y176" s="134"/>
      <c r="Z176" s="134"/>
      <c r="AA176" s="134"/>
      <c r="AB176" s="134"/>
      <c r="AC176" s="134"/>
      <c r="AD176" s="134"/>
      <c r="AE176" s="134"/>
      <c r="AF176" s="134"/>
      <c r="AG176" s="134"/>
      <c r="AH176" s="134"/>
      <c r="AI176" s="134"/>
      <c r="AJ176" s="135"/>
      <c r="AK176" s="136"/>
      <c r="AL176" s="136"/>
      <c r="AM176" s="138" t="str">
        <f>IF([1]回答表!BD17="●",IF([1]回答表!X45="●",[1]回答表!B212,IF([1]回答表!AA45="●",[1]回答表!B278,"")),"")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IF([1]回答表!BD17="●",IF([1]回答表!X45="●",[1]回答表!E212,IF([1]回答表!AA45="●",[1]回答表!E278,"")),"")</f>
        <v/>
      </c>
      <c r="AN179" s="151"/>
      <c r="AO179" s="151"/>
      <c r="AP179" s="151"/>
      <c r="AQ179" s="150" t="str">
        <f>IF([1]回答表!BD17="●",IF([1]回答表!X45="●",[1]回答表!E213,IF([1]回答表!AA45="●",[1]回答表!E279,"")),"")</f>
        <v/>
      </c>
      <c r="AR179" s="151"/>
      <c r="AS179" s="151"/>
      <c r="AT179" s="151"/>
      <c r="AU179" s="150" t="str">
        <f>IF([1]回答表!BD17="●",IF([1]回答表!X45="●",[1]回答表!E214,IF([1]回答表!AA45="●",[1]回答表!E280,"")),"")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IF([1]回答表!BD17="●",IF([1]回答表!AA45="●","●",""),"")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IF([1]回答表!BD17="●",IF([1]回答表!AD45="●","●",""),"")</f>
        <v/>
      </c>
      <c r="O188" s="131"/>
      <c r="P188" s="131"/>
      <c r="Q188" s="132"/>
      <c r="R188" s="119"/>
      <c r="S188" s="119"/>
      <c r="T188" s="119"/>
      <c r="U188" s="133" t="str">
        <f>IF([1]回答表!BD17="●",IF([1]回答表!AD45="●",[1]回答表!B289,""),"")</f>
        <v/>
      </c>
      <c r="V188" s="134"/>
      <c r="W188" s="134"/>
      <c r="X188" s="134"/>
      <c r="Y188" s="134"/>
      <c r="Z188" s="134"/>
      <c r="AA188" s="134"/>
      <c r="AB188" s="134"/>
      <c r="AC188" s="134"/>
      <c r="AD188" s="134"/>
      <c r="AE188" s="134"/>
      <c r="AF188" s="134"/>
      <c r="AG188" s="134"/>
      <c r="AH188" s="134"/>
      <c r="AI188" s="134"/>
      <c r="AJ188" s="135"/>
      <c r="AK188" s="183"/>
      <c r="AL188" s="183"/>
      <c r="AM188" s="133" t="str">
        <f>IF([1]回答表!BD17="●",IF([1]回答表!AD45="●",[1]回答表!B295,""),"")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IF([1]回答表!X46="●","●","")</f>
        <v/>
      </c>
      <c r="O200" s="131"/>
      <c r="P200" s="131"/>
      <c r="Q200" s="132"/>
      <c r="R200" s="119"/>
      <c r="S200" s="119"/>
      <c r="T200" s="119"/>
      <c r="U200" s="133" t="str">
        <f>IF([1]回答表!X46="●",[1]回答表!B307,IF([1]回答表!AA46="●",[1]回答表!B324,""))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IF([1]回答表!X46="●",[1]回答表!U313,IF([1]回答表!AA46="●",[1]回答表!U330,""))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IF([1]回答表!X46="●",[1]回答表!G313,IF([1]回答表!AA46="●",[1]回答表!G330,""))</f>
        <v/>
      </c>
      <c r="AN203" s="83"/>
      <c r="AO203" s="83"/>
      <c r="AP203" s="83"/>
      <c r="AQ203" s="83"/>
      <c r="AR203" s="83"/>
      <c r="AS203" s="83"/>
      <c r="AT203" s="153"/>
      <c r="AU203" s="82" t="str">
        <f>IF([1]回答表!X46="●",[1]回答表!G314,IF([1]回答表!AA46="●",[1]回答表!G331,""))</f>
        <v/>
      </c>
      <c r="AV203" s="83"/>
      <c r="AW203" s="83"/>
      <c r="AX203" s="83"/>
      <c r="AY203" s="83"/>
      <c r="AZ203" s="83"/>
      <c r="BA203" s="83"/>
      <c r="BB203" s="153"/>
      <c r="BC203" s="120"/>
      <c r="BD203" s="109"/>
      <c r="BE203" s="109"/>
      <c r="BF203" s="150" t="str">
        <f>IF([1]回答表!X46="●",[1]回答表!X313,IF([1]回答表!AA46="●",[1]回答表!X330,""))</f>
        <v/>
      </c>
      <c r="BG203" s="151"/>
      <c r="BH203" s="151"/>
      <c r="BI203" s="151"/>
      <c r="BJ203" s="150" t="str">
        <f>IF([1]回答表!X46="●",[1]回答表!X314,IF([1]回答表!AA46="●",[1]回答表!X331,""))</f>
        <v/>
      </c>
      <c r="BK203" s="151"/>
      <c r="BL203" s="151"/>
      <c r="BM203" s="152"/>
      <c r="BN203" s="150" t="str">
        <f>IF([1]回答表!X46="●",[1]回答表!X315,IF([1]回答表!AA46="●",[1]回答表!X332,""))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IF([1]回答表!AA46="●","●","")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IF([1]回答表!AD46="●","●","")</f>
        <v/>
      </c>
      <c r="O212" s="131"/>
      <c r="P212" s="131"/>
      <c r="Q212" s="132"/>
      <c r="R212" s="119"/>
      <c r="S212" s="119"/>
      <c r="T212" s="119"/>
      <c r="U212" s="133" t="str">
        <f>IF([1]回答表!AD46="●",[1]回答表!B337,"")</f>
        <v/>
      </c>
      <c r="V212" s="134"/>
      <c r="W212" s="134"/>
      <c r="X212" s="134"/>
      <c r="Y212" s="134"/>
      <c r="Z212" s="134"/>
      <c r="AA212" s="134"/>
      <c r="AB212" s="134"/>
      <c r="AC212" s="134"/>
      <c r="AD212" s="134"/>
      <c r="AE212" s="134"/>
      <c r="AF212" s="134"/>
      <c r="AG212" s="134"/>
      <c r="AH212" s="134"/>
      <c r="AI212" s="134"/>
      <c r="AJ212" s="135"/>
      <c r="AK212" s="259"/>
      <c r="AL212" s="259"/>
      <c r="AM212" s="133" t="str">
        <f>IF([1]回答表!AD46="●",[1]回答表!B343,"")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IF([1]回答表!X47="●","●","")</f>
        <v/>
      </c>
      <c r="O224" s="131"/>
      <c r="P224" s="131"/>
      <c r="Q224" s="132"/>
      <c r="R224" s="119"/>
      <c r="S224" s="119"/>
      <c r="T224" s="119"/>
      <c r="U224" s="133" t="str">
        <f>IF([1]回答表!X47="●",[1]回答表!B356,IF([1]回答表!AA47="●",[1]回答表!B379,""))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IF([1]回答表!X47="●",[1]回答表!B362,"")</f>
        <v/>
      </c>
      <c r="AO224" s="263"/>
      <c r="AP224" s="263"/>
      <c r="AQ224" s="263"/>
      <c r="AR224" s="263"/>
      <c r="AS224" s="263"/>
      <c r="AT224" s="263"/>
      <c r="AU224" s="263"/>
      <c r="AV224" s="263"/>
      <c r="AW224" s="263"/>
      <c r="AX224" s="263"/>
      <c r="AY224" s="263"/>
      <c r="AZ224" s="263"/>
      <c r="BA224" s="263"/>
      <c r="BB224" s="264"/>
      <c r="BC224" s="120"/>
      <c r="BD224" s="109"/>
      <c r="BE224" s="109"/>
      <c r="BF224" s="138" t="str">
        <f>IF([1]回答表!X47="●",[1]回答表!B368,IF([1]回答表!AA47="●",[1]回答表!B385,""))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IF([1]回答表!X47="●",[1]回答表!E368,IF([1]回答表!AA47="●",[1]回答表!E385,""))</f>
        <v/>
      </c>
      <c r="BG227" s="151"/>
      <c r="BH227" s="151"/>
      <c r="BI227" s="151"/>
      <c r="BJ227" s="150" t="str">
        <f>IF([1]回答表!X47="●",[1]回答表!E369,IF([1]回答表!AA47="●",[1]回答表!E386,""))</f>
        <v/>
      </c>
      <c r="BK227" s="151"/>
      <c r="BL227" s="151"/>
      <c r="BM227" s="152"/>
      <c r="BN227" s="150" t="str">
        <f>IF([1]回答表!X47="●",[1]回答表!E370,IF([1]回答表!AA47="●",[1]回答表!E387,""))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IF([1]回答表!AA47="●","●","")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IF([1]回答表!AD47="●","●","")</f>
        <v/>
      </c>
      <c r="O236" s="131"/>
      <c r="P236" s="131"/>
      <c r="Q236" s="132"/>
      <c r="R236" s="119"/>
      <c r="S236" s="119"/>
      <c r="T236" s="119"/>
      <c r="U236" s="133" t="str">
        <f>IF([1]回答表!AD47="●",[1]回答表!B392,"")</f>
        <v/>
      </c>
      <c r="V236" s="134"/>
      <c r="W236" s="134"/>
      <c r="X236" s="134"/>
      <c r="Y236" s="134"/>
      <c r="Z236" s="134"/>
      <c r="AA236" s="134"/>
      <c r="AB236" s="134"/>
      <c r="AC236" s="134"/>
      <c r="AD236" s="134"/>
      <c r="AE236" s="134"/>
      <c r="AF236" s="134"/>
      <c r="AG236" s="134"/>
      <c r="AH236" s="134"/>
      <c r="AI236" s="134"/>
      <c r="AJ236" s="135"/>
      <c r="AK236" s="259"/>
      <c r="AL236" s="259"/>
      <c r="AM236" s="133" t="str">
        <f>IF([1]回答表!AD47="●",[1]回答表!B398,"")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IF([1]回答表!X48="●","●","")</f>
        <v/>
      </c>
      <c r="O248" s="131"/>
      <c r="P248" s="131"/>
      <c r="Q248" s="132"/>
      <c r="R248" s="119"/>
      <c r="S248" s="119"/>
      <c r="T248" s="119"/>
      <c r="U248" s="133" t="str">
        <f>IF([1]回答表!X48="●",[1]回答表!B411,IF([1]回答表!AA48="●",[1]回答表!B425,""))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IF([1]回答表!X48="●",[1]回答表!BC418,IF([1]回答表!AA48="●",[1]回答表!BC432,""))</f>
        <v/>
      </c>
      <c r="AR248" s="272"/>
      <c r="AS248" s="272"/>
      <c r="AT248" s="272"/>
      <c r="AU248" s="273" t="s">
        <v>73</v>
      </c>
      <c r="AV248" s="274"/>
      <c r="AW248" s="274"/>
      <c r="AX248" s="275"/>
      <c r="AY248" s="272" t="str">
        <f>IF([1]回答表!X48="●",[1]回答表!BC423,IF([1]回答表!AA48="●",[1]回答表!BC437,""))</f>
        <v/>
      </c>
      <c r="AZ248" s="272"/>
      <c r="BA248" s="272"/>
      <c r="BB248" s="272"/>
      <c r="BC248" s="120"/>
      <c r="BD248" s="109"/>
      <c r="BE248" s="109"/>
      <c r="BF248" s="138" t="str">
        <f>IF([1]回答表!X48="●",[1]回答表!S417,IF([1]回答表!AA48="●",[1]回答表!S431,""))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IF([1]回答表!X48="●",[1]回答表!BC419,IF([1]回答表!AA48="●",[1]回答表!BC433,""))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IF([1]回答表!X48="●",[1]回答表!V417,IF([1]回答表!AA48="●",[1]回答表!V431,""))</f>
        <v/>
      </c>
      <c r="BG251" s="151"/>
      <c r="BH251" s="151"/>
      <c r="BI251" s="151"/>
      <c r="BJ251" s="150" t="str">
        <f>IF([1]回答表!X48="●",[1]回答表!V418,IF([1]回答表!AA48="●",[1]回答表!V432,""))</f>
        <v/>
      </c>
      <c r="BK251" s="151"/>
      <c r="BL251" s="151"/>
      <c r="BM251" s="152"/>
      <c r="BN251" s="150" t="str">
        <f>IF([1]回答表!X48="●",[1]回答表!V419,IF([1]回答表!AA48="●",[1]回答表!V433,""))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IF([1]回答表!X48="●",[1]回答表!BC420,IF([1]回答表!AA48="●",[1]回答表!BC434,""))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IF([1]回答表!X48="●",[1]回答表!BC424,IF([1]回答表!AA48="●",[1]回答表!BC438,""))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IF([1]回答表!AA48="●","●","")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IF([1]回答表!X48="●",[1]回答表!BC421,IF([1]回答表!AA48="●",[1]回答表!BC435,""))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IF([1]回答表!X48="●",[1]回答表!BC422,IF([1]回答表!AA48="●",[1]回答表!BC436,""))</f>
        <v/>
      </c>
      <c r="AR256" s="272"/>
      <c r="AS256" s="272"/>
      <c r="AT256" s="272"/>
      <c r="AU256" s="224" t="s">
        <v>79</v>
      </c>
      <c r="AV256" s="225"/>
      <c r="AW256" s="225"/>
      <c r="AX256" s="226"/>
      <c r="AY256" s="282" t="str">
        <f>IF([1]回答表!X48="●",[1]回答表!BC425,IF([1]回答表!AA48="●",[1]回答表!BC439,""))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IF([1]回答表!AD48="●","●","")</f>
        <v/>
      </c>
      <c r="O260" s="131"/>
      <c r="P260" s="131"/>
      <c r="Q260" s="132"/>
      <c r="R260" s="119"/>
      <c r="S260" s="119"/>
      <c r="T260" s="119"/>
      <c r="U260" s="133" t="str">
        <f>IF([1]回答表!AD48="●",[1]回答表!B439,"")</f>
        <v/>
      </c>
      <c r="V260" s="134"/>
      <c r="W260" s="134"/>
      <c r="X260" s="134"/>
      <c r="Y260" s="134"/>
      <c r="Z260" s="134"/>
      <c r="AA260" s="134"/>
      <c r="AB260" s="134"/>
      <c r="AC260" s="134"/>
      <c r="AD260" s="134"/>
      <c r="AE260" s="134"/>
      <c r="AF260" s="134"/>
      <c r="AG260" s="134"/>
      <c r="AH260" s="134"/>
      <c r="AI260" s="134"/>
      <c r="AJ260" s="135"/>
      <c r="AK260" s="183"/>
      <c r="AL260" s="183"/>
      <c r="AM260" s="133" t="str">
        <f>IF([1]回答表!AD48="●",[1]回答表!B445,"")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IF([1]回答表!X49="●","●","")</f>
        <v/>
      </c>
      <c r="O271" s="131"/>
      <c r="P271" s="131"/>
      <c r="Q271" s="132"/>
      <c r="R271" s="119"/>
      <c r="S271" s="119"/>
      <c r="T271" s="119"/>
      <c r="U271" s="133" t="str">
        <f>IF([1]回答表!X49="●",[1]回答表!B458,IF([1]回答表!AA49="●",[1]回答表!B475,""))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IF([1]回答表!X49="●",[1]回答表!B468,IF([1]回答表!AA49="●",[1]回答表!B485,""))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IF([1]回答表!X49="●",[1]回答表!G464,IF([1]回答表!AA49="●",[1]回答表!G481,""))</f>
        <v/>
      </c>
      <c r="AN273" s="83"/>
      <c r="AO273" s="83"/>
      <c r="AP273" s="83"/>
      <c r="AQ273" s="83"/>
      <c r="AR273" s="83"/>
      <c r="AS273" s="83"/>
      <c r="AT273" s="153"/>
      <c r="AU273" s="82" t="str">
        <f>IF([1]回答表!X49="●",[1]回答表!G465,IF([1]回答表!AA49="●",[1]回答表!G482,""))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IF([1]回答表!X49="●",[1]回答表!E468,IF([1]回答表!AA49="●",[1]回答表!E485,""))</f>
        <v/>
      </c>
      <c r="BG274" s="151"/>
      <c r="BH274" s="151"/>
      <c r="BI274" s="151"/>
      <c r="BJ274" s="150" t="str">
        <f>IF([1]回答表!X49="●",[1]回答表!E469,IF([1]回答表!AA49="●",[1]回答表!E486,""))</f>
        <v/>
      </c>
      <c r="BK274" s="151"/>
      <c r="BL274" s="151"/>
      <c r="BM274" s="152"/>
      <c r="BN274" s="150" t="str">
        <f>IF([1]回答表!X49="●",[1]回答表!E470,IF([1]回答表!AA49="●",[1]回答表!E487,""))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IF([1]回答表!AA49="●","●","")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IF([1]回答表!AD49="●","●","")</f>
        <v/>
      </c>
      <c r="O283" s="131"/>
      <c r="P283" s="131"/>
      <c r="Q283" s="132"/>
      <c r="R283" s="119"/>
      <c r="S283" s="119"/>
      <c r="T283" s="119"/>
      <c r="U283" s="133" t="str">
        <f>IF([1]回答表!AD49="●",[1]回答表!B492,"")</f>
        <v/>
      </c>
      <c r="V283" s="134"/>
      <c r="W283" s="134"/>
      <c r="X283" s="134"/>
      <c r="Y283" s="134"/>
      <c r="Z283" s="134"/>
      <c r="AA283" s="134"/>
      <c r="AB283" s="134"/>
      <c r="AC283" s="134"/>
      <c r="AD283" s="134"/>
      <c r="AE283" s="134"/>
      <c r="AF283" s="134"/>
      <c r="AG283" s="134"/>
      <c r="AH283" s="134"/>
      <c r="AI283" s="134"/>
      <c r="AJ283" s="135"/>
      <c r="AK283" s="136"/>
      <c r="AL283" s="136"/>
      <c r="AM283" s="133" t="str">
        <f>IF([1]回答表!AD49="●",[1]回答表!B498,"")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IF([1]回答表!R50="●",[1]回答表!B511,"")</f>
        <v>　抜本的な改革の方向性を検討したが、職員の昇給方法の見直しや、新給与制度の導入、大規模改修事業等に限り構成団体の負担を求めることとすることで、収支の改善が見込まれるため、現行の経営体制を継続することとしている。</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2B60F-F6F1-43E0-B377-BA37B5C67CD5}">
  <sheetPr>
    <pageSetUpPr fitToPage="1"/>
  </sheetPr>
  <dimension ref="A1:CN315"/>
  <sheetViews>
    <sheetView showZeros="0" view="pageBreakPreview" zoomScale="60" zoomScaleNormal="55" workbookViewId="0">
      <selection activeCell="D315" sqref="D315"/>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IF(COUNTIF([2]回答表!K15,"*")&gt;0,[2]回答表!K15,"")</f>
        <v>大仙美郷介護福祉組合</v>
      </c>
      <c r="D11" s="8"/>
      <c r="E11" s="8"/>
      <c r="F11" s="8"/>
      <c r="G11" s="8"/>
      <c r="H11" s="8"/>
      <c r="I11" s="8"/>
      <c r="J11" s="8"/>
      <c r="K11" s="8"/>
      <c r="L11" s="8"/>
      <c r="M11" s="8"/>
      <c r="N11" s="8"/>
      <c r="O11" s="8"/>
      <c r="P11" s="8"/>
      <c r="Q11" s="8"/>
      <c r="R11" s="8"/>
      <c r="S11" s="8"/>
      <c r="T11" s="8"/>
      <c r="U11" s="22" t="str">
        <f>IF(COUNTIF([2]回答表!F17,"*")&gt;0,[2]回答表!F17,"")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IF(COUNTIF([2]回答表!W17,"*")&gt;0,[2]回答表!W17,"")</f>
        <v>老人短期入所施設</v>
      </c>
      <c r="AP11" s="10"/>
      <c r="AQ11" s="10"/>
      <c r="AR11" s="10"/>
      <c r="AS11" s="10"/>
      <c r="AT11" s="10"/>
      <c r="AU11" s="10"/>
      <c r="AV11" s="10"/>
      <c r="AW11" s="10"/>
      <c r="AX11" s="10"/>
      <c r="AY11" s="10"/>
      <c r="AZ11" s="10"/>
      <c r="BA11" s="10"/>
      <c r="BB11" s="10"/>
      <c r="BC11" s="10"/>
      <c r="BD11" s="10"/>
      <c r="BE11" s="10"/>
      <c r="BF11" s="11"/>
      <c r="BG11" s="21" t="str">
        <f>IF(COUNTIF([2]回答表!F19,"*")&gt;0,[2]回答表!F19,"")</f>
        <v>大仙美郷介護福祉組合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IF([2]回答表!R43="●","●","")</f>
        <v/>
      </c>
      <c r="E24" s="80"/>
      <c r="F24" s="80"/>
      <c r="G24" s="80"/>
      <c r="H24" s="80"/>
      <c r="I24" s="80"/>
      <c r="J24" s="81"/>
      <c r="K24" s="79" t="str">
        <f>IF([2]回答表!R44="●","●","")</f>
        <v/>
      </c>
      <c r="L24" s="80"/>
      <c r="M24" s="80"/>
      <c r="N24" s="80"/>
      <c r="O24" s="80"/>
      <c r="P24" s="80"/>
      <c r="Q24" s="81"/>
      <c r="R24" s="79" t="str">
        <f>IF([2]回答表!R45="●","●","")</f>
        <v/>
      </c>
      <c r="S24" s="80"/>
      <c r="T24" s="80"/>
      <c r="U24" s="80"/>
      <c r="V24" s="80"/>
      <c r="W24" s="80"/>
      <c r="X24" s="81"/>
      <c r="Y24" s="79" t="str">
        <f>IF([2]回答表!R46="●","●","")</f>
        <v/>
      </c>
      <c r="Z24" s="80"/>
      <c r="AA24" s="80"/>
      <c r="AB24" s="80"/>
      <c r="AC24" s="80"/>
      <c r="AD24" s="80"/>
      <c r="AE24" s="81"/>
      <c r="AF24" s="79" t="str">
        <f>IF([2]回答表!R47="●","●","")</f>
        <v/>
      </c>
      <c r="AG24" s="80"/>
      <c r="AH24" s="80"/>
      <c r="AI24" s="80"/>
      <c r="AJ24" s="80"/>
      <c r="AK24" s="80"/>
      <c r="AL24" s="81"/>
      <c r="AM24" s="79" t="str">
        <f>IF([2]回答表!R48="●","●","")</f>
        <v/>
      </c>
      <c r="AN24" s="80"/>
      <c r="AO24" s="80"/>
      <c r="AP24" s="80"/>
      <c r="AQ24" s="80"/>
      <c r="AR24" s="80"/>
      <c r="AS24" s="81"/>
      <c r="AT24" s="79" t="str">
        <f>IF([2]回答表!R49="●","●","")</f>
        <v/>
      </c>
      <c r="AU24" s="80"/>
      <c r="AV24" s="80"/>
      <c r="AW24" s="80"/>
      <c r="AX24" s="80"/>
      <c r="AY24" s="80"/>
      <c r="AZ24" s="81"/>
      <c r="BA24" s="68"/>
      <c r="BB24" s="82" t="str">
        <f>IF([2]回答表!R50="●","●","")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IF([2]回答表!X43="●","●","")</f>
        <v/>
      </c>
      <c r="O36" s="131"/>
      <c r="P36" s="131"/>
      <c r="Q36" s="132"/>
      <c r="R36" s="119"/>
      <c r="S36" s="119"/>
      <c r="T36" s="119"/>
      <c r="U36" s="133" t="str">
        <f>IF([2]回答表!X43="●",[2]回答表!B59,IF([2]回答表!AA43="●",[2]回答表!B79,""))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IF([2]回答表!X43="●",[2]回答表!S65,IF([2]回答表!AA43="●",[2]回答表!S85,""))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IF([2]回答表!X43="●",[2]回答表!G65,IF([2]回答表!AA43="●",[2]回答表!G85,""))</f>
        <v/>
      </c>
      <c r="AN38" s="83"/>
      <c r="AO38" s="83"/>
      <c r="AP38" s="83"/>
      <c r="AQ38" s="83"/>
      <c r="AR38" s="83"/>
      <c r="AS38" s="83"/>
      <c r="AT38" s="153"/>
      <c r="AU38" s="82" t="str">
        <f>IF([2]回答表!X43="●",[2]回答表!G66,IF([2]回答表!AA43="●",[2]回答表!G86,""))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IF([2]回答表!X43="●",[2]回答表!V65,IF([2]回答表!AA43="●",[2]回答表!V85,""))</f>
        <v/>
      </c>
      <c r="BG39" s="16"/>
      <c r="BH39" s="16"/>
      <c r="BI39" s="17"/>
      <c r="BJ39" s="150" t="str">
        <f>IF([2]回答表!X43="●",[2]回答表!V66,IF([2]回答表!AA43="●",[2]回答表!V86,""))</f>
        <v/>
      </c>
      <c r="BK39" s="16"/>
      <c r="BL39" s="16"/>
      <c r="BM39" s="17"/>
      <c r="BN39" s="150" t="str">
        <f>IF([2]回答表!X43="●",[2]回答表!V67,IF([2]回答表!AA43="●",[2]回答表!V87,""))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IF([2]回答表!X43="●",[2]回答表!O71,IF([2]回答表!AA43="●",[2]回答表!O91,""))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IF([2]回答表!X43="●",[2]回答表!O72,IF([2]回答表!AA43="●",[2]回答表!O92,""))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IF([2]回答表!AA43="●","●","")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IF([2]回答表!X43="●",[2]回答表!O73,IF([2]回答表!AA43="●",[2]回答表!O93,""))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IF([2]回答表!X43="●",[2]回答表!O74,IF([2]回答表!AA43="●",[2]回答表!O94,""))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IF([2]回答表!X43="●",[2]回答表!AG71,IF([2]回答表!AA43="●",[2]回答表!AG91,""))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IF([2]回答表!X43="●",[2]回答表!AG72,IF([2]回答表!AA43="●",[2]回答表!AG92,""))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IF([2]回答表!AD43="●","●","")</f>
        <v/>
      </c>
      <c r="O51" s="131"/>
      <c r="P51" s="131"/>
      <c r="Q51" s="132"/>
      <c r="R51" s="119"/>
      <c r="S51" s="119"/>
      <c r="T51" s="119"/>
      <c r="U51" s="133" t="str">
        <f>IF([2]回答表!AD43="●",[2]回答表!B99,"")</f>
        <v/>
      </c>
      <c r="V51" s="134"/>
      <c r="W51" s="134"/>
      <c r="X51" s="134"/>
      <c r="Y51" s="134"/>
      <c r="Z51" s="134"/>
      <c r="AA51" s="134"/>
      <c r="AB51" s="134"/>
      <c r="AC51" s="134"/>
      <c r="AD51" s="134"/>
      <c r="AE51" s="134"/>
      <c r="AF51" s="134"/>
      <c r="AG51" s="134"/>
      <c r="AH51" s="134"/>
      <c r="AI51" s="134"/>
      <c r="AJ51" s="135"/>
      <c r="AK51" s="183"/>
      <c r="AL51" s="183"/>
      <c r="AM51" s="133" t="str">
        <f>IF([2]回答表!AD43="●",[2]回答表!B104,"")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IF([2]回答表!X44="●","●","")</f>
        <v/>
      </c>
      <c r="O62" s="131"/>
      <c r="P62" s="131"/>
      <c r="Q62" s="132"/>
      <c r="R62" s="119"/>
      <c r="S62" s="119"/>
      <c r="T62" s="119"/>
      <c r="U62" s="133" t="str">
        <f>IF([2]回答表!X44="●",[2]回答表!B115,IF([2]回答表!AA44="●",[2]回答表!B127,""))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IF([2]回答表!X44="●",[2]回答表!S121,IF([2]回答表!AA44="●",[2]回答表!S133,""))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IF([2]回答表!X44="●",[2]回答表!J121,IF([2]回答表!AA44="●",[2]回答表!J133,""))</f>
        <v/>
      </c>
      <c r="AN65" s="83"/>
      <c r="AO65" s="83"/>
      <c r="AP65" s="83"/>
      <c r="AQ65" s="83"/>
      <c r="AR65" s="83"/>
      <c r="AS65" s="83"/>
      <c r="AT65" s="153"/>
      <c r="AU65" s="82" t="str">
        <f>IF([2]回答表!X44="●",[2]回答表!J122,IF([2]回答表!AA44="●",[2]回答表!J134,""))</f>
        <v/>
      </c>
      <c r="AV65" s="83"/>
      <c r="AW65" s="83"/>
      <c r="AX65" s="83"/>
      <c r="AY65" s="83"/>
      <c r="AZ65" s="83"/>
      <c r="BA65" s="83"/>
      <c r="BB65" s="153"/>
      <c r="BC65" s="120"/>
      <c r="BD65" s="109"/>
      <c r="BE65" s="109"/>
      <c r="BF65" s="150" t="str">
        <f>IF([2]回答表!X44="●",[2]回答表!V121,IF([2]回答表!AA44="●",[2]回答表!V133,""))</f>
        <v/>
      </c>
      <c r="BG65" s="151"/>
      <c r="BH65" s="151"/>
      <c r="BI65" s="151"/>
      <c r="BJ65" s="150" t="str">
        <f>IF([2]回答表!X44="●",[2]回答表!V122,IF([2]回答表!AA44="●",[2]回答表!V134,""))</f>
        <v/>
      </c>
      <c r="BK65" s="151"/>
      <c r="BL65" s="151"/>
      <c r="BM65" s="151"/>
      <c r="BN65" s="150" t="str">
        <f>IF([2]回答表!X44="●",[2]回答表!V123,IF([2]回答表!AA44="●",[2]回答表!V135,""))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IF([2]回答表!AA44="●","●","")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IF([2]回答表!AD44="●","●","")</f>
        <v/>
      </c>
      <c r="O74" s="131"/>
      <c r="P74" s="131"/>
      <c r="Q74" s="132"/>
      <c r="R74" s="119"/>
      <c r="S74" s="119"/>
      <c r="T74" s="119"/>
      <c r="U74" s="133" t="str">
        <f>IF([2]回答表!AD44="●",[2]回答表!B140,"")</f>
        <v/>
      </c>
      <c r="V74" s="134"/>
      <c r="W74" s="134"/>
      <c r="X74" s="134"/>
      <c r="Y74" s="134"/>
      <c r="Z74" s="134"/>
      <c r="AA74" s="134"/>
      <c r="AB74" s="134"/>
      <c r="AC74" s="134"/>
      <c r="AD74" s="134"/>
      <c r="AE74" s="134"/>
      <c r="AF74" s="134"/>
      <c r="AG74" s="134"/>
      <c r="AH74" s="134"/>
      <c r="AI74" s="134"/>
      <c r="AJ74" s="135"/>
      <c r="AK74" s="183"/>
      <c r="AL74" s="183"/>
      <c r="AM74" s="133" t="str">
        <f>IF([2]回答表!AD44="●",[2]回答表!B146,"")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IF([2]回答表!F17="水道事業",IF([2]回答表!X45="●","●",""),"")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IF([2]回答表!F17="水道事業",IF([2]回答表!X45="●",[2]回答表!B158,IF([2]回答表!AA45="●",[2]回答表!B223,"")),"")</f>
        <v/>
      </c>
      <c r="AN86" s="201"/>
      <c r="AO86" s="201"/>
      <c r="AP86" s="201"/>
      <c r="AQ86" s="201"/>
      <c r="AR86" s="201"/>
      <c r="AS86" s="201"/>
      <c r="AT86" s="201"/>
      <c r="AU86" s="201"/>
      <c r="AV86" s="201"/>
      <c r="AW86" s="201"/>
      <c r="AX86" s="201"/>
      <c r="AY86" s="201"/>
      <c r="AZ86" s="201"/>
      <c r="BA86" s="201"/>
      <c r="BB86" s="201"/>
      <c r="BC86" s="202"/>
      <c r="BD86" s="109"/>
      <c r="BE86" s="109"/>
      <c r="BF86" s="138" t="str">
        <f>IF([2]回答表!F17="水道事業",IF([2]回答表!X45="●",[2]回答表!B212,IF([2]回答表!AA45="●",[2]回答表!B278,"")),"")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IF([2]回答表!F17="水道事業",IF([2]回答表!X45="●",[2]回答表!J166,IF([2]回答表!AA45="●",[2]回答表!J231,"")),"")</f>
        <v/>
      </c>
      <c r="V88" s="83"/>
      <c r="W88" s="83"/>
      <c r="X88" s="83"/>
      <c r="Y88" s="83"/>
      <c r="Z88" s="83"/>
      <c r="AA88" s="83"/>
      <c r="AB88" s="153"/>
      <c r="AC88" s="82" t="str">
        <f>IF([2]回答表!F17="水道事業",IF([2]回答表!X45="●",[2]回答表!J173,IF([2]回答表!AA45="●",[2]回答表!J238,"")),"")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IF([2]回答表!F17="水道事業",IF([2]回答表!X45="●",[2]回答表!E212,IF([2]回答表!AA45="●",[2]回答表!E278,"")),"")</f>
        <v/>
      </c>
      <c r="BG89" s="151"/>
      <c r="BH89" s="151"/>
      <c r="BI89" s="151"/>
      <c r="BJ89" s="150" t="str">
        <f>IF([2]回答表!F17="水道事業",IF([2]回答表!X45="●",[2]回答表!E213,IF([2]回答表!AA45="●",[2]回答表!E279,"")),"")</f>
        <v/>
      </c>
      <c r="BK89" s="151"/>
      <c r="BL89" s="151"/>
      <c r="BM89" s="151"/>
      <c r="BN89" s="150" t="str">
        <f>IF([2]回答表!F17="水道事業",IF([2]回答表!X45="●",[2]回答表!E214,IF([2]回答表!AA45="●",[2]回答表!E280,"")),"")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IF([2]回答表!F17="水道事業",IF([2]回答表!AA45="●","●",""),"")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IF([2]回答表!F17="水道事業",IF([2]回答表!X45="●",[2]回答表!J176,IF([2]回答表!AA45="●",[2]回答表!J241,"")),"")</f>
        <v/>
      </c>
      <c r="V93" s="83"/>
      <c r="W93" s="83"/>
      <c r="X93" s="83"/>
      <c r="Y93" s="83"/>
      <c r="Z93" s="83"/>
      <c r="AA93" s="83"/>
      <c r="AB93" s="153"/>
      <c r="AC93" s="82" t="str">
        <f>IF([2]回答表!F17="水道事業",IF([2]回答表!X45="●",[2]回答表!J180,IF([2]回答表!AA45="●",[2]回答表!J245,"")),"")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IF([2]回答表!F17="水道事業",IF([2]回答表!AD45="○","○",""),"")</f>
        <v/>
      </c>
      <c r="O98" s="131"/>
      <c r="P98" s="131"/>
      <c r="Q98" s="132"/>
      <c r="R98" s="119"/>
      <c r="S98" s="119"/>
      <c r="T98" s="119"/>
      <c r="U98" s="133" t="str">
        <f>IF([2]回答表!F17="水道事業",IF([2]回答表!AD45="●",[2]回答表!B289,""),"")</f>
        <v/>
      </c>
      <c r="V98" s="134"/>
      <c r="W98" s="134"/>
      <c r="X98" s="134"/>
      <c r="Y98" s="134"/>
      <c r="Z98" s="134"/>
      <c r="AA98" s="134"/>
      <c r="AB98" s="134"/>
      <c r="AC98" s="134"/>
      <c r="AD98" s="134"/>
      <c r="AE98" s="134"/>
      <c r="AF98" s="134"/>
      <c r="AG98" s="134"/>
      <c r="AH98" s="134"/>
      <c r="AI98" s="134"/>
      <c r="AJ98" s="135"/>
      <c r="AK98" s="183"/>
      <c r="AL98" s="183"/>
      <c r="AM98" s="133" t="str">
        <f>IF([2]回答表!F17="水道事業",IF([2]回答表!AD45="●",[2]回答表!B295,""),"")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IF([2]回答表!F17="簡易水道事業",IF([2]回答表!X45="●",[2]回答表!B158,IF([2]回答表!AA45="●",[2]回答表!B223,"")),"")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IF([2]回答表!F17="簡易水道事業",IF([2]回答表!X45="●",[2]回答表!B212,IF([2]回答表!AA45="●",[2]回答表!B278,"")),"")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IF([2]回答表!F17="簡易水道事業",IF([2]回答表!X45="●","●",""),"")</f>
        <v/>
      </c>
      <c r="O112" s="131"/>
      <c r="P112" s="131"/>
      <c r="Q112" s="132"/>
      <c r="R112" s="119"/>
      <c r="S112" s="119"/>
      <c r="T112" s="119"/>
      <c r="U112" s="82" t="str">
        <f>IF([2]回答表!F17="簡易水道事業",IF([2]回答表!X45="●",[2]回答表!Y185,IF([2]回答表!AA45="●",[2]回答表!Y251,"")),"")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IF([2]回答表!F17="簡易水道事業",IF([2]回答表!X45="●",[2]回答表!E212,IF([2]回答表!AA45="●",[2]回答表!E278,"")),"")</f>
        <v/>
      </c>
      <c r="BG113" s="151"/>
      <c r="BH113" s="151"/>
      <c r="BI113" s="151"/>
      <c r="BJ113" s="150" t="str">
        <f>IF([2]回答表!F17="簡易水道事業",IF([2]回答表!X45="●",[2]回答表!E213,IF([2]回答表!AA45="●",[2]回答表!E279,"")),"")</f>
        <v/>
      </c>
      <c r="BK113" s="151"/>
      <c r="BL113" s="151"/>
      <c r="BM113" s="151"/>
      <c r="BN113" s="150" t="str">
        <f>IF([2]回答表!F17="簡易水道事業",IF([2]回答表!X45="●",[2]回答表!E214,IF([2]回答表!AA45="●",[2]回答表!E280,"")),"")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IF([2]回答表!F17="簡易水道事業",IF([2]回答表!X45="●",[2]回答表!Y186,IF([2]回答表!AA45="●",[2]回答表!Y252,"")),"")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IF([2]回答表!F17="簡易水道事業",IF([2]回答表!AA45="●","●",""),"")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IF([2]回答表!F17="簡易水道事業",IF([2]回答表!X45="●",[2]回答表!Y187,IF([2]回答表!AA45="●",[2]回答表!Y253,"")),"")</f>
        <v/>
      </c>
      <c r="V122" s="83"/>
      <c r="W122" s="83"/>
      <c r="X122" s="83"/>
      <c r="Y122" s="83"/>
      <c r="Z122" s="83"/>
      <c r="AA122" s="83"/>
      <c r="AB122" s="83"/>
      <c r="AC122" s="83"/>
      <c r="AD122" s="83"/>
      <c r="AE122" s="83"/>
      <c r="AF122" s="83"/>
      <c r="AG122" s="83"/>
      <c r="AH122" s="83"/>
      <c r="AI122" s="83"/>
      <c r="AJ122" s="153"/>
      <c r="AK122" s="68"/>
      <c r="AL122" s="68"/>
      <c r="AM122" s="233" t="str">
        <f>IF([2]回答表!F17="簡易水道事業",IF([2]回答表!X45="●",[2]回答表!Y189,IF([2]回答表!AA45="●",[2]回答表!Y255,"")),"")</f>
        <v/>
      </c>
      <c r="AN122" s="233"/>
      <c r="AO122" s="233"/>
      <c r="AP122" s="233"/>
      <c r="AQ122" s="233"/>
      <c r="AR122" s="233"/>
      <c r="AS122" s="233" t="str">
        <f>IF([2]回答表!F17="簡易水道事業",IF([2]回答表!X45="●",[2]回答表!Y190,IF([2]回答表!AA45="●",[2]回答表!Y256,"")),"")</f>
        <v/>
      </c>
      <c r="AT122" s="233"/>
      <c r="AU122" s="233"/>
      <c r="AV122" s="233"/>
      <c r="AW122" s="233"/>
      <c r="AX122" s="233"/>
      <c r="AY122" s="233" t="str">
        <f>IF([2]回答表!F17="簡易水道事業",IF([2]回答表!X45="●",[2]回答表!Y191,IF([2]回答表!AA45="●",[2]回答表!Y257,"")),"")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IF([2]回答表!F17="簡易水道事業",IF([2]回答表!AD45="●","●",""),"")</f>
        <v/>
      </c>
      <c r="O127" s="131"/>
      <c r="P127" s="131"/>
      <c r="Q127" s="132"/>
      <c r="R127" s="119"/>
      <c r="S127" s="119"/>
      <c r="T127" s="119"/>
      <c r="U127" s="133" t="str">
        <f>IF([2]回答表!F17="簡易水道事業",IF([2]回答表!AD45="●",[2]回答表!B289,""),"")</f>
        <v/>
      </c>
      <c r="V127" s="134"/>
      <c r="W127" s="134"/>
      <c r="X127" s="134"/>
      <c r="Y127" s="134"/>
      <c r="Z127" s="134"/>
      <c r="AA127" s="134"/>
      <c r="AB127" s="134"/>
      <c r="AC127" s="134"/>
      <c r="AD127" s="134"/>
      <c r="AE127" s="134"/>
      <c r="AF127" s="134"/>
      <c r="AG127" s="134"/>
      <c r="AH127" s="134"/>
      <c r="AI127" s="134"/>
      <c r="AJ127" s="135"/>
      <c r="AK127" s="183"/>
      <c r="AL127" s="183"/>
      <c r="AM127" s="133" t="str">
        <f>IF([2]回答表!F17="簡易水道事業",IF([2]回答表!AD45="●",[2]回答表!B295,""),"")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IF([2]回答表!F17="下水道事業",IF([2]回答表!X45="●","●",""),"")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IF([2]回答表!F17="下水道事業",IF([2]回答表!X45="●",[2]回答表!B158,IF([2]回答表!AA45="●",[2]回答表!B223,"")),"")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IF([2]回答表!F17="下水道事業",IF([2]回答表!X45="●",[2]回答表!B212,IF([2]回答表!AA45="●",[2]回答表!B278,"")),"")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IF([2]回答表!F17="下水道事業",IF([2]回答表!X45="●",[2]回答表!Y193,IF([2]回答表!AA45="●",[2]回答表!Y259,"")),"")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IF([2]回答表!F17="下水道事業",IF([2]回答表!X45="●",[2]回答表!E212,IF([2]回答表!AA45="●",[2]回答表!E278,"")),"")</f>
        <v/>
      </c>
      <c r="BG142" s="151"/>
      <c r="BH142" s="151"/>
      <c r="BI142" s="151"/>
      <c r="BJ142" s="150" t="str">
        <f>IF([2]回答表!F17="下水道事業",IF([2]回答表!X45="●",[2]回答表!E213,IF([2]回答表!AA45="●",[2]回答表!E279,"")),"")</f>
        <v/>
      </c>
      <c r="BK142" s="151"/>
      <c r="BL142" s="151"/>
      <c r="BM142" s="151"/>
      <c r="BN142" s="150" t="str">
        <f>IF([2]回答表!F17="下水道事業",IF([2]回答表!X45="●",[2]回答表!E214,IF([2]回答表!AA45="●",[2]回答表!E280,"")),"")</f>
        <v/>
      </c>
      <c r="BO142" s="151"/>
      <c r="BP142" s="151"/>
      <c r="BQ142" s="152"/>
      <c r="BR142" s="112"/>
      <c r="BX142" s="200" t="str">
        <f>IF([2]回答表!AQ20="下水道事業",IF([2]回答表!BI48="○",[2]回答表!AM161,IF([2]回答表!BL48="○",[2]回答表!AM226,"")),"")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IF([2]回答表!F17="下水道事業",IF([2]回答表!X45="●",[2]回答表!Y195,IF([2]回答表!AA45="●",[2]回答表!Y261,"")),"")</f>
        <v/>
      </c>
      <c r="V147" s="83"/>
      <c r="W147" s="83"/>
      <c r="X147" s="83"/>
      <c r="Y147" s="83"/>
      <c r="Z147" s="83"/>
      <c r="AA147" s="83"/>
      <c r="AB147" s="153"/>
      <c r="AC147" s="82" t="str">
        <f>IF([2]回答表!F17="下水道事業",IF([2]回答表!X45="●",[2]回答表!Y196,IF([2]回答表!AA45="●",[2]回答表!Y262,"")),"")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IF([2]回答表!F17="下水道事業",IF([2]回答表!X45="●",[2]回答表!Y198,IF([2]回答表!AA45="●",[2]回答表!Y264,"")),"")</f>
        <v/>
      </c>
      <c r="V153" s="83"/>
      <c r="W153" s="83"/>
      <c r="X153" s="83"/>
      <c r="Y153" s="83"/>
      <c r="Z153" s="83"/>
      <c r="AA153" s="83"/>
      <c r="AB153" s="153"/>
      <c r="AC153" s="82" t="str">
        <f>IF([2]回答表!F17="下水道事業",IF([2]回答表!X45="●",[2]回答表!Y199,IF([2]回答表!AA45="●",[2]回答表!Y265,"")),"")</f>
        <v/>
      </c>
      <c r="AD153" s="83"/>
      <c r="AE153" s="83"/>
      <c r="AF153" s="83"/>
      <c r="AG153" s="83"/>
      <c r="AH153" s="83"/>
      <c r="AI153" s="83"/>
      <c r="AJ153" s="153"/>
      <c r="AK153" s="82" t="str">
        <f>IF([2]回答表!F17="下水道事業",IF([2]回答表!X45="●",[2]回答表!Y200,IF([2]回答表!AA45="●",[2]回答表!Y266,"")),"")</f>
        <v/>
      </c>
      <c r="AL153" s="83"/>
      <c r="AM153" s="83"/>
      <c r="AN153" s="83"/>
      <c r="AO153" s="83"/>
      <c r="AP153" s="83"/>
      <c r="AQ153" s="83"/>
      <c r="AR153" s="153"/>
      <c r="AS153" s="82" t="str">
        <f>IF([2]回答表!F17="下水道事業",IF([2]回答表!X45="●",[2]回答表!Y201,IF([2]回答表!AA45="●",[2]回答表!Y267,"")),"")</f>
        <v/>
      </c>
      <c r="AT153" s="83"/>
      <c r="AU153" s="83"/>
      <c r="AV153" s="83"/>
      <c r="AW153" s="83"/>
      <c r="AX153" s="83"/>
      <c r="AY153" s="83"/>
      <c r="AZ153" s="153"/>
      <c r="BA153" s="82" t="str">
        <f>IF([2]回答表!F17="下水道事業",IF([2]回答表!X45="●",[2]回答表!Y202,IF([2]回答表!AA45="●",[2]回答表!Y268,"")),"")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IF([2]回答表!F17="下水道事業",IF([2]回答表!AA45="●","●",""),"")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IF([2]回答表!F17="下水道事業",IF([2]回答表!X45="●",[2]回答表!Y207,IF([2]回答表!AA45="●",[2]回答表!Y273,"")),"")</f>
        <v/>
      </c>
      <c r="V159" s="83"/>
      <c r="W159" s="83"/>
      <c r="X159" s="83"/>
      <c r="Y159" s="83"/>
      <c r="Z159" s="83"/>
      <c r="AA159" s="83"/>
      <c r="AB159" s="153"/>
      <c r="AC159" s="82" t="str">
        <f>IF([2]回答表!F17="下水道事業",IF([2]回答表!X45="●",[2]回答表!Y208,IF([2]回答表!AA45="●",[2]回答表!Y274,"")),"")</f>
        <v/>
      </c>
      <c r="AD159" s="83"/>
      <c r="AE159" s="83"/>
      <c r="AF159" s="83"/>
      <c r="AG159" s="83"/>
      <c r="AH159" s="83"/>
      <c r="AI159" s="83"/>
      <c r="AJ159" s="153"/>
      <c r="AK159" s="82" t="str">
        <f>IF([2]回答表!F17="下水道事業",IF([2]回答表!X45="●",[2]回答表!Y209,IF([2]回答表!AA45="●",[2]回答表!Y275,"")),"")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IF([2]回答表!F17="下水道事業",IF([2]回答表!AD45="●","●",""),"")</f>
        <v/>
      </c>
      <c r="O164" s="131"/>
      <c r="P164" s="131"/>
      <c r="Q164" s="132"/>
      <c r="R164" s="119"/>
      <c r="S164" s="119"/>
      <c r="T164" s="119"/>
      <c r="U164" s="133" t="str">
        <f>IF([2]回答表!F17="下水道事業",IF([2]回答表!AD45="●",[2]回答表!B289,""),"")</f>
        <v/>
      </c>
      <c r="V164" s="134"/>
      <c r="W164" s="134"/>
      <c r="X164" s="134"/>
      <c r="Y164" s="134"/>
      <c r="Z164" s="134"/>
      <c r="AA164" s="134"/>
      <c r="AB164" s="134"/>
      <c r="AC164" s="134"/>
      <c r="AD164" s="134"/>
      <c r="AE164" s="134"/>
      <c r="AF164" s="134"/>
      <c r="AG164" s="134"/>
      <c r="AH164" s="134"/>
      <c r="AI164" s="134"/>
      <c r="AJ164" s="135"/>
      <c r="AK164" s="183"/>
      <c r="AL164" s="183"/>
      <c r="AM164" s="133" t="str">
        <f>IF([2]回答表!F17="下水道事業",IF([2]回答表!AD45="●",[2]回答表!B295,""),"")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IF([2]回答表!BD17="●",IF([2]回答表!X45="●","●",""),"")</f>
        <v/>
      </c>
      <c r="O176" s="131"/>
      <c r="P176" s="131"/>
      <c r="Q176" s="132"/>
      <c r="R176" s="119"/>
      <c r="S176" s="119"/>
      <c r="T176" s="119"/>
      <c r="U176" s="133" t="str">
        <f>IF([2]回答表!BD17="●",IF([2]回答表!X45="●",[2]回答表!B158,IF([2]回答表!AA45="●",[2]回答表!B223,"")),"")</f>
        <v/>
      </c>
      <c r="V176" s="134"/>
      <c r="W176" s="134"/>
      <c r="X176" s="134"/>
      <c r="Y176" s="134"/>
      <c r="Z176" s="134"/>
      <c r="AA176" s="134"/>
      <c r="AB176" s="134"/>
      <c r="AC176" s="134"/>
      <c r="AD176" s="134"/>
      <c r="AE176" s="134"/>
      <c r="AF176" s="134"/>
      <c r="AG176" s="134"/>
      <c r="AH176" s="134"/>
      <c r="AI176" s="134"/>
      <c r="AJ176" s="135"/>
      <c r="AK176" s="136"/>
      <c r="AL176" s="136"/>
      <c r="AM176" s="138" t="str">
        <f>IF([2]回答表!BD17="●",IF([2]回答表!X45="●",[2]回答表!B212,IF([2]回答表!AA45="●",[2]回答表!B278,"")),"")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IF([2]回答表!BD17="●",IF([2]回答表!X45="●",[2]回答表!E212,IF([2]回答表!AA45="●",[2]回答表!E278,"")),"")</f>
        <v/>
      </c>
      <c r="AN179" s="151"/>
      <c r="AO179" s="151"/>
      <c r="AP179" s="151"/>
      <c r="AQ179" s="150" t="str">
        <f>IF([2]回答表!BD17="●",IF([2]回答表!X45="●",[2]回答表!E213,IF([2]回答表!AA45="●",[2]回答表!E279,"")),"")</f>
        <v/>
      </c>
      <c r="AR179" s="151"/>
      <c r="AS179" s="151"/>
      <c r="AT179" s="151"/>
      <c r="AU179" s="150" t="str">
        <f>IF([2]回答表!BD17="●",IF([2]回答表!X45="●",[2]回答表!E214,IF([2]回答表!AA45="●",[2]回答表!E280,"")),"")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IF([2]回答表!BD17="●",IF([2]回答表!AA45="●","●",""),"")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IF([2]回答表!BD17="●",IF([2]回答表!AD45="●","●",""),"")</f>
        <v/>
      </c>
      <c r="O188" s="131"/>
      <c r="P188" s="131"/>
      <c r="Q188" s="132"/>
      <c r="R188" s="119"/>
      <c r="S188" s="119"/>
      <c r="T188" s="119"/>
      <c r="U188" s="133" t="str">
        <f>IF([2]回答表!BD17="●",IF([2]回答表!AD45="●",[2]回答表!B289,""),"")</f>
        <v/>
      </c>
      <c r="V188" s="134"/>
      <c r="W188" s="134"/>
      <c r="X188" s="134"/>
      <c r="Y188" s="134"/>
      <c r="Z188" s="134"/>
      <c r="AA188" s="134"/>
      <c r="AB188" s="134"/>
      <c r="AC188" s="134"/>
      <c r="AD188" s="134"/>
      <c r="AE188" s="134"/>
      <c r="AF188" s="134"/>
      <c r="AG188" s="134"/>
      <c r="AH188" s="134"/>
      <c r="AI188" s="134"/>
      <c r="AJ188" s="135"/>
      <c r="AK188" s="183"/>
      <c r="AL188" s="183"/>
      <c r="AM188" s="133" t="str">
        <f>IF([2]回答表!BD17="●",IF([2]回答表!AD45="●",[2]回答表!B295,""),"")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IF([2]回答表!X46="●","●","")</f>
        <v/>
      </c>
      <c r="O200" s="131"/>
      <c r="P200" s="131"/>
      <c r="Q200" s="132"/>
      <c r="R200" s="119"/>
      <c r="S200" s="119"/>
      <c r="T200" s="119"/>
      <c r="U200" s="133" t="str">
        <f>IF([2]回答表!X46="●",[2]回答表!B307,IF([2]回答表!AA46="●",[2]回答表!B324,""))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IF([2]回答表!X46="●",[2]回答表!U313,IF([2]回答表!AA46="●",[2]回答表!U330,""))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IF([2]回答表!X46="●",[2]回答表!G313,IF([2]回答表!AA46="●",[2]回答表!G330,""))</f>
        <v/>
      </c>
      <c r="AN203" s="83"/>
      <c r="AO203" s="83"/>
      <c r="AP203" s="83"/>
      <c r="AQ203" s="83"/>
      <c r="AR203" s="83"/>
      <c r="AS203" s="83"/>
      <c r="AT203" s="153"/>
      <c r="AU203" s="82" t="str">
        <f>IF([2]回答表!X46="●",[2]回答表!G314,IF([2]回答表!AA46="●",[2]回答表!G331,""))</f>
        <v/>
      </c>
      <c r="AV203" s="83"/>
      <c r="AW203" s="83"/>
      <c r="AX203" s="83"/>
      <c r="AY203" s="83"/>
      <c r="AZ203" s="83"/>
      <c r="BA203" s="83"/>
      <c r="BB203" s="153"/>
      <c r="BC203" s="120"/>
      <c r="BD203" s="109"/>
      <c r="BE203" s="109"/>
      <c r="BF203" s="150" t="str">
        <f>IF([2]回答表!X46="●",[2]回答表!X313,IF([2]回答表!AA46="●",[2]回答表!X330,""))</f>
        <v/>
      </c>
      <c r="BG203" s="151"/>
      <c r="BH203" s="151"/>
      <c r="BI203" s="151"/>
      <c r="BJ203" s="150" t="str">
        <f>IF([2]回答表!X46="●",[2]回答表!X314,IF([2]回答表!AA46="●",[2]回答表!X331,""))</f>
        <v/>
      </c>
      <c r="BK203" s="151"/>
      <c r="BL203" s="151"/>
      <c r="BM203" s="152"/>
      <c r="BN203" s="150" t="str">
        <f>IF([2]回答表!X46="●",[2]回答表!X315,IF([2]回答表!AA46="●",[2]回答表!X332,""))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IF([2]回答表!AA46="●","●","")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IF([2]回答表!AD46="●","●","")</f>
        <v/>
      </c>
      <c r="O212" s="131"/>
      <c r="P212" s="131"/>
      <c r="Q212" s="132"/>
      <c r="R212" s="119"/>
      <c r="S212" s="119"/>
      <c r="T212" s="119"/>
      <c r="U212" s="133" t="str">
        <f>IF([2]回答表!AD46="●",[2]回答表!B337,"")</f>
        <v/>
      </c>
      <c r="V212" s="134"/>
      <c r="W212" s="134"/>
      <c r="X212" s="134"/>
      <c r="Y212" s="134"/>
      <c r="Z212" s="134"/>
      <c r="AA212" s="134"/>
      <c r="AB212" s="134"/>
      <c r="AC212" s="134"/>
      <c r="AD212" s="134"/>
      <c r="AE212" s="134"/>
      <c r="AF212" s="134"/>
      <c r="AG212" s="134"/>
      <c r="AH212" s="134"/>
      <c r="AI212" s="134"/>
      <c r="AJ212" s="135"/>
      <c r="AK212" s="259"/>
      <c r="AL212" s="259"/>
      <c r="AM212" s="133" t="str">
        <f>IF([2]回答表!AD46="●",[2]回答表!B343,"")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IF([2]回答表!X47="●","●","")</f>
        <v/>
      </c>
      <c r="O224" s="131"/>
      <c r="P224" s="131"/>
      <c r="Q224" s="132"/>
      <c r="R224" s="119"/>
      <c r="S224" s="119"/>
      <c r="T224" s="119"/>
      <c r="U224" s="133" t="str">
        <f>IF([2]回答表!X47="●",[2]回答表!B356,IF([2]回答表!AA47="●",[2]回答表!B379,""))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IF([2]回答表!X47="●",[2]回答表!B362,"")</f>
        <v/>
      </c>
      <c r="AO224" s="263"/>
      <c r="AP224" s="263"/>
      <c r="AQ224" s="263"/>
      <c r="AR224" s="263"/>
      <c r="AS224" s="263"/>
      <c r="AT224" s="263"/>
      <c r="AU224" s="263"/>
      <c r="AV224" s="263"/>
      <c r="AW224" s="263"/>
      <c r="AX224" s="263"/>
      <c r="AY224" s="263"/>
      <c r="AZ224" s="263"/>
      <c r="BA224" s="263"/>
      <c r="BB224" s="264"/>
      <c r="BC224" s="120"/>
      <c r="BD224" s="109"/>
      <c r="BE224" s="109"/>
      <c r="BF224" s="138" t="str">
        <f>IF([2]回答表!X47="●",[2]回答表!B368,IF([2]回答表!AA47="●",[2]回答表!B385,""))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IF([2]回答表!X47="●",[2]回答表!E368,IF([2]回答表!AA47="●",[2]回答表!E385,""))</f>
        <v/>
      </c>
      <c r="BG227" s="151"/>
      <c r="BH227" s="151"/>
      <c r="BI227" s="151"/>
      <c r="BJ227" s="150" t="str">
        <f>IF([2]回答表!X47="●",[2]回答表!E369,IF([2]回答表!AA47="●",[2]回答表!E386,""))</f>
        <v/>
      </c>
      <c r="BK227" s="151"/>
      <c r="BL227" s="151"/>
      <c r="BM227" s="152"/>
      <c r="BN227" s="150" t="str">
        <f>IF([2]回答表!X47="●",[2]回答表!E370,IF([2]回答表!AA47="●",[2]回答表!E387,""))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IF([2]回答表!AA47="●","●","")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IF([2]回答表!AD47="●","●","")</f>
        <v/>
      </c>
      <c r="O236" s="131"/>
      <c r="P236" s="131"/>
      <c r="Q236" s="132"/>
      <c r="R236" s="119"/>
      <c r="S236" s="119"/>
      <c r="T236" s="119"/>
      <c r="U236" s="133" t="str">
        <f>IF([2]回答表!AD47="●",[2]回答表!B392,"")</f>
        <v/>
      </c>
      <c r="V236" s="134"/>
      <c r="W236" s="134"/>
      <c r="X236" s="134"/>
      <c r="Y236" s="134"/>
      <c r="Z236" s="134"/>
      <c r="AA236" s="134"/>
      <c r="AB236" s="134"/>
      <c r="AC236" s="134"/>
      <c r="AD236" s="134"/>
      <c r="AE236" s="134"/>
      <c r="AF236" s="134"/>
      <c r="AG236" s="134"/>
      <c r="AH236" s="134"/>
      <c r="AI236" s="134"/>
      <c r="AJ236" s="135"/>
      <c r="AK236" s="259"/>
      <c r="AL236" s="259"/>
      <c r="AM236" s="133" t="str">
        <f>IF([2]回答表!AD47="●",[2]回答表!B398,"")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IF([2]回答表!X48="●","●","")</f>
        <v/>
      </c>
      <c r="O248" s="131"/>
      <c r="P248" s="131"/>
      <c r="Q248" s="132"/>
      <c r="R248" s="119"/>
      <c r="S248" s="119"/>
      <c r="T248" s="119"/>
      <c r="U248" s="133" t="str">
        <f>IF([2]回答表!X48="●",[2]回答表!B411,IF([2]回答表!AA48="●",[2]回答表!B425,""))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IF([2]回答表!X48="●",[2]回答表!BC418,IF([2]回答表!AA48="●",[2]回答表!BC432,""))</f>
        <v/>
      </c>
      <c r="AR248" s="272"/>
      <c r="AS248" s="272"/>
      <c r="AT248" s="272"/>
      <c r="AU248" s="273" t="s">
        <v>73</v>
      </c>
      <c r="AV248" s="274"/>
      <c r="AW248" s="274"/>
      <c r="AX248" s="275"/>
      <c r="AY248" s="272" t="str">
        <f>IF([2]回答表!X48="●",[2]回答表!BC423,IF([2]回答表!AA48="●",[2]回答表!BC437,""))</f>
        <v/>
      </c>
      <c r="AZ248" s="272"/>
      <c r="BA248" s="272"/>
      <c r="BB248" s="272"/>
      <c r="BC248" s="120"/>
      <c r="BD248" s="109"/>
      <c r="BE248" s="109"/>
      <c r="BF248" s="138" t="str">
        <f>IF([2]回答表!X48="●",[2]回答表!S417,IF([2]回答表!AA48="●",[2]回答表!S431,""))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IF([2]回答表!X48="●",[2]回答表!BC419,IF([2]回答表!AA48="●",[2]回答表!BC433,""))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IF([2]回答表!X48="●",[2]回答表!V417,IF([2]回答表!AA48="●",[2]回答表!V431,""))</f>
        <v/>
      </c>
      <c r="BG251" s="151"/>
      <c r="BH251" s="151"/>
      <c r="BI251" s="151"/>
      <c r="BJ251" s="150" t="str">
        <f>IF([2]回答表!X48="●",[2]回答表!V418,IF([2]回答表!AA48="●",[2]回答表!V432,""))</f>
        <v/>
      </c>
      <c r="BK251" s="151"/>
      <c r="BL251" s="151"/>
      <c r="BM251" s="152"/>
      <c r="BN251" s="150" t="str">
        <f>IF([2]回答表!X48="●",[2]回答表!V419,IF([2]回答表!AA48="●",[2]回答表!V433,""))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IF([2]回答表!X48="●",[2]回答表!BC420,IF([2]回答表!AA48="●",[2]回答表!BC434,""))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IF([2]回答表!X48="●",[2]回答表!BC424,IF([2]回答表!AA48="●",[2]回答表!BC438,""))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IF([2]回答表!AA48="●","●","")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IF([2]回答表!X48="●",[2]回答表!BC421,IF([2]回答表!AA48="●",[2]回答表!BC435,""))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IF([2]回答表!X48="●",[2]回答表!BC422,IF([2]回答表!AA48="●",[2]回答表!BC436,""))</f>
        <v/>
      </c>
      <c r="AR256" s="272"/>
      <c r="AS256" s="272"/>
      <c r="AT256" s="272"/>
      <c r="AU256" s="224" t="s">
        <v>79</v>
      </c>
      <c r="AV256" s="225"/>
      <c r="AW256" s="225"/>
      <c r="AX256" s="226"/>
      <c r="AY256" s="282" t="str">
        <f>IF([2]回答表!X48="●",[2]回答表!BC425,IF([2]回答表!AA48="●",[2]回答表!BC439,""))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IF([2]回答表!AD48="●","●","")</f>
        <v/>
      </c>
      <c r="O260" s="131"/>
      <c r="P260" s="131"/>
      <c r="Q260" s="132"/>
      <c r="R260" s="119"/>
      <c r="S260" s="119"/>
      <c r="T260" s="119"/>
      <c r="U260" s="133" t="str">
        <f>IF([2]回答表!AD48="●",[2]回答表!B439,"")</f>
        <v/>
      </c>
      <c r="V260" s="134"/>
      <c r="W260" s="134"/>
      <c r="X260" s="134"/>
      <c r="Y260" s="134"/>
      <c r="Z260" s="134"/>
      <c r="AA260" s="134"/>
      <c r="AB260" s="134"/>
      <c r="AC260" s="134"/>
      <c r="AD260" s="134"/>
      <c r="AE260" s="134"/>
      <c r="AF260" s="134"/>
      <c r="AG260" s="134"/>
      <c r="AH260" s="134"/>
      <c r="AI260" s="134"/>
      <c r="AJ260" s="135"/>
      <c r="AK260" s="183"/>
      <c r="AL260" s="183"/>
      <c r="AM260" s="133" t="str">
        <f>IF([2]回答表!AD48="●",[2]回答表!B445,"")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IF([2]回答表!X49="●","●","")</f>
        <v/>
      </c>
      <c r="O271" s="131"/>
      <c r="P271" s="131"/>
      <c r="Q271" s="132"/>
      <c r="R271" s="119"/>
      <c r="S271" s="119"/>
      <c r="T271" s="119"/>
      <c r="U271" s="133" t="str">
        <f>IF([2]回答表!X49="●",[2]回答表!B458,IF([2]回答表!AA49="●",[2]回答表!B475,""))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IF([2]回答表!X49="●",[2]回答表!B468,IF([2]回答表!AA49="●",[2]回答表!B485,""))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IF([2]回答表!X49="●",[2]回答表!G464,IF([2]回答表!AA49="●",[2]回答表!G481,""))</f>
        <v/>
      </c>
      <c r="AN273" s="83"/>
      <c r="AO273" s="83"/>
      <c r="AP273" s="83"/>
      <c r="AQ273" s="83"/>
      <c r="AR273" s="83"/>
      <c r="AS273" s="83"/>
      <c r="AT273" s="153"/>
      <c r="AU273" s="82" t="str">
        <f>IF([2]回答表!X49="●",[2]回答表!G465,IF([2]回答表!AA49="●",[2]回答表!G482,""))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IF([2]回答表!X49="●",[2]回答表!E468,IF([2]回答表!AA49="●",[2]回答表!E485,""))</f>
        <v/>
      </c>
      <c r="BG274" s="151"/>
      <c r="BH274" s="151"/>
      <c r="BI274" s="151"/>
      <c r="BJ274" s="150" t="str">
        <f>IF([2]回答表!X49="●",[2]回答表!E469,IF([2]回答表!AA49="●",[2]回答表!E486,""))</f>
        <v/>
      </c>
      <c r="BK274" s="151"/>
      <c r="BL274" s="151"/>
      <c r="BM274" s="152"/>
      <c r="BN274" s="150" t="str">
        <f>IF([2]回答表!X49="●",[2]回答表!E470,IF([2]回答表!AA49="●",[2]回答表!E487,""))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IF([2]回答表!AA49="●","●","")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IF([2]回答表!AD49="●","●","")</f>
        <v/>
      </c>
      <c r="O283" s="131"/>
      <c r="P283" s="131"/>
      <c r="Q283" s="132"/>
      <c r="R283" s="119"/>
      <c r="S283" s="119"/>
      <c r="T283" s="119"/>
      <c r="U283" s="133" t="str">
        <f>IF([2]回答表!AD49="●",[2]回答表!B492,"")</f>
        <v/>
      </c>
      <c r="V283" s="134"/>
      <c r="W283" s="134"/>
      <c r="X283" s="134"/>
      <c r="Y283" s="134"/>
      <c r="Z283" s="134"/>
      <c r="AA283" s="134"/>
      <c r="AB283" s="134"/>
      <c r="AC283" s="134"/>
      <c r="AD283" s="134"/>
      <c r="AE283" s="134"/>
      <c r="AF283" s="134"/>
      <c r="AG283" s="134"/>
      <c r="AH283" s="134"/>
      <c r="AI283" s="134"/>
      <c r="AJ283" s="135"/>
      <c r="AK283" s="136"/>
      <c r="AL283" s="136"/>
      <c r="AM283" s="133" t="str">
        <f>IF([2]回答表!AD49="●",[2]回答表!B498,"")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IF([2]回答表!R50="●",[2]回答表!B511,"")</f>
        <v>　抜本的な改革の方向性を検討したが、職員の昇給方法の見直しや、新給与制度の導入、大規模改修事業等に限り構成団体の負担を求めることとすることで、収支の改善が見込まれるため、現行の経営体制を継続することとしている。</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49338-C7CB-4C52-A816-C9A1628B8268}">
  <sheetPr>
    <pageSetUpPr fitToPage="1"/>
  </sheetPr>
  <dimension ref="A1:CN315"/>
  <sheetViews>
    <sheetView showZeros="0" tabSelected="1" view="pageBreakPreview" zoomScale="60" zoomScaleNormal="55" workbookViewId="0">
      <selection activeCell="U36" sqref="U36:AJ47"/>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IF(COUNTIF([3]回答表!K15,"*")&gt;0,[3]回答表!K15,"")</f>
        <v>大仙美郷介護福祉組合</v>
      </c>
      <c r="D11" s="8"/>
      <c r="E11" s="8"/>
      <c r="F11" s="8"/>
      <c r="G11" s="8"/>
      <c r="H11" s="8"/>
      <c r="I11" s="8"/>
      <c r="J11" s="8"/>
      <c r="K11" s="8"/>
      <c r="L11" s="8"/>
      <c r="M11" s="8"/>
      <c r="N11" s="8"/>
      <c r="O11" s="8"/>
      <c r="P11" s="8"/>
      <c r="Q11" s="8"/>
      <c r="R11" s="8"/>
      <c r="S11" s="8"/>
      <c r="T11" s="8"/>
      <c r="U11" s="22" t="str">
        <f>IF(COUNTIF([3]回答表!F17,"*")&gt;0,[3]回答表!F17,"")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IF(COUNTIF([3]回答表!W17,"*")&gt;0,[3]回答表!W17,"")</f>
        <v>老人デイサービスセンター</v>
      </c>
      <c r="AP11" s="10"/>
      <c r="AQ11" s="10"/>
      <c r="AR11" s="10"/>
      <c r="AS11" s="10"/>
      <c r="AT11" s="10"/>
      <c r="AU11" s="10"/>
      <c r="AV11" s="10"/>
      <c r="AW11" s="10"/>
      <c r="AX11" s="10"/>
      <c r="AY11" s="10"/>
      <c r="AZ11" s="10"/>
      <c r="BA11" s="10"/>
      <c r="BB11" s="10"/>
      <c r="BC11" s="10"/>
      <c r="BD11" s="10"/>
      <c r="BE11" s="10"/>
      <c r="BF11" s="11"/>
      <c r="BG11" s="21" t="str">
        <f>IF(COUNTIF([3]回答表!F19,"*")&gt;0,[3]回答表!F19,"")</f>
        <v>大仙美郷介護福祉組合特別会計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IF([3]回答表!R43="●","●","")</f>
        <v/>
      </c>
      <c r="E24" s="80"/>
      <c r="F24" s="80"/>
      <c r="G24" s="80"/>
      <c r="H24" s="80"/>
      <c r="I24" s="80"/>
      <c r="J24" s="81"/>
      <c r="K24" s="79" t="str">
        <f>IF([3]回答表!R44="●","●","")</f>
        <v/>
      </c>
      <c r="L24" s="80"/>
      <c r="M24" s="80"/>
      <c r="N24" s="80"/>
      <c r="O24" s="80"/>
      <c r="P24" s="80"/>
      <c r="Q24" s="81"/>
      <c r="R24" s="79" t="str">
        <f>IF([3]回答表!R45="●","●","")</f>
        <v/>
      </c>
      <c r="S24" s="80"/>
      <c r="T24" s="80"/>
      <c r="U24" s="80"/>
      <c r="V24" s="80"/>
      <c r="W24" s="80"/>
      <c r="X24" s="81"/>
      <c r="Y24" s="79" t="str">
        <f>IF([3]回答表!R46="●","●","")</f>
        <v/>
      </c>
      <c r="Z24" s="80"/>
      <c r="AA24" s="80"/>
      <c r="AB24" s="80"/>
      <c r="AC24" s="80"/>
      <c r="AD24" s="80"/>
      <c r="AE24" s="81"/>
      <c r="AF24" s="79" t="str">
        <f>IF([3]回答表!R47="●","●","")</f>
        <v/>
      </c>
      <c r="AG24" s="80"/>
      <c r="AH24" s="80"/>
      <c r="AI24" s="80"/>
      <c r="AJ24" s="80"/>
      <c r="AK24" s="80"/>
      <c r="AL24" s="81"/>
      <c r="AM24" s="79" t="str">
        <f>IF([3]回答表!R48="●","●","")</f>
        <v/>
      </c>
      <c r="AN24" s="80"/>
      <c r="AO24" s="80"/>
      <c r="AP24" s="80"/>
      <c r="AQ24" s="80"/>
      <c r="AR24" s="80"/>
      <c r="AS24" s="81"/>
      <c r="AT24" s="79" t="str">
        <f>IF([3]回答表!R49="●","●","")</f>
        <v/>
      </c>
      <c r="AU24" s="80"/>
      <c r="AV24" s="80"/>
      <c r="AW24" s="80"/>
      <c r="AX24" s="80"/>
      <c r="AY24" s="80"/>
      <c r="AZ24" s="81"/>
      <c r="BA24" s="68"/>
      <c r="BB24" s="82" t="str">
        <f>IF([3]回答表!R50="●","●","")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IF([3]回答表!X43="●","●","")</f>
        <v/>
      </c>
      <c r="O36" s="131"/>
      <c r="P36" s="131"/>
      <c r="Q36" s="132"/>
      <c r="R36" s="119"/>
      <c r="S36" s="119"/>
      <c r="T36" s="119"/>
      <c r="U36" s="133" t="str">
        <f>IF([3]回答表!X43="●",[3]回答表!B59,IF([3]回答表!AA43="●",[3]回答表!B79,""))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IF([3]回答表!X43="●",[3]回答表!S65,IF([3]回答表!AA43="●",[3]回答表!S85,""))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IF([3]回答表!X43="●",[3]回答表!G65,IF([3]回答表!AA43="●",[3]回答表!G85,""))</f>
        <v/>
      </c>
      <c r="AN38" s="83"/>
      <c r="AO38" s="83"/>
      <c r="AP38" s="83"/>
      <c r="AQ38" s="83"/>
      <c r="AR38" s="83"/>
      <c r="AS38" s="83"/>
      <c r="AT38" s="153"/>
      <c r="AU38" s="82" t="str">
        <f>IF([3]回答表!X43="●",[3]回答表!G66,IF([3]回答表!AA43="●",[3]回答表!G86,""))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IF([3]回答表!X43="●",[3]回答表!V65,IF([3]回答表!AA43="●",[3]回答表!V85,""))</f>
        <v/>
      </c>
      <c r="BG39" s="16"/>
      <c r="BH39" s="16"/>
      <c r="BI39" s="17"/>
      <c r="BJ39" s="150" t="str">
        <f>IF([3]回答表!X43="●",[3]回答表!V66,IF([3]回答表!AA43="●",[3]回答表!V86,""))</f>
        <v/>
      </c>
      <c r="BK39" s="16"/>
      <c r="BL39" s="16"/>
      <c r="BM39" s="17"/>
      <c r="BN39" s="150" t="str">
        <f>IF([3]回答表!X43="●",[3]回答表!V67,IF([3]回答表!AA43="●",[3]回答表!V87,""))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IF([3]回答表!X43="●",[3]回答表!O71,IF([3]回答表!AA43="●",[3]回答表!O91,""))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IF([3]回答表!X43="●",[3]回答表!O72,IF([3]回答表!AA43="●",[3]回答表!O92,""))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IF([3]回答表!AA43="●","●","")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IF([3]回答表!X43="●",[3]回答表!O73,IF([3]回答表!AA43="●",[3]回答表!O93,""))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IF([3]回答表!X43="●",[3]回答表!O74,IF([3]回答表!AA43="●",[3]回答表!O94,""))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IF([3]回答表!X43="●",[3]回答表!AG71,IF([3]回答表!AA43="●",[3]回答表!AG91,""))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IF([3]回答表!X43="●",[3]回答表!AG72,IF([3]回答表!AA43="●",[3]回答表!AG92,""))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IF([3]回答表!AD43="●","●","")</f>
        <v/>
      </c>
      <c r="O51" s="131"/>
      <c r="P51" s="131"/>
      <c r="Q51" s="132"/>
      <c r="R51" s="119"/>
      <c r="S51" s="119"/>
      <c r="T51" s="119"/>
      <c r="U51" s="133" t="str">
        <f>IF([3]回答表!AD43="●",[3]回答表!B99,"")</f>
        <v/>
      </c>
      <c r="V51" s="134"/>
      <c r="W51" s="134"/>
      <c r="X51" s="134"/>
      <c r="Y51" s="134"/>
      <c r="Z51" s="134"/>
      <c r="AA51" s="134"/>
      <c r="AB51" s="134"/>
      <c r="AC51" s="134"/>
      <c r="AD51" s="134"/>
      <c r="AE51" s="134"/>
      <c r="AF51" s="134"/>
      <c r="AG51" s="134"/>
      <c r="AH51" s="134"/>
      <c r="AI51" s="134"/>
      <c r="AJ51" s="135"/>
      <c r="AK51" s="183"/>
      <c r="AL51" s="183"/>
      <c r="AM51" s="133" t="str">
        <f>IF([3]回答表!AD43="●",[3]回答表!B104,"")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IF([3]回答表!X44="●","●","")</f>
        <v/>
      </c>
      <c r="O62" s="131"/>
      <c r="P62" s="131"/>
      <c r="Q62" s="132"/>
      <c r="R62" s="119"/>
      <c r="S62" s="119"/>
      <c r="T62" s="119"/>
      <c r="U62" s="133" t="str">
        <f>IF([3]回答表!X44="●",[3]回答表!B115,IF([3]回答表!AA44="●",[3]回答表!B127,""))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IF([3]回答表!X44="●",[3]回答表!S121,IF([3]回答表!AA44="●",[3]回答表!S133,""))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IF([3]回答表!X44="●",[3]回答表!J121,IF([3]回答表!AA44="●",[3]回答表!J133,""))</f>
        <v/>
      </c>
      <c r="AN65" s="83"/>
      <c r="AO65" s="83"/>
      <c r="AP65" s="83"/>
      <c r="AQ65" s="83"/>
      <c r="AR65" s="83"/>
      <c r="AS65" s="83"/>
      <c r="AT65" s="153"/>
      <c r="AU65" s="82" t="str">
        <f>IF([3]回答表!X44="●",[3]回答表!J122,IF([3]回答表!AA44="●",[3]回答表!J134,""))</f>
        <v/>
      </c>
      <c r="AV65" s="83"/>
      <c r="AW65" s="83"/>
      <c r="AX65" s="83"/>
      <c r="AY65" s="83"/>
      <c r="AZ65" s="83"/>
      <c r="BA65" s="83"/>
      <c r="BB65" s="153"/>
      <c r="BC65" s="120"/>
      <c r="BD65" s="109"/>
      <c r="BE65" s="109"/>
      <c r="BF65" s="150" t="str">
        <f>IF([3]回答表!X44="●",[3]回答表!V121,IF([3]回答表!AA44="●",[3]回答表!V133,""))</f>
        <v/>
      </c>
      <c r="BG65" s="151"/>
      <c r="BH65" s="151"/>
      <c r="BI65" s="151"/>
      <c r="BJ65" s="150" t="str">
        <f>IF([3]回答表!X44="●",[3]回答表!V122,IF([3]回答表!AA44="●",[3]回答表!V134,""))</f>
        <v/>
      </c>
      <c r="BK65" s="151"/>
      <c r="BL65" s="151"/>
      <c r="BM65" s="151"/>
      <c r="BN65" s="150" t="str">
        <f>IF([3]回答表!X44="●",[3]回答表!V123,IF([3]回答表!AA44="●",[3]回答表!V135,""))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IF([3]回答表!AA44="●","●","")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IF([3]回答表!AD44="●","●","")</f>
        <v/>
      </c>
      <c r="O74" s="131"/>
      <c r="P74" s="131"/>
      <c r="Q74" s="132"/>
      <c r="R74" s="119"/>
      <c r="S74" s="119"/>
      <c r="T74" s="119"/>
      <c r="U74" s="133" t="str">
        <f>IF([3]回答表!AD44="●",[3]回答表!B140,"")</f>
        <v/>
      </c>
      <c r="V74" s="134"/>
      <c r="W74" s="134"/>
      <c r="X74" s="134"/>
      <c r="Y74" s="134"/>
      <c r="Z74" s="134"/>
      <c r="AA74" s="134"/>
      <c r="AB74" s="134"/>
      <c r="AC74" s="134"/>
      <c r="AD74" s="134"/>
      <c r="AE74" s="134"/>
      <c r="AF74" s="134"/>
      <c r="AG74" s="134"/>
      <c r="AH74" s="134"/>
      <c r="AI74" s="134"/>
      <c r="AJ74" s="135"/>
      <c r="AK74" s="183"/>
      <c r="AL74" s="183"/>
      <c r="AM74" s="133" t="str">
        <f>IF([3]回答表!AD44="●",[3]回答表!B146,"")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IF([3]回答表!F17="水道事業",IF([3]回答表!X45="●","●",""),"")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IF([3]回答表!F17="水道事業",IF([3]回答表!X45="●",[3]回答表!B158,IF([3]回答表!AA45="●",[3]回答表!B223,"")),"")</f>
        <v/>
      </c>
      <c r="AN86" s="201"/>
      <c r="AO86" s="201"/>
      <c r="AP86" s="201"/>
      <c r="AQ86" s="201"/>
      <c r="AR86" s="201"/>
      <c r="AS86" s="201"/>
      <c r="AT86" s="201"/>
      <c r="AU86" s="201"/>
      <c r="AV86" s="201"/>
      <c r="AW86" s="201"/>
      <c r="AX86" s="201"/>
      <c r="AY86" s="201"/>
      <c r="AZ86" s="201"/>
      <c r="BA86" s="201"/>
      <c r="BB86" s="201"/>
      <c r="BC86" s="202"/>
      <c r="BD86" s="109"/>
      <c r="BE86" s="109"/>
      <c r="BF86" s="138" t="str">
        <f>IF([3]回答表!F17="水道事業",IF([3]回答表!X45="●",[3]回答表!B212,IF([3]回答表!AA45="●",[3]回答表!B278,"")),"")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IF([3]回答表!F17="水道事業",IF([3]回答表!X45="●",[3]回答表!J166,IF([3]回答表!AA45="●",[3]回答表!J231,"")),"")</f>
        <v/>
      </c>
      <c r="V88" s="83"/>
      <c r="W88" s="83"/>
      <c r="X88" s="83"/>
      <c r="Y88" s="83"/>
      <c r="Z88" s="83"/>
      <c r="AA88" s="83"/>
      <c r="AB88" s="153"/>
      <c r="AC88" s="82" t="str">
        <f>IF([3]回答表!F17="水道事業",IF([3]回答表!X45="●",[3]回答表!J173,IF([3]回答表!AA45="●",[3]回答表!J238,"")),"")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IF([3]回答表!F17="水道事業",IF([3]回答表!X45="●",[3]回答表!E212,IF([3]回答表!AA45="●",[3]回答表!E278,"")),"")</f>
        <v/>
      </c>
      <c r="BG89" s="151"/>
      <c r="BH89" s="151"/>
      <c r="BI89" s="151"/>
      <c r="BJ89" s="150" t="str">
        <f>IF([3]回答表!F17="水道事業",IF([3]回答表!X45="●",[3]回答表!E213,IF([3]回答表!AA45="●",[3]回答表!E279,"")),"")</f>
        <v/>
      </c>
      <c r="BK89" s="151"/>
      <c r="BL89" s="151"/>
      <c r="BM89" s="151"/>
      <c r="BN89" s="150" t="str">
        <f>IF([3]回答表!F17="水道事業",IF([3]回答表!X45="●",[3]回答表!E214,IF([3]回答表!AA45="●",[3]回答表!E280,"")),"")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IF([3]回答表!F17="水道事業",IF([3]回答表!AA45="●","●",""),"")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IF([3]回答表!F17="水道事業",IF([3]回答表!X45="●",[3]回答表!J176,IF([3]回答表!AA45="●",[3]回答表!J241,"")),"")</f>
        <v/>
      </c>
      <c r="V93" s="83"/>
      <c r="W93" s="83"/>
      <c r="X93" s="83"/>
      <c r="Y93" s="83"/>
      <c r="Z93" s="83"/>
      <c r="AA93" s="83"/>
      <c r="AB93" s="153"/>
      <c r="AC93" s="82" t="str">
        <f>IF([3]回答表!F17="水道事業",IF([3]回答表!X45="●",[3]回答表!J180,IF([3]回答表!AA45="●",[3]回答表!J245,"")),"")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IF([3]回答表!F17="水道事業",IF([3]回答表!AD45="○","○",""),"")</f>
        <v/>
      </c>
      <c r="O98" s="131"/>
      <c r="P98" s="131"/>
      <c r="Q98" s="132"/>
      <c r="R98" s="119"/>
      <c r="S98" s="119"/>
      <c r="T98" s="119"/>
      <c r="U98" s="133" t="str">
        <f>IF([3]回答表!F17="水道事業",IF([3]回答表!AD45="●",[3]回答表!B289,""),"")</f>
        <v/>
      </c>
      <c r="V98" s="134"/>
      <c r="W98" s="134"/>
      <c r="X98" s="134"/>
      <c r="Y98" s="134"/>
      <c r="Z98" s="134"/>
      <c r="AA98" s="134"/>
      <c r="AB98" s="134"/>
      <c r="AC98" s="134"/>
      <c r="AD98" s="134"/>
      <c r="AE98" s="134"/>
      <c r="AF98" s="134"/>
      <c r="AG98" s="134"/>
      <c r="AH98" s="134"/>
      <c r="AI98" s="134"/>
      <c r="AJ98" s="135"/>
      <c r="AK98" s="183"/>
      <c r="AL98" s="183"/>
      <c r="AM98" s="133" t="str">
        <f>IF([3]回答表!F17="水道事業",IF([3]回答表!AD45="●",[3]回答表!B295,""),"")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IF([3]回答表!F17="簡易水道事業",IF([3]回答表!X45="●",[3]回答表!B158,IF([3]回答表!AA45="●",[3]回答表!B223,"")),"")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IF([3]回答表!F17="簡易水道事業",IF([3]回答表!X45="●",[3]回答表!B212,IF([3]回答表!AA45="●",[3]回答表!B278,"")),"")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IF([3]回答表!F17="簡易水道事業",IF([3]回答表!X45="●","●",""),"")</f>
        <v/>
      </c>
      <c r="O112" s="131"/>
      <c r="P112" s="131"/>
      <c r="Q112" s="132"/>
      <c r="R112" s="119"/>
      <c r="S112" s="119"/>
      <c r="T112" s="119"/>
      <c r="U112" s="82" t="str">
        <f>IF([3]回答表!F17="簡易水道事業",IF([3]回答表!X45="●",[3]回答表!Y185,IF([3]回答表!AA45="●",[3]回答表!Y251,"")),"")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IF([3]回答表!F17="簡易水道事業",IF([3]回答表!X45="●",[3]回答表!E212,IF([3]回答表!AA45="●",[3]回答表!E278,"")),"")</f>
        <v/>
      </c>
      <c r="BG113" s="151"/>
      <c r="BH113" s="151"/>
      <c r="BI113" s="151"/>
      <c r="BJ113" s="150" t="str">
        <f>IF([3]回答表!F17="簡易水道事業",IF([3]回答表!X45="●",[3]回答表!E213,IF([3]回答表!AA45="●",[3]回答表!E279,"")),"")</f>
        <v/>
      </c>
      <c r="BK113" s="151"/>
      <c r="BL113" s="151"/>
      <c r="BM113" s="151"/>
      <c r="BN113" s="150" t="str">
        <f>IF([3]回答表!F17="簡易水道事業",IF([3]回答表!X45="●",[3]回答表!E214,IF([3]回答表!AA45="●",[3]回答表!E280,"")),"")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IF([3]回答表!F17="簡易水道事業",IF([3]回答表!X45="●",[3]回答表!Y186,IF([3]回答表!AA45="●",[3]回答表!Y252,"")),"")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IF([3]回答表!F17="簡易水道事業",IF([3]回答表!AA45="●","●",""),"")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IF([3]回答表!F17="簡易水道事業",IF([3]回答表!X45="●",[3]回答表!Y187,IF([3]回答表!AA45="●",[3]回答表!Y253,"")),"")</f>
        <v/>
      </c>
      <c r="V122" s="83"/>
      <c r="W122" s="83"/>
      <c r="X122" s="83"/>
      <c r="Y122" s="83"/>
      <c r="Z122" s="83"/>
      <c r="AA122" s="83"/>
      <c r="AB122" s="83"/>
      <c r="AC122" s="83"/>
      <c r="AD122" s="83"/>
      <c r="AE122" s="83"/>
      <c r="AF122" s="83"/>
      <c r="AG122" s="83"/>
      <c r="AH122" s="83"/>
      <c r="AI122" s="83"/>
      <c r="AJ122" s="153"/>
      <c r="AK122" s="68"/>
      <c r="AL122" s="68"/>
      <c r="AM122" s="233" t="str">
        <f>IF([3]回答表!F17="簡易水道事業",IF([3]回答表!X45="●",[3]回答表!Y189,IF([3]回答表!AA45="●",[3]回答表!Y255,"")),"")</f>
        <v/>
      </c>
      <c r="AN122" s="233"/>
      <c r="AO122" s="233"/>
      <c r="AP122" s="233"/>
      <c r="AQ122" s="233"/>
      <c r="AR122" s="233"/>
      <c r="AS122" s="233" t="str">
        <f>IF([3]回答表!F17="簡易水道事業",IF([3]回答表!X45="●",[3]回答表!Y190,IF([3]回答表!AA45="●",[3]回答表!Y256,"")),"")</f>
        <v/>
      </c>
      <c r="AT122" s="233"/>
      <c r="AU122" s="233"/>
      <c r="AV122" s="233"/>
      <c r="AW122" s="233"/>
      <c r="AX122" s="233"/>
      <c r="AY122" s="233" t="str">
        <f>IF([3]回答表!F17="簡易水道事業",IF([3]回答表!X45="●",[3]回答表!Y191,IF([3]回答表!AA45="●",[3]回答表!Y257,"")),"")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IF([3]回答表!F17="簡易水道事業",IF([3]回答表!AD45="●","●",""),"")</f>
        <v/>
      </c>
      <c r="O127" s="131"/>
      <c r="P127" s="131"/>
      <c r="Q127" s="132"/>
      <c r="R127" s="119"/>
      <c r="S127" s="119"/>
      <c r="T127" s="119"/>
      <c r="U127" s="133" t="str">
        <f>IF([3]回答表!F17="簡易水道事業",IF([3]回答表!AD45="●",[3]回答表!B289,""),"")</f>
        <v/>
      </c>
      <c r="V127" s="134"/>
      <c r="W127" s="134"/>
      <c r="X127" s="134"/>
      <c r="Y127" s="134"/>
      <c r="Z127" s="134"/>
      <c r="AA127" s="134"/>
      <c r="AB127" s="134"/>
      <c r="AC127" s="134"/>
      <c r="AD127" s="134"/>
      <c r="AE127" s="134"/>
      <c r="AF127" s="134"/>
      <c r="AG127" s="134"/>
      <c r="AH127" s="134"/>
      <c r="AI127" s="134"/>
      <c r="AJ127" s="135"/>
      <c r="AK127" s="183"/>
      <c r="AL127" s="183"/>
      <c r="AM127" s="133" t="str">
        <f>IF([3]回答表!F17="簡易水道事業",IF([3]回答表!AD45="●",[3]回答表!B295,""),"")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IF([3]回答表!F17="下水道事業",IF([3]回答表!X45="●","●",""),"")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IF([3]回答表!F17="下水道事業",IF([3]回答表!X45="●",[3]回答表!B158,IF([3]回答表!AA45="●",[3]回答表!B223,"")),"")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IF([3]回答表!F17="下水道事業",IF([3]回答表!X45="●",[3]回答表!B212,IF([3]回答表!AA45="●",[3]回答表!B278,"")),"")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IF([3]回答表!F17="下水道事業",IF([3]回答表!X45="●",[3]回答表!Y193,IF([3]回答表!AA45="●",[3]回答表!Y259,"")),"")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IF([3]回答表!F17="下水道事業",IF([3]回答表!X45="●",[3]回答表!E212,IF([3]回答表!AA45="●",[3]回答表!E278,"")),"")</f>
        <v/>
      </c>
      <c r="BG142" s="151"/>
      <c r="BH142" s="151"/>
      <c r="BI142" s="151"/>
      <c r="BJ142" s="150" t="str">
        <f>IF([3]回答表!F17="下水道事業",IF([3]回答表!X45="●",[3]回答表!E213,IF([3]回答表!AA45="●",[3]回答表!E279,"")),"")</f>
        <v/>
      </c>
      <c r="BK142" s="151"/>
      <c r="BL142" s="151"/>
      <c r="BM142" s="151"/>
      <c r="BN142" s="150" t="str">
        <f>IF([3]回答表!F17="下水道事業",IF([3]回答表!X45="●",[3]回答表!E214,IF([3]回答表!AA45="●",[3]回答表!E280,"")),"")</f>
        <v/>
      </c>
      <c r="BO142" s="151"/>
      <c r="BP142" s="151"/>
      <c r="BQ142" s="152"/>
      <c r="BR142" s="112"/>
      <c r="BX142" s="200" t="str">
        <f>IF([3]回答表!AQ20="下水道事業",IF([3]回答表!BI48="○",[3]回答表!AM161,IF([3]回答表!BL48="○",[3]回答表!AM226,"")),"")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IF([3]回答表!F17="下水道事業",IF([3]回答表!X45="●",[3]回答表!Y195,IF([3]回答表!AA45="●",[3]回答表!Y261,"")),"")</f>
        <v/>
      </c>
      <c r="V147" s="83"/>
      <c r="W147" s="83"/>
      <c r="X147" s="83"/>
      <c r="Y147" s="83"/>
      <c r="Z147" s="83"/>
      <c r="AA147" s="83"/>
      <c r="AB147" s="153"/>
      <c r="AC147" s="82" t="str">
        <f>IF([3]回答表!F17="下水道事業",IF([3]回答表!X45="●",[3]回答表!Y196,IF([3]回答表!AA45="●",[3]回答表!Y262,"")),"")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IF([3]回答表!F17="下水道事業",IF([3]回答表!X45="●",[3]回答表!Y198,IF([3]回答表!AA45="●",[3]回答表!Y264,"")),"")</f>
        <v/>
      </c>
      <c r="V153" s="83"/>
      <c r="W153" s="83"/>
      <c r="X153" s="83"/>
      <c r="Y153" s="83"/>
      <c r="Z153" s="83"/>
      <c r="AA153" s="83"/>
      <c r="AB153" s="153"/>
      <c r="AC153" s="82" t="str">
        <f>IF([3]回答表!F17="下水道事業",IF([3]回答表!X45="●",[3]回答表!Y199,IF([3]回答表!AA45="●",[3]回答表!Y265,"")),"")</f>
        <v/>
      </c>
      <c r="AD153" s="83"/>
      <c r="AE153" s="83"/>
      <c r="AF153" s="83"/>
      <c r="AG153" s="83"/>
      <c r="AH153" s="83"/>
      <c r="AI153" s="83"/>
      <c r="AJ153" s="153"/>
      <c r="AK153" s="82" t="str">
        <f>IF([3]回答表!F17="下水道事業",IF([3]回答表!X45="●",[3]回答表!Y200,IF([3]回答表!AA45="●",[3]回答表!Y266,"")),"")</f>
        <v/>
      </c>
      <c r="AL153" s="83"/>
      <c r="AM153" s="83"/>
      <c r="AN153" s="83"/>
      <c r="AO153" s="83"/>
      <c r="AP153" s="83"/>
      <c r="AQ153" s="83"/>
      <c r="AR153" s="153"/>
      <c r="AS153" s="82" t="str">
        <f>IF([3]回答表!F17="下水道事業",IF([3]回答表!X45="●",[3]回答表!Y201,IF([3]回答表!AA45="●",[3]回答表!Y267,"")),"")</f>
        <v/>
      </c>
      <c r="AT153" s="83"/>
      <c r="AU153" s="83"/>
      <c r="AV153" s="83"/>
      <c r="AW153" s="83"/>
      <c r="AX153" s="83"/>
      <c r="AY153" s="83"/>
      <c r="AZ153" s="153"/>
      <c r="BA153" s="82" t="str">
        <f>IF([3]回答表!F17="下水道事業",IF([3]回答表!X45="●",[3]回答表!Y202,IF([3]回答表!AA45="●",[3]回答表!Y268,"")),"")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IF([3]回答表!F17="下水道事業",IF([3]回答表!AA45="●","●",""),"")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IF([3]回答表!F17="下水道事業",IF([3]回答表!X45="●",[3]回答表!Y207,IF([3]回答表!AA45="●",[3]回答表!Y273,"")),"")</f>
        <v/>
      </c>
      <c r="V159" s="83"/>
      <c r="W159" s="83"/>
      <c r="X159" s="83"/>
      <c r="Y159" s="83"/>
      <c r="Z159" s="83"/>
      <c r="AA159" s="83"/>
      <c r="AB159" s="153"/>
      <c r="AC159" s="82" t="str">
        <f>IF([3]回答表!F17="下水道事業",IF([3]回答表!X45="●",[3]回答表!Y208,IF([3]回答表!AA45="●",[3]回答表!Y274,"")),"")</f>
        <v/>
      </c>
      <c r="AD159" s="83"/>
      <c r="AE159" s="83"/>
      <c r="AF159" s="83"/>
      <c r="AG159" s="83"/>
      <c r="AH159" s="83"/>
      <c r="AI159" s="83"/>
      <c r="AJ159" s="153"/>
      <c r="AK159" s="82" t="str">
        <f>IF([3]回答表!F17="下水道事業",IF([3]回答表!X45="●",[3]回答表!Y209,IF([3]回答表!AA45="●",[3]回答表!Y275,"")),"")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IF([3]回答表!F17="下水道事業",IF([3]回答表!AD45="●","●",""),"")</f>
        <v/>
      </c>
      <c r="O164" s="131"/>
      <c r="P164" s="131"/>
      <c r="Q164" s="132"/>
      <c r="R164" s="119"/>
      <c r="S164" s="119"/>
      <c r="T164" s="119"/>
      <c r="U164" s="133" t="str">
        <f>IF([3]回答表!F17="下水道事業",IF([3]回答表!AD45="●",[3]回答表!B289,""),"")</f>
        <v/>
      </c>
      <c r="V164" s="134"/>
      <c r="W164" s="134"/>
      <c r="X164" s="134"/>
      <c r="Y164" s="134"/>
      <c r="Z164" s="134"/>
      <c r="AA164" s="134"/>
      <c r="AB164" s="134"/>
      <c r="AC164" s="134"/>
      <c r="AD164" s="134"/>
      <c r="AE164" s="134"/>
      <c r="AF164" s="134"/>
      <c r="AG164" s="134"/>
      <c r="AH164" s="134"/>
      <c r="AI164" s="134"/>
      <c r="AJ164" s="135"/>
      <c r="AK164" s="183"/>
      <c r="AL164" s="183"/>
      <c r="AM164" s="133" t="str">
        <f>IF([3]回答表!F17="下水道事業",IF([3]回答表!AD45="●",[3]回答表!B295,""),"")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IF([3]回答表!BD17="●",IF([3]回答表!X45="●","●",""),"")</f>
        <v/>
      </c>
      <c r="O176" s="131"/>
      <c r="P176" s="131"/>
      <c r="Q176" s="132"/>
      <c r="R176" s="119"/>
      <c r="S176" s="119"/>
      <c r="T176" s="119"/>
      <c r="U176" s="133" t="str">
        <f>IF([3]回答表!BD17="●",IF([3]回答表!X45="●",[3]回答表!B158,IF([3]回答表!AA45="●",[3]回答表!B223,"")),"")</f>
        <v/>
      </c>
      <c r="V176" s="134"/>
      <c r="W176" s="134"/>
      <c r="X176" s="134"/>
      <c r="Y176" s="134"/>
      <c r="Z176" s="134"/>
      <c r="AA176" s="134"/>
      <c r="AB176" s="134"/>
      <c r="AC176" s="134"/>
      <c r="AD176" s="134"/>
      <c r="AE176" s="134"/>
      <c r="AF176" s="134"/>
      <c r="AG176" s="134"/>
      <c r="AH176" s="134"/>
      <c r="AI176" s="134"/>
      <c r="AJ176" s="135"/>
      <c r="AK176" s="136"/>
      <c r="AL176" s="136"/>
      <c r="AM176" s="138" t="str">
        <f>IF([3]回答表!BD17="●",IF([3]回答表!X45="●",[3]回答表!B212,IF([3]回答表!AA45="●",[3]回答表!B278,"")),"")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IF([3]回答表!BD17="●",IF([3]回答表!X45="●",[3]回答表!E212,IF([3]回答表!AA45="●",[3]回答表!E278,"")),"")</f>
        <v/>
      </c>
      <c r="AN179" s="151"/>
      <c r="AO179" s="151"/>
      <c r="AP179" s="151"/>
      <c r="AQ179" s="150" t="str">
        <f>IF([3]回答表!BD17="●",IF([3]回答表!X45="●",[3]回答表!E213,IF([3]回答表!AA45="●",[3]回答表!E279,"")),"")</f>
        <v/>
      </c>
      <c r="AR179" s="151"/>
      <c r="AS179" s="151"/>
      <c r="AT179" s="151"/>
      <c r="AU179" s="150" t="str">
        <f>IF([3]回答表!BD17="●",IF([3]回答表!X45="●",[3]回答表!E214,IF([3]回答表!AA45="●",[3]回答表!E280,"")),"")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IF([3]回答表!BD17="●",IF([3]回答表!AA45="●","●",""),"")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IF([3]回答表!BD17="●",IF([3]回答表!AD45="●","●",""),"")</f>
        <v/>
      </c>
      <c r="O188" s="131"/>
      <c r="P188" s="131"/>
      <c r="Q188" s="132"/>
      <c r="R188" s="119"/>
      <c r="S188" s="119"/>
      <c r="T188" s="119"/>
      <c r="U188" s="133" t="str">
        <f>IF([3]回答表!BD17="●",IF([3]回答表!AD45="●",[3]回答表!B289,""),"")</f>
        <v/>
      </c>
      <c r="V188" s="134"/>
      <c r="W188" s="134"/>
      <c r="X188" s="134"/>
      <c r="Y188" s="134"/>
      <c r="Z188" s="134"/>
      <c r="AA188" s="134"/>
      <c r="AB188" s="134"/>
      <c r="AC188" s="134"/>
      <c r="AD188" s="134"/>
      <c r="AE188" s="134"/>
      <c r="AF188" s="134"/>
      <c r="AG188" s="134"/>
      <c r="AH188" s="134"/>
      <c r="AI188" s="134"/>
      <c r="AJ188" s="135"/>
      <c r="AK188" s="183"/>
      <c r="AL188" s="183"/>
      <c r="AM188" s="133" t="str">
        <f>IF([3]回答表!BD17="●",IF([3]回答表!AD45="●",[3]回答表!B295,""),"")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IF([3]回答表!X46="●","●","")</f>
        <v/>
      </c>
      <c r="O200" s="131"/>
      <c r="P200" s="131"/>
      <c r="Q200" s="132"/>
      <c r="R200" s="119"/>
      <c r="S200" s="119"/>
      <c r="T200" s="119"/>
      <c r="U200" s="133" t="str">
        <f>IF([3]回答表!X46="●",[3]回答表!B307,IF([3]回答表!AA46="●",[3]回答表!B324,""))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IF([3]回答表!X46="●",[3]回答表!U313,IF([3]回答表!AA46="●",[3]回答表!U330,""))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IF([3]回答表!X46="●",[3]回答表!G313,IF([3]回答表!AA46="●",[3]回答表!G330,""))</f>
        <v/>
      </c>
      <c r="AN203" s="83"/>
      <c r="AO203" s="83"/>
      <c r="AP203" s="83"/>
      <c r="AQ203" s="83"/>
      <c r="AR203" s="83"/>
      <c r="AS203" s="83"/>
      <c r="AT203" s="153"/>
      <c r="AU203" s="82" t="str">
        <f>IF([3]回答表!X46="●",[3]回答表!G314,IF([3]回答表!AA46="●",[3]回答表!G331,""))</f>
        <v/>
      </c>
      <c r="AV203" s="83"/>
      <c r="AW203" s="83"/>
      <c r="AX203" s="83"/>
      <c r="AY203" s="83"/>
      <c r="AZ203" s="83"/>
      <c r="BA203" s="83"/>
      <c r="BB203" s="153"/>
      <c r="BC203" s="120"/>
      <c r="BD203" s="109"/>
      <c r="BE203" s="109"/>
      <c r="BF203" s="150" t="str">
        <f>IF([3]回答表!X46="●",[3]回答表!X313,IF([3]回答表!AA46="●",[3]回答表!X330,""))</f>
        <v/>
      </c>
      <c r="BG203" s="151"/>
      <c r="BH203" s="151"/>
      <c r="BI203" s="151"/>
      <c r="BJ203" s="150" t="str">
        <f>IF([3]回答表!X46="●",[3]回答表!X314,IF([3]回答表!AA46="●",[3]回答表!X331,""))</f>
        <v/>
      </c>
      <c r="BK203" s="151"/>
      <c r="BL203" s="151"/>
      <c r="BM203" s="152"/>
      <c r="BN203" s="150" t="str">
        <f>IF([3]回答表!X46="●",[3]回答表!X315,IF([3]回答表!AA46="●",[3]回答表!X332,""))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IF([3]回答表!AA46="●","●","")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IF([3]回答表!AD46="●","●","")</f>
        <v/>
      </c>
      <c r="O212" s="131"/>
      <c r="P212" s="131"/>
      <c r="Q212" s="132"/>
      <c r="R212" s="119"/>
      <c r="S212" s="119"/>
      <c r="T212" s="119"/>
      <c r="U212" s="133" t="str">
        <f>IF([3]回答表!AD46="●",[3]回答表!B337,"")</f>
        <v/>
      </c>
      <c r="V212" s="134"/>
      <c r="W212" s="134"/>
      <c r="X212" s="134"/>
      <c r="Y212" s="134"/>
      <c r="Z212" s="134"/>
      <c r="AA212" s="134"/>
      <c r="AB212" s="134"/>
      <c r="AC212" s="134"/>
      <c r="AD212" s="134"/>
      <c r="AE212" s="134"/>
      <c r="AF212" s="134"/>
      <c r="AG212" s="134"/>
      <c r="AH212" s="134"/>
      <c r="AI212" s="134"/>
      <c r="AJ212" s="135"/>
      <c r="AK212" s="259"/>
      <c r="AL212" s="259"/>
      <c r="AM212" s="133" t="str">
        <f>IF([3]回答表!AD46="●",[3]回答表!B343,"")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IF([3]回答表!X47="●","●","")</f>
        <v/>
      </c>
      <c r="O224" s="131"/>
      <c r="P224" s="131"/>
      <c r="Q224" s="132"/>
      <c r="R224" s="119"/>
      <c r="S224" s="119"/>
      <c r="T224" s="119"/>
      <c r="U224" s="133" t="str">
        <f>IF([3]回答表!X47="●",[3]回答表!B356,IF([3]回答表!AA47="●",[3]回答表!B379,""))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IF([3]回答表!X47="●",[3]回答表!B362,"")</f>
        <v/>
      </c>
      <c r="AO224" s="263"/>
      <c r="AP224" s="263"/>
      <c r="AQ224" s="263"/>
      <c r="AR224" s="263"/>
      <c r="AS224" s="263"/>
      <c r="AT224" s="263"/>
      <c r="AU224" s="263"/>
      <c r="AV224" s="263"/>
      <c r="AW224" s="263"/>
      <c r="AX224" s="263"/>
      <c r="AY224" s="263"/>
      <c r="AZ224" s="263"/>
      <c r="BA224" s="263"/>
      <c r="BB224" s="264"/>
      <c r="BC224" s="120"/>
      <c r="BD224" s="109"/>
      <c r="BE224" s="109"/>
      <c r="BF224" s="138" t="str">
        <f>IF([3]回答表!X47="●",[3]回答表!B368,IF([3]回答表!AA47="●",[3]回答表!B385,""))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IF([3]回答表!X47="●",[3]回答表!E368,IF([3]回答表!AA47="●",[3]回答表!E385,""))</f>
        <v/>
      </c>
      <c r="BG227" s="151"/>
      <c r="BH227" s="151"/>
      <c r="BI227" s="151"/>
      <c r="BJ227" s="150" t="str">
        <f>IF([3]回答表!X47="●",[3]回答表!E369,IF([3]回答表!AA47="●",[3]回答表!E386,""))</f>
        <v/>
      </c>
      <c r="BK227" s="151"/>
      <c r="BL227" s="151"/>
      <c r="BM227" s="152"/>
      <c r="BN227" s="150" t="str">
        <f>IF([3]回答表!X47="●",[3]回答表!E370,IF([3]回答表!AA47="●",[3]回答表!E387,""))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IF([3]回答表!AA47="●","●","")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IF([3]回答表!AD47="●","●","")</f>
        <v/>
      </c>
      <c r="O236" s="131"/>
      <c r="P236" s="131"/>
      <c r="Q236" s="132"/>
      <c r="R236" s="119"/>
      <c r="S236" s="119"/>
      <c r="T236" s="119"/>
      <c r="U236" s="133" t="str">
        <f>IF([3]回答表!AD47="●",[3]回答表!B392,"")</f>
        <v/>
      </c>
      <c r="V236" s="134"/>
      <c r="W236" s="134"/>
      <c r="X236" s="134"/>
      <c r="Y236" s="134"/>
      <c r="Z236" s="134"/>
      <c r="AA236" s="134"/>
      <c r="AB236" s="134"/>
      <c r="AC236" s="134"/>
      <c r="AD236" s="134"/>
      <c r="AE236" s="134"/>
      <c r="AF236" s="134"/>
      <c r="AG236" s="134"/>
      <c r="AH236" s="134"/>
      <c r="AI236" s="134"/>
      <c r="AJ236" s="135"/>
      <c r="AK236" s="259"/>
      <c r="AL236" s="259"/>
      <c r="AM236" s="133" t="str">
        <f>IF([3]回答表!AD47="●",[3]回答表!B398,"")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IF([3]回答表!X48="●","●","")</f>
        <v/>
      </c>
      <c r="O248" s="131"/>
      <c r="P248" s="131"/>
      <c r="Q248" s="132"/>
      <c r="R248" s="119"/>
      <c r="S248" s="119"/>
      <c r="T248" s="119"/>
      <c r="U248" s="133" t="str">
        <f>IF([3]回答表!X48="●",[3]回答表!B411,IF([3]回答表!AA48="●",[3]回答表!B425,""))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IF([3]回答表!X48="●",[3]回答表!BC418,IF([3]回答表!AA48="●",[3]回答表!BC432,""))</f>
        <v/>
      </c>
      <c r="AR248" s="272"/>
      <c r="AS248" s="272"/>
      <c r="AT248" s="272"/>
      <c r="AU248" s="273" t="s">
        <v>73</v>
      </c>
      <c r="AV248" s="274"/>
      <c r="AW248" s="274"/>
      <c r="AX248" s="275"/>
      <c r="AY248" s="272" t="str">
        <f>IF([3]回答表!X48="●",[3]回答表!BC423,IF([3]回答表!AA48="●",[3]回答表!BC437,""))</f>
        <v/>
      </c>
      <c r="AZ248" s="272"/>
      <c r="BA248" s="272"/>
      <c r="BB248" s="272"/>
      <c r="BC248" s="120"/>
      <c r="BD248" s="109"/>
      <c r="BE248" s="109"/>
      <c r="BF248" s="138" t="str">
        <f>IF([3]回答表!X48="●",[3]回答表!S417,IF([3]回答表!AA48="●",[3]回答表!S431,""))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IF([3]回答表!X48="●",[3]回答表!BC419,IF([3]回答表!AA48="●",[3]回答表!BC433,""))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IF([3]回答表!X48="●",[3]回答表!V417,IF([3]回答表!AA48="●",[3]回答表!V431,""))</f>
        <v/>
      </c>
      <c r="BG251" s="151"/>
      <c r="BH251" s="151"/>
      <c r="BI251" s="151"/>
      <c r="BJ251" s="150" t="str">
        <f>IF([3]回答表!X48="●",[3]回答表!V418,IF([3]回答表!AA48="●",[3]回答表!V432,""))</f>
        <v/>
      </c>
      <c r="BK251" s="151"/>
      <c r="BL251" s="151"/>
      <c r="BM251" s="152"/>
      <c r="BN251" s="150" t="str">
        <f>IF([3]回答表!X48="●",[3]回答表!V419,IF([3]回答表!AA48="●",[3]回答表!V433,""))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IF([3]回答表!X48="●",[3]回答表!BC420,IF([3]回答表!AA48="●",[3]回答表!BC434,""))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IF([3]回答表!X48="●",[3]回答表!BC424,IF([3]回答表!AA48="●",[3]回答表!BC438,""))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IF([3]回答表!AA48="●","●","")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IF([3]回答表!X48="●",[3]回答表!BC421,IF([3]回答表!AA48="●",[3]回答表!BC435,""))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IF([3]回答表!X48="●",[3]回答表!BC422,IF([3]回答表!AA48="●",[3]回答表!BC436,""))</f>
        <v/>
      </c>
      <c r="AR256" s="272"/>
      <c r="AS256" s="272"/>
      <c r="AT256" s="272"/>
      <c r="AU256" s="224" t="s">
        <v>79</v>
      </c>
      <c r="AV256" s="225"/>
      <c r="AW256" s="225"/>
      <c r="AX256" s="226"/>
      <c r="AY256" s="282" t="str">
        <f>IF([3]回答表!X48="●",[3]回答表!BC425,IF([3]回答表!AA48="●",[3]回答表!BC439,""))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IF([3]回答表!AD48="●","●","")</f>
        <v/>
      </c>
      <c r="O260" s="131"/>
      <c r="P260" s="131"/>
      <c r="Q260" s="132"/>
      <c r="R260" s="119"/>
      <c r="S260" s="119"/>
      <c r="T260" s="119"/>
      <c r="U260" s="133" t="str">
        <f>IF([3]回答表!AD48="●",[3]回答表!B439,"")</f>
        <v/>
      </c>
      <c r="V260" s="134"/>
      <c r="W260" s="134"/>
      <c r="X260" s="134"/>
      <c r="Y260" s="134"/>
      <c r="Z260" s="134"/>
      <c r="AA260" s="134"/>
      <c r="AB260" s="134"/>
      <c r="AC260" s="134"/>
      <c r="AD260" s="134"/>
      <c r="AE260" s="134"/>
      <c r="AF260" s="134"/>
      <c r="AG260" s="134"/>
      <c r="AH260" s="134"/>
      <c r="AI260" s="134"/>
      <c r="AJ260" s="135"/>
      <c r="AK260" s="183"/>
      <c r="AL260" s="183"/>
      <c r="AM260" s="133" t="str">
        <f>IF([3]回答表!AD48="●",[3]回答表!B445,"")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IF([3]回答表!X49="●","●","")</f>
        <v/>
      </c>
      <c r="O271" s="131"/>
      <c r="P271" s="131"/>
      <c r="Q271" s="132"/>
      <c r="R271" s="119"/>
      <c r="S271" s="119"/>
      <c r="T271" s="119"/>
      <c r="U271" s="133" t="str">
        <f>IF([3]回答表!X49="●",[3]回答表!B458,IF([3]回答表!AA49="●",[3]回答表!B475,""))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IF([3]回答表!X49="●",[3]回答表!B468,IF([3]回答表!AA49="●",[3]回答表!B485,""))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IF([3]回答表!X49="●",[3]回答表!G464,IF([3]回答表!AA49="●",[3]回答表!G481,""))</f>
        <v/>
      </c>
      <c r="AN273" s="83"/>
      <c r="AO273" s="83"/>
      <c r="AP273" s="83"/>
      <c r="AQ273" s="83"/>
      <c r="AR273" s="83"/>
      <c r="AS273" s="83"/>
      <c r="AT273" s="153"/>
      <c r="AU273" s="82" t="str">
        <f>IF([3]回答表!X49="●",[3]回答表!G465,IF([3]回答表!AA49="●",[3]回答表!G482,""))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IF([3]回答表!X49="●",[3]回答表!E468,IF([3]回答表!AA49="●",[3]回答表!E485,""))</f>
        <v/>
      </c>
      <c r="BG274" s="151"/>
      <c r="BH274" s="151"/>
      <c r="BI274" s="151"/>
      <c r="BJ274" s="150" t="str">
        <f>IF([3]回答表!X49="●",[3]回答表!E469,IF([3]回答表!AA49="●",[3]回答表!E486,""))</f>
        <v/>
      </c>
      <c r="BK274" s="151"/>
      <c r="BL274" s="151"/>
      <c r="BM274" s="152"/>
      <c r="BN274" s="150" t="str">
        <f>IF([3]回答表!X49="●",[3]回答表!E470,IF([3]回答表!AA49="●",[3]回答表!E487,""))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IF([3]回答表!AA49="●","●","")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IF([3]回答表!AD49="●","●","")</f>
        <v/>
      </c>
      <c r="O283" s="131"/>
      <c r="P283" s="131"/>
      <c r="Q283" s="132"/>
      <c r="R283" s="119"/>
      <c r="S283" s="119"/>
      <c r="T283" s="119"/>
      <c r="U283" s="133" t="str">
        <f>IF([3]回答表!AD49="●",[3]回答表!B492,"")</f>
        <v/>
      </c>
      <c r="V283" s="134"/>
      <c r="W283" s="134"/>
      <c r="X283" s="134"/>
      <c r="Y283" s="134"/>
      <c r="Z283" s="134"/>
      <c r="AA283" s="134"/>
      <c r="AB283" s="134"/>
      <c r="AC283" s="134"/>
      <c r="AD283" s="134"/>
      <c r="AE283" s="134"/>
      <c r="AF283" s="134"/>
      <c r="AG283" s="134"/>
      <c r="AH283" s="134"/>
      <c r="AI283" s="134"/>
      <c r="AJ283" s="135"/>
      <c r="AK283" s="136"/>
      <c r="AL283" s="136"/>
      <c r="AM283" s="133" t="str">
        <f>IF([3]回答表!AD49="●",[3]回答表!B498,"")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IF([3]回答表!R50="●",[3]回答表!B511,"")</f>
        <v>　抜本的な改革の方向性を検討したが、職員の昇給方法の見直しや、新給与制度の導入、大規模改修事業等に限り構成団体の負担を求めることとすることで、収支の改善が見込まれるため、現行の経営体制を継続することとしている。</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介護サービス（指定介護老人福祉施設）</vt:lpstr>
      <vt:lpstr>介護サービス（老人短期入所施設）</vt:lpstr>
      <vt:lpstr>介護サービス（老人デイサービスセンター）</vt:lpstr>
      <vt:lpstr>'介護サービス（指定介護老人福祉施設）'!Print_Area</vt:lpstr>
      <vt:lpstr>'介護サービス（老人デイサービスセンター）'!Print_Area</vt:lpstr>
      <vt:lpstr>'介護サービス（老人短期入所施設）'!Print_Area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dcterms:created xsi:type="dcterms:W3CDTF">2021-10-29T11:09:17Z</dcterms:created>
  <dcterms:modified xsi:type="dcterms:W3CDTF">2021-10-29T11:11:13Z</dcterms:modified>
</cp:coreProperties>
</file>