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3年度作業\01 抜本的な改革の取組状況調査\07 公開用ファイル\"/>
    </mc:Choice>
  </mc:AlternateContent>
  <xr:revisionPtr revIDLastSave="0" documentId="8_{378D9CF0-080E-43F7-BE59-2035928E9427}" xr6:coauthVersionLast="46" xr6:coauthVersionMax="46" xr10:uidLastSave="{00000000-0000-0000-0000-000000000000}"/>
  <bookViews>
    <workbookView xWindow="3510" yWindow="1140" windowWidth="15195" windowHeight="13875" activeTab="1" xr2:uid="{632AE16F-6694-4F59-AFB3-85A34BD85551}"/>
  </bookViews>
  <sheets>
    <sheet name="介護サービス（指定介護老人福祉施設）" sheetId="1" r:id="rId1"/>
    <sheet name="介護サービス（老人短期入所施設）" sheetId="2" r:id="rId2"/>
  </sheets>
  <externalReferences>
    <externalReference r:id="rId3"/>
    <externalReference r:id="rId4"/>
  </externalReferences>
  <definedNames>
    <definedName name="_xlnm.Print_Area" localSheetId="0">'介護サービス（指定介護老人福祉施設）'!$A$1:$BS$315</definedName>
    <definedName name="_xlnm.Print_Area" localSheetId="1">'介護サービス（老人短期入所施設）'!$A$1:$BS$315</definedName>
    <definedName name="業種名" localSheetId="1">[2]選択肢!$K$2:$K$19</definedName>
    <definedName name="業種名">[1]選択肢!$K$2:$K$19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6" i="2" l="1"/>
  <c r="AM283" i="2"/>
  <c r="U283" i="2"/>
  <c r="N283" i="2"/>
  <c r="N277" i="2"/>
  <c r="BN274" i="2"/>
  <c r="BJ274" i="2"/>
  <c r="BF274" i="2"/>
  <c r="AU273" i="2"/>
  <c r="AM273" i="2"/>
  <c r="BF271" i="2"/>
  <c r="U271" i="2"/>
  <c r="N271" i="2"/>
  <c r="AM260" i="2"/>
  <c r="U260" i="2"/>
  <c r="N260" i="2"/>
  <c r="AY256" i="2"/>
  <c r="AQ256" i="2"/>
  <c r="AQ254" i="2"/>
  <c r="N254" i="2"/>
  <c r="AY253" i="2"/>
  <c r="AQ252" i="2"/>
  <c r="BN251" i="2"/>
  <c r="BJ251" i="2"/>
  <c r="BF251" i="2"/>
  <c r="AQ250" i="2"/>
  <c r="BF248" i="2"/>
  <c r="AY248" i="2"/>
  <c r="AQ248" i="2"/>
  <c r="U248" i="2"/>
  <c r="N248" i="2"/>
  <c r="AM236" i="2"/>
  <c r="U236" i="2"/>
  <c r="N236" i="2"/>
  <c r="N230" i="2"/>
  <c r="BN227" i="2"/>
  <c r="BJ227" i="2"/>
  <c r="BF227" i="2"/>
  <c r="BF224" i="2"/>
  <c r="AN224" i="2"/>
  <c r="U224" i="2"/>
  <c r="N224" i="2"/>
  <c r="AM212" i="2"/>
  <c r="U212" i="2"/>
  <c r="N212" i="2"/>
  <c r="N206" i="2"/>
  <c r="BN203" i="2"/>
  <c r="BJ203" i="2"/>
  <c r="BF203" i="2"/>
  <c r="AU203" i="2"/>
  <c r="AM203" i="2"/>
  <c r="BF200" i="2"/>
  <c r="U200" i="2"/>
  <c r="N200" i="2"/>
  <c r="AM188" i="2"/>
  <c r="U188" i="2"/>
  <c r="N188" i="2"/>
  <c r="N182" i="2"/>
  <c r="AU179" i="2"/>
  <c r="AQ179" i="2"/>
  <c r="AM179" i="2"/>
  <c r="AM176" i="2"/>
  <c r="U176" i="2"/>
  <c r="N176" i="2"/>
  <c r="AM164" i="2"/>
  <c r="U164" i="2"/>
  <c r="N164" i="2"/>
  <c r="AK159" i="2"/>
  <c r="AC159" i="2"/>
  <c r="U159" i="2"/>
  <c r="N158" i="2"/>
  <c r="BA153" i="2"/>
  <c r="AS153" i="2"/>
  <c r="AK153" i="2"/>
  <c r="AC153" i="2"/>
  <c r="U153" i="2"/>
  <c r="AC147" i="2"/>
  <c r="U147" i="2"/>
  <c r="BX142" i="2"/>
  <c r="BN142" i="2"/>
  <c r="BJ142" i="2"/>
  <c r="BF142" i="2"/>
  <c r="U141" i="2"/>
  <c r="BF139" i="2"/>
  <c r="AM139" i="2"/>
  <c r="N139" i="2"/>
  <c r="AM127" i="2"/>
  <c r="U127" i="2"/>
  <c r="N127" i="2"/>
  <c r="AY122" i="2"/>
  <c r="AS122" i="2"/>
  <c r="AM122" i="2"/>
  <c r="U122" i="2"/>
  <c r="N119" i="2"/>
  <c r="U117" i="2"/>
  <c r="BN113" i="2"/>
  <c r="BJ113" i="2"/>
  <c r="BF113" i="2"/>
  <c r="U112" i="2"/>
  <c r="N112" i="2"/>
  <c r="BF110" i="2"/>
  <c r="AM110" i="2"/>
  <c r="AM98" i="2"/>
  <c r="U98" i="2"/>
  <c r="N98" i="2"/>
  <c r="AC93" i="2"/>
  <c r="U93" i="2"/>
  <c r="N92" i="2"/>
  <c r="BN89" i="2"/>
  <c r="BJ89" i="2"/>
  <c r="BF89" i="2"/>
  <c r="AC88" i="2"/>
  <c r="U88" i="2"/>
  <c r="BF86" i="2"/>
  <c r="AM86" i="2"/>
  <c r="N86" i="2"/>
  <c r="AM74" i="2"/>
  <c r="U74" i="2"/>
  <c r="N74" i="2"/>
  <c r="N68" i="2"/>
  <c r="BN65" i="2"/>
  <c r="BJ65" i="2"/>
  <c r="BF65" i="2"/>
  <c r="AU65" i="2"/>
  <c r="AM65" i="2"/>
  <c r="BF62" i="2"/>
  <c r="U62" i="2"/>
  <c r="N62" i="2"/>
  <c r="AM51" i="2"/>
  <c r="U51" i="2"/>
  <c r="N51"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296" i="1"/>
  <c r="AM283" i="1"/>
  <c r="U283" i="1"/>
  <c r="N283" i="1"/>
  <c r="N277" i="1"/>
  <c r="BN274" i="1"/>
  <c r="BJ274" i="1"/>
  <c r="BF274" i="1"/>
  <c r="AU273" i="1"/>
  <c r="AM273" i="1"/>
  <c r="BF271" i="1"/>
  <c r="U271" i="1"/>
  <c r="N271" i="1"/>
  <c r="AM260" i="1"/>
  <c r="U260" i="1"/>
  <c r="N260" i="1"/>
  <c r="AY256" i="1"/>
  <c r="AQ256" i="1"/>
  <c r="AQ254" i="1"/>
  <c r="N254" i="1"/>
  <c r="AY253" i="1"/>
  <c r="AQ252" i="1"/>
  <c r="BN251" i="1"/>
  <c r="BJ251" i="1"/>
  <c r="BF251" i="1"/>
  <c r="AQ250" i="1"/>
  <c r="BF248" i="1"/>
  <c r="AY248" i="1"/>
  <c r="AQ248" i="1"/>
  <c r="U248" i="1"/>
  <c r="N248" i="1"/>
  <c r="AM236" i="1"/>
  <c r="U236" i="1"/>
  <c r="N236" i="1"/>
  <c r="N230" i="1"/>
  <c r="BN227" i="1"/>
  <c r="BJ227" i="1"/>
  <c r="BF227" i="1"/>
  <c r="BF224" i="1"/>
  <c r="AN224" i="1"/>
  <c r="U224" i="1"/>
  <c r="N224" i="1"/>
  <c r="AM212" i="1"/>
  <c r="U212" i="1"/>
  <c r="N212" i="1"/>
  <c r="N206" i="1"/>
  <c r="BN203" i="1"/>
  <c r="BJ203" i="1"/>
  <c r="BF203" i="1"/>
  <c r="AU203" i="1"/>
  <c r="AM203" i="1"/>
  <c r="BF200" i="1"/>
  <c r="U200" i="1"/>
  <c r="N200" i="1"/>
  <c r="AM188" i="1"/>
  <c r="U188" i="1"/>
  <c r="N188" i="1"/>
  <c r="N182" i="1"/>
  <c r="AU179" i="1"/>
  <c r="AQ179" i="1"/>
  <c r="AM179" i="1"/>
  <c r="AM176" i="1"/>
  <c r="U176" i="1"/>
  <c r="N176" i="1"/>
  <c r="AM164" i="1"/>
  <c r="U164" i="1"/>
  <c r="N164" i="1"/>
  <c r="AK159" i="1"/>
  <c r="AC159" i="1"/>
  <c r="U159" i="1"/>
  <c r="N158" i="1"/>
  <c r="BA153" i="1"/>
  <c r="AS153" i="1"/>
  <c r="AK153" i="1"/>
  <c r="AC153" i="1"/>
  <c r="U153" i="1"/>
  <c r="AC147" i="1"/>
  <c r="U147" i="1"/>
  <c r="BX142" i="1"/>
  <c r="BN142" i="1"/>
  <c r="BJ142" i="1"/>
  <c r="BF142" i="1"/>
  <c r="U141" i="1"/>
  <c r="BF139" i="1"/>
  <c r="AM139" i="1"/>
  <c r="N139" i="1"/>
  <c r="AM127" i="1"/>
  <c r="U127" i="1"/>
  <c r="N127" i="1"/>
  <c r="AY122" i="1"/>
  <c r="AS122" i="1"/>
  <c r="AM122" i="1"/>
  <c r="U122" i="1"/>
  <c r="N119" i="1"/>
  <c r="U117" i="1"/>
  <c r="BN113" i="1"/>
  <c r="BJ113" i="1"/>
  <c r="BF113" i="1"/>
  <c r="U112" i="1"/>
  <c r="N112" i="1"/>
  <c r="BF110" i="1"/>
  <c r="AM110" i="1"/>
  <c r="AM98" i="1"/>
  <c r="U98" i="1"/>
  <c r="N98" i="1"/>
  <c r="AC93" i="1"/>
  <c r="U93" i="1"/>
  <c r="N92" i="1"/>
  <c r="BN89" i="1"/>
  <c r="BJ89" i="1"/>
  <c r="BF89" i="1"/>
  <c r="AC88" i="1"/>
  <c r="U88" i="1"/>
  <c r="BF86" i="1"/>
  <c r="AM86" i="1"/>
  <c r="N86" i="1"/>
  <c r="AM74" i="1"/>
  <c r="U74" i="1"/>
  <c r="N74" i="1"/>
  <c r="N68" i="1"/>
  <c r="BN65" i="1"/>
  <c r="BJ65" i="1"/>
  <c r="BF65" i="1"/>
  <c r="AU65" i="1"/>
  <c r="AM65" i="1"/>
  <c r="BF62" i="1"/>
  <c r="U62" i="1"/>
  <c r="N62" i="1"/>
  <c r="AM51" i="1"/>
  <c r="U51" i="1"/>
  <c r="N51"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<sst xmlns="http://schemas.openxmlformats.org/spreadsheetml/2006/main" count="374" uniqueCount="85">
  <si>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</si>
  <si>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</si>
  <si>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</si>
  <si>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</si>
  <si>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</si>
  <si>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</si>
  <si>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</si>
  <si>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</si>
  <si>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</si>
  <si>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</si>
  <si>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</si>
  <si>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</si>
  <si>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</si>
  <si>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</si>
  <si>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取組事項</t>
    <rPh sb="0" eb="2">
      <t>トリクミ</t>
    </rPh>
    <rPh sb="2" eb="4">
      <t>ジコウ</t>
    </rPh>
    <phoneticPr fontId="1"/>
  </si>
  <si>
    <t>（取組の概要及び効果）</t>
    <rPh sb="1" eb="2">
      <t>ト</t>
    </rPh>
    <rPh sb="2" eb="3">
      <t>ク</t>
    </rPh>
    <rPh sb="4" eb="6">
      <t>ガイヨウ</t>
    </rPh>
    <rPh sb="6" eb="7">
      <t>オヨ</t>
    </rPh>
    <rPh sb="8" eb="10">
      <t>コウカ</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</si>
  <si>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</si>
  <si>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</si>
  <si>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</si>
  <si>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</si>
  <si>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</si>
  <si>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</si>
  <si>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</si>
  <si>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</si>
  <si>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</si>
  <si>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</si>
  <si>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</si>
  <si>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r>
      <rPr>
        <b/>
        <sz val="12"/>
        <color theme="1"/>
        <rFont val="游ゴシック"/>
        <family val="3"/>
        <charset val="128"/>
        <scheme val="minor"/>
      </rPr>
      <t>③</t>
    </r>
    <r>
      <rPr>
        <b/>
        <sz val="10"/>
        <color theme="1"/>
        <rFont val="游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</si>
  <si>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</si>
  <si>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</si>
  <si>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</si>
  <si>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（取組の概要）</t>
    <rPh sb="1" eb="2">
      <t>ト</t>
    </rPh>
    <rPh sb="2" eb="3">
      <t>ク</t>
    </rPh>
    <rPh sb="4" eb="6">
      <t>ガイヨウ</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</si>
  <si>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</si>
  <si>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</si>
  <si>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</si>
  <si>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（取組の概要及び効果）</t>
    <rPh sb="1" eb="2">
      <t>ト</t>
    </rPh>
    <rPh sb="2" eb="3">
      <t>ク</t>
    </rPh>
    <rPh sb="4" eb="6">
      <t>ガイヨウ</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</si>
  <si>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</si>
  <si>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</si>
  <si>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</si>
  <si>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</si>
  <si>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</si>
  <si>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</si>
  <si>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</si>
  <si>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</si>
  <si>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</si>
  <si>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</si>
  <si>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</si>
  <si>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</si>
  <si>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</si>
  <si>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</si>
  <si>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</si>
  <si>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</si>
  <si>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</si>
  <si>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</si>
  <si>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</si>
  <si>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</si>
  <si>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</si>
  <si>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農集排水･公共下水との統合</t>
    <rPh sb="0" eb="2">
      <t>ノウシュウ</t>
    </rPh>
    <rPh sb="1" eb="2">
      <t>シュウ</t>
    </rPh>
    <rPh sb="2" eb="4">
      <t>ハイスイ</t>
    </rPh>
    <rPh sb="5" eb="7">
      <t>コウキョウ</t>
    </rPh>
    <rPh sb="7" eb="9">
      <t>ゲスイ</t>
    </rPh>
    <rPh sb="11" eb="13">
      <t>トウゴウ</t>
    </rPh>
    <phoneticPr fontId="1"/>
  </si>
  <si>
    <t>特環施設と公共下水との結合</t>
    <rPh sb="0" eb="1">
      <t>トク</t>
    </rPh>
    <rPh sb="2" eb="4">
      <t>シセツ</t>
    </rPh>
    <rPh sb="5" eb="7">
      <t>コウキョウ</t>
    </rPh>
    <rPh sb="7" eb="9">
      <t>ゲスイ</t>
    </rPh>
    <rPh sb="11" eb="13">
      <t>ケツゴウ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</si>
  <si>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</si>
  <si>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</si>
  <si>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</si>
  <si>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</si>
  <si>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</si>
  <si>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</si>
  <si>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</si>
  <si>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</si>
  <si>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</si>
  <si>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</si>
  <si>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</si>
  <si>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</si>
  <si>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</si>
  <si>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</si>
  <si>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</si>
  <si>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</si>
  <si>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</si>
  <si>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</si>
  <si>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</si>
  <si>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</si>
  <si>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</si>
  <si>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</si>
  <si>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</si>
  <si>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</si>
  <si>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</si>
  <si>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抜本的な改革に取り組まず、現行の経営体制・手法を継続する理由及び現在の経営状況・経営戦略等における中長期的な将来見通しを踏まえた、今後の経営改革の方向性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</si>
</sst>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
      <sz val="14"/>
      <color theme="1"/>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2">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2" fillId="2" borderId="0" xfId="0" applyFont="1" applyFill="1" applyAlignment="1"/>
    <xf numFmtId="0" fontId="12"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3" fillId="2" borderId="0" xfId="0" applyFont="1" applyFill="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5" fillId="0" borderId="0" xfId="0" applyFont="1" applyAlignment="1"/>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6" fillId="2" borderId="0" xfId="0" applyFont="1" applyFill="1">
      <alignmen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2" borderId="0" xfId="0" applyFont="1" applyFill="1">
      <alignment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10" xfId="0" applyFont="1" applyFill="1" applyBorder="1" applyAlignment="1">
      <alignment horizontal="left" wrapText="1"/>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2" fillId="2" borderId="0" xfId="0" applyFont="1" applyFill="1" applyAlignment="1">
      <alignment vertical="center" wrapText="1"/>
    </xf>
    <xf numFmtId="0" fontId="23"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4" fillId="0" borderId="10" xfId="0" applyFont="1" applyBorder="1">
      <alignment vertical="center"/>
    </xf>
    <xf numFmtId="0" fontId="24" fillId="0" borderId="12" xfId="0" applyFont="1" applyBorder="1">
      <alignment vertical="center"/>
    </xf>
    <xf numFmtId="0" fontId="25" fillId="0" borderId="10" xfId="0" applyFont="1" applyBorder="1">
      <alignment vertical="center"/>
    </xf>
    <xf numFmtId="0" fontId="25" fillId="0" borderId="12"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5" fillId="0" borderId="10" xfId="0" applyFont="1" applyBorder="1" applyAlignment="1">
      <alignment vertical="top" wrapText="1"/>
    </xf>
    <xf numFmtId="0" fontId="25" fillId="0" borderId="10" xfId="0" applyFont="1" applyBorder="1" applyAlignment="1">
      <alignment vertical="top"/>
    </xf>
    <xf numFmtId="0" fontId="25" fillId="0" borderId="12" xfId="0" applyFont="1" applyBorder="1" applyAlignment="1">
      <alignment vertical="top"/>
    </xf>
    <xf numFmtId="0" fontId="26" fillId="2" borderId="0" xfId="0" applyFont="1" applyFill="1">
      <alignment vertical="center"/>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23" fillId="0" borderId="1" xfId="0" applyFont="1" applyBorder="1" applyAlignment="1">
      <alignment horizontal="center" vertical="center" wrapText="1"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Alignment="1">
      <alignment horizontal="left" wrapText="1"/>
    </xf>
    <xf numFmtId="0" fontId="1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xf>
    <xf numFmtId="0" fontId="23"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9" fillId="2" borderId="6" xfId="0" applyFont="1" applyFill="1" applyBorder="1">
      <alignment vertical="center"/>
    </xf>
    <xf numFmtId="0" fontId="13" fillId="2" borderId="8" xfId="0" applyFont="1" applyFill="1" applyBorder="1" applyAlignment="1">
      <alignment horizontal="center"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5" fillId="2" borderId="0" xfId="0" applyFont="1" applyFill="1" applyAlignment="1">
      <alignment horizontal="left" vertical="center" wrapText="1"/>
    </xf>
    <xf numFmtId="0" fontId="15" fillId="2" borderId="8" xfId="0" applyFont="1" applyFill="1" applyBorder="1" applyAlignment="1">
      <alignment horizontal="left" wrapText="1"/>
    </xf>
    <xf numFmtId="0" fontId="23" fillId="2" borderId="0" xfId="0" applyFont="1" applyFill="1" applyAlignment="1">
      <alignment horizontal="left" vertical="center"/>
    </xf>
    <xf numFmtId="0" fontId="11" fillId="2" borderId="0" xfId="0" applyFont="1" applyFill="1">
      <alignmen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16" fillId="0" borderId="1" xfId="0" quotePrefix="1"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0" xfId="0" applyFont="1" applyAlignment="1">
      <alignment horizontal="left" vertical="center" wrapText="1"/>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cellXfs>
  <cellStyles count="1">
    <cellStyle name="標準" xfId="0" builtinId="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DB5ACA7-7704-4D83-B224-2D1B52999C0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9377F0C-E0DD-4C2D-93D5-4AAB3F67F29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D5FB52F-B718-411A-B64F-6663C1499BB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D5E0B605-B9B9-485F-AFDF-9881E303D009}"/>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E760220-6F0C-4142-914A-1F725E5FA3C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F538D5DF-0AC1-4AAC-B1DF-C5F7957AF271}"/>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A4EA1801-83A2-493F-A4D4-D81391C0AC28}"/>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21DC231F-90AF-4FF2-A30D-34D9A8988447}"/>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1FC9EC88-3E7E-43C3-985D-65CB471E89BD}"/>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D4310292-AADE-4D3C-A737-859FEDB18CFD}"/>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5C2C2B65-7837-4830-BC8D-4E10D9D2E6B3}"/>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DB778391-FCD1-47A2-93C5-6B6ECA99E967}"/>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610B013B-61AB-40B8-ADA1-EDE1190634C9}"/>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D2EA0956-C5CD-4613-8532-2947E557FBAC}"/>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B458DF1B-DB33-4479-AEEC-DA5DC37E72B2}"/>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527ADE29-3F67-4115-9BCE-27E356C2D40B}"/>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CBADAC4B-B1C4-496F-855C-0F1DE2BAFE09}"/>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74955E6B-35A9-467B-913B-03CD15B57D0F}"/>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34E66CCF-EB27-4DB4-AE1B-C65B6638B62D}"/>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91FD0C2A-974E-428C-8762-FDEB5D4ED743}"/>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84FD3E45-59C3-49C7-A271-84A1DE530DF5}"/>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AE81C16B-E270-4C72-BB97-30077E239DA9}"/>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767DF8D0-2B9D-493E-B9C7-FFDFF9D05747}"/>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61EA0646-E7CC-4FC4-AA66-63DD81CAFA75}"/>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A7EF3AC3-4DD3-4FB5-A0B4-CF150CDE36EB}"/>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470E13B-9031-4CB2-BC20-984985E1EBF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9FFEA31-989E-4D18-88FB-B4829D0817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0FD9298-5A47-43D9-A72C-D73E46667C6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F4847F5E-2273-410E-9DCB-C0FD9D70E08D}"/>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B703B67-823D-474B-A430-B8FB422A14E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C27A31F9-1694-4C9C-BA52-22C1C30D5E13}"/>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1B54F0F7-CB19-4372-BE0B-3B880A75B675}"/>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DBB68B58-E650-47D7-A3D3-19028F387F28}"/>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98AD43EF-E8EA-41EA-BB80-A9D39E8BC4B7}"/>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EA871E1E-E8AD-49AC-AE42-775E4E45CF1F}"/>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298203D6-CD50-422C-821F-520DBF90AA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4CFC6587-326B-4827-991C-64246DFD9EFB}"/>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5802D594-DCFF-4EB7-A625-427CABECB884}"/>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EF2AB565-0D59-4A8D-B0A7-226F9E87FED4}"/>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5319BEC0-3650-44E2-AFB8-2C3FE31897AE}"/>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490EC0CC-4FF0-4AA8-BB7E-229207F3615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59C87FC8-570A-4EE5-B916-0351BDD28D25}"/>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C1BBFAC3-B8D6-4D6E-B55D-46B59A5AECE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A0A99D9C-62D4-4EEE-8201-7525F115193C}"/>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FB77A961-8282-42D6-A557-0C1309A3DDCA}"/>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244945F5-A6A0-4E11-8766-4EB980EE83D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6D860DC4-5D24-408C-8808-1DF5B8985CC2}"/>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CCD9087F-6DF2-4001-ADA4-0E81FF244B5F}"/>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54669BF0-99C7-4456-8FB7-71340A124EE1}"/>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AA4D6FA5-F531-4A3A-98CA-8A6F98AA7A2C}"/>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4179\Desktop\03%20&#22243;&#20307;&#8594;&#30476;\26%20&#33021;&#20195;&#23665;&#26412;&#24195;&#22495;&#9675;\&#65288;&#25968;&#24335;&#19968;&#37096;&#20462;&#27491;&#65289;&#9675;03%20&#35519;&#26619;&#31080;%20&#65288;R3&#25244;&#26412;&#25913;&#38761;&#35519;&#26619;&#65289;%20(003)%20&#25351;&#23450;&#20171;&#35703;&#65306;&#33021;&#20195;&#23665;&#26412;&#24195;&#22495;&#24066;&#30010;&#26449;&#22287;&#32068;&#215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4179\Desktop\03%20&#22243;&#20307;&#8594;&#30476;\26%20&#33021;&#20195;&#23665;&#26412;&#24195;&#22495;&#9675;\&#65288;&#25968;&#24335;&#19968;&#37096;&#20462;&#27491;&#65289;&#9675;03%20&#35519;&#26619;&#31080;%20&#65288;R3&#25244;&#26412;&#25913;&#38761;&#35519;&#26619;&#65289;%20(003)%20&#30701;&#26399;&#20837;&#25152;&#65306;&#33021;&#20195;&#23665;&#26412;&#24195;&#22495;&#24066;&#30010;&#26449;&#22287;&#32068;&#21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能代山本広域市町村圏組合</v>
          </cell>
        </row>
        <row r="17">
          <cell r="F17" t="str">
            <v>介護サービス事業</v>
          </cell>
          <cell r="W17" t="str">
            <v>指定介護老人福祉施設</v>
          </cell>
          <cell r="BD17" t="str">
            <v>●</v>
          </cell>
        </row>
        <row r="19">
          <cell r="F19" t="str">
            <v>特別養護老人ホーム運営事業特別会計</v>
          </cell>
        </row>
        <row r="43">
          <cell r="R43" t="str">
            <v>●</v>
          </cell>
          <cell r="X43" t="str">
            <v xml:space="preserve"> </v>
          </cell>
          <cell r="AA43" t="str">
            <v>●</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79">
          <cell r="B79" t="str">
            <v>構成市町それぞれに特別養護老人ホームが設置され、組合の事務として共同処理を継続する環境ではなくなっており、令和３年度に１施設、令和９年度に１施設を廃止する予定である。廃止後の設置運営主体については構成市町の能代市において地元社会福祉法人としているため、当組合の改築等に係る事業費が不要となる。</v>
          </cell>
        </row>
        <row r="85">
          <cell r="G85" t="str">
            <v>●</v>
          </cell>
          <cell r="S85" t="str">
            <v>令和</v>
          </cell>
          <cell r="V85">
            <v>10</v>
          </cell>
        </row>
        <row r="86">
          <cell r="G86" t="str">
            <v xml:space="preserve"> </v>
          </cell>
          <cell r="V86">
            <v>3</v>
          </cell>
        </row>
        <row r="87">
          <cell r="V87">
            <v>31</v>
          </cell>
        </row>
        <row r="91">
          <cell r="O91" t="str">
            <v xml:space="preserve"> </v>
          </cell>
          <cell r="AG91" t="str">
            <v xml:space="preserve"> </v>
          </cell>
        </row>
        <row r="92">
          <cell r="O92" t="str">
            <v xml:space="preserve"> </v>
          </cell>
          <cell r="AG92" t="str">
            <v>●</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能代山本広域市町村圏組合</v>
          </cell>
        </row>
        <row r="17">
          <cell r="F17" t="str">
            <v>介護サービス事業</v>
          </cell>
          <cell r="W17" t="str">
            <v>老人短期入所施設</v>
          </cell>
          <cell r="BD17" t="str">
            <v>●</v>
          </cell>
        </row>
        <row r="19">
          <cell r="F19" t="str">
            <v>特別養護老人ホーム運営事業特別会計</v>
          </cell>
        </row>
        <row r="43">
          <cell r="R43" t="str">
            <v>●</v>
          </cell>
          <cell r="X43" t="str">
            <v xml:space="preserve"> </v>
          </cell>
          <cell r="AA43" t="str">
            <v>●</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79">
          <cell r="B79" t="str">
            <v>構成市町それぞれに特別養護老人ホームが設置され、組合の事務として共同処理を継続する環境ではなくなっており、令和３年度に１施設、令和９年度に１施設を廃止する予定である。廃止後の設置運営主体については構成市町の能代市において地元社会福祉法人としているため、当組合の改築等に係る事業費が不要となる。</v>
          </cell>
        </row>
        <row r="85">
          <cell r="G85" t="str">
            <v>●</v>
          </cell>
          <cell r="S85" t="str">
            <v>令和</v>
          </cell>
          <cell r="V85">
            <v>10</v>
          </cell>
        </row>
        <row r="86">
          <cell r="G86" t="str">
            <v xml:space="preserve"> </v>
          </cell>
          <cell r="V86">
            <v>3</v>
          </cell>
        </row>
        <row r="87">
          <cell r="V87">
            <v>31</v>
          </cell>
        </row>
        <row r="91">
          <cell r="O91" t="str">
            <v xml:space="preserve"> </v>
          </cell>
          <cell r="AG91" t="str">
            <v xml:space="preserve"> </v>
          </cell>
        </row>
        <row r="92">
          <cell r="O92" t="str">
            <v xml:space="preserve"> </v>
          </cell>
          <cell r="AG92" t="str">
            <v>●</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B1DDE-AA80-4254-8923-A3934180F7A8}">
  <sheetPr>
    <pageSetUpPr fitToPage="1"/>
  </sheetPr>
  <dimension ref="A1:CN315"/>
  <sheetViews>
    <sheetView showZeros="0" view="pageBreakPreview" zoomScale="60" zoomScaleNormal="55" workbookViewId="0">
      <selection activeCell="U36" sqref="U36:AJ47"/>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IF(COUNTIF([1]回答表!K15,"*")&gt;0,[1]回答表!K15,"")</f>
        <v>能代山本広域市町村圏組合</v>
      </c>
      <c r="D11" s="8"/>
      <c r="E11" s="8"/>
      <c r="F11" s="8"/>
      <c r="G11" s="8"/>
      <c r="H11" s="8"/>
      <c r="I11" s="8"/>
      <c r="J11" s="8"/>
      <c r="K11" s="8"/>
      <c r="L11" s="8"/>
      <c r="M11" s="8"/>
      <c r="N11" s="8"/>
      <c r="O11" s="8"/>
      <c r="P11" s="8"/>
      <c r="Q11" s="8"/>
      <c r="R11" s="8"/>
      <c r="S11" s="8"/>
      <c r="T11" s="8"/>
      <c r="U11" s="22" t="str">
        <f>IF(COUNTIF([1]回答表!F17,"*")&gt;0,[1]回答表!F17,"")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IF(COUNTIF([1]回答表!W17,"*")&gt;0,[1]回答表!W17,"")</f>
        <v>指定介護老人福祉施設</v>
      </c>
      <c r="AP11" s="10"/>
      <c r="AQ11" s="10"/>
      <c r="AR11" s="10"/>
      <c r="AS11" s="10"/>
      <c r="AT11" s="10"/>
      <c r="AU11" s="10"/>
      <c r="AV11" s="10"/>
      <c r="AW11" s="10"/>
      <c r="AX11" s="10"/>
      <c r="AY11" s="10"/>
      <c r="AZ11" s="10"/>
      <c r="BA11" s="10"/>
      <c r="BB11" s="10"/>
      <c r="BC11" s="10"/>
      <c r="BD11" s="10"/>
      <c r="BE11" s="10"/>
      <c r="BF11" s="11"/>
      <c r="BG11" s="21" t="str">
        <f>IF(COUNTIF([1]回答表!F19,"*")&gt;0,[1]回答表!F19,"")</f>
        <v>特別養護老人ホーム運営事業特別会計</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IF([1]回答表!R43="●","●","")</f>
        <v>●</v>
      </c>
      <c r="E24" s="80"/>
      <c r="F24" s="80"/>
      <c r="G24" s="80"/>
      <c r="H24" s="80"/>
      <c r="I24" s="80"/>
      <c r="J24" s="81"/>
      <c r="K24" s="79" t="str">
        <f>IF([1]回答表!R44="●","●","")</f>
        <v/>
      </c>
      <c r="L24" s="80"/>
      <c r="M24" s="80"/>
      <c r="N24" s="80"/>
      <c r="O24" s="80"/>
      <c r="P24" s="80"/>
      <c r="Q24" s="81"/>
      <c r="R24" s="79" t="str">
        <f>IF([1]回答表!R45="●","●","")</f>
        <v/>
      </c>
      <c r="S24" s="80"/>
      <c r="T24" s="80"/>
      <c r="U24" s="80"/>
      <c r="V24" s="80"/>
      <c r="W24" s="80"/>
      <c r="X24" s="81"/>
      <c r="Y24" s="79" t="str">
        <f>IF([1]回答表!R46="●","●","")</f>
        <v/>
      </c>
      <c r="Z24" s="80"/>
      <c r="AA24" s="80"/>
      <c r="AB24" s="80"/>
      <c r="AC24" s="80"/>
      <c r="AD24" s="80"/>
      <c r="AE24" s="81"/>
      <c r="AF24" s="79" t="str">
        <f>IF([1]回答表!R47="●","●","")</f>
        <v/>
      </c>
      <c r="AG24" s="80"/>
      <c r="AH24" s="80"/>
      <c r="AI24" s="80"/>
      <c r="AJ24" s="80"/>
      <c r="AK24" s="80"/>
      <c r="AL24" s="81"/>
      <c r="AM24" s="79" t="str">
        <f>IF([1]回答表!R48="●","●","")</f>
        <v/>
      </c>
      <c r="AN24" s="80"/>
      <c r="AO24" s="80"/>
      <c r="AP24" s="80"/>
      <c r="AQ24" s="80"/>
      <c r="AR24" s="80"/>
      <c r="AS24" s="81"/>
      <c r="AT24" s="79" t="str">
        <f>IF([1]回答表!R49="●","●","")</f>
        <v/>
      </c>
      <c r="AU24" s="80"/>
      <c r="AV24" s="80"/>
      <c r="AW24" s="80"/>
      <c r="AX24" s="80"/>
      <c r="AY24" s="80"/>
      <c r="AZ24" s="81"/>
      <c r="BA24" s="68"/>
      <c r="BB24" s="82" t="str">
        <f>IF([1]回答表!R50="●","●","")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24" customHeight="1" x14ac:dyDescent="0.4">
      <c r="A36" s="92"/>
      <c r="B36" s="92"/>
      <c r="C36" s="101"/>
      <c r="D36" s="105" t="s">
        <v>18</v>
      </c>
      <c r="E36" s="106"/>
      <c r="F36" s="106"/>
      <c r="G36" s="106"/>
      <c r="H36" s="106"/>
      <c r="I36" s="106"/>
      <c r="J36" s="106"/>
      <c r="K36" s="106"/>
      <c r="L36" s="106"/>
      <c r="M36" s="107"/>
      <c r="N36" s="130" t="str">
        <f>IF([1]回答表!X43="●","●","")</f>
        <v/>
      </c>
      <c r="O36" s="131"/>
      <c r="P36" s="131"/>
      <c r="Q36" s="132"/>
      <c r="R36" s="119"/>
      <c r="S36" s="119"/>
      <c r="T36" s="119"/>
      <c r="U36" s="313" t="str">
        <f>IF([1]回答表!X43="●",[1]回答表!B59,IF([1]回答表!AA43="●",[1]回答表!B79,""))</f>
        <v>構成市町それぞれに特別養護老人ホームが設置され、組合の事務として共同処理を継続する環境ではなくなっており、令和３年度に１施設、令和９年度に１施設を廃止する予定である。廃止後の設置運営主体については構成市町の能代市において地元社会福祉法人としているため、当組合の改築等に係る事業費が不要となる。</v>
      </c>
      <c r="V36" s="314"/>
      <c r="W36" s="314"/>
      <c r="X36" s="314"/>
      <c r="Y36" s="314"/>
      <c r="Z36" s="314"/>
      <c r="AA36" s="314"/>
      <c r="AB36" s="314"/>
      <c r="AC36" s="314"/>
      <c r="AD36" s="314"/>
      <c r="AE36" s="314"/>
      <c r="AF36" s="314"/>
      <c r="AG36" s="314"/>
      <c r="AH36" s="314"/>
      <c r="AI36" s="314"/>
      <c r="AJ36" s="31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IF([1]回答表!X43="●",[1]回答表!S65,IF([1]回答表!AA43="●",[1]回答表!S85,""))</f>
        <v>令和</v>
      </c>
      <c r="BG36" s="139"/>
      <c r="BH36" s="139"/>
      <c r="BI36" s="139"/>
      <c r="BJ36" s="138"/>
      <c r="BK36" s="139"/>
      <c r="BL36" s="139"/>
      <c r="BM36" s="139"/>
      <c r="BN36" s="138"/>
      <c r="BO36" s="139"/>
      <c r="BP36" s="139"/>
      <c r="BQ36" s="140"/>
      <c r="BR36" s="112"/>
      <c r="BS36" s="92"/>
    </row>
    <row r="37" spans="1:71" ht="24" customHeight="1" x14ac:dyDescent="0.4">
      <c r="A37" s="92"/>
      <c r="B37" s="92"/>
      <c r="C37" s="101"/>
      <c r="D37" s="141"/>
      <c r="E37" s="142"/>
      <c r="F37" s="142"/>
      <c r="G37" s="142"/>
      <c r="H37" s="142"/>
      <c r="I37" s="142"/>
      <c r="J37" s="142"/>
      <c r="K37" s="142"/>
      <c r="L37" s="142"/>
      <c r="M37" s="143"/>
      <c r="N37" s="144"/>
      <c r="O37" s="145"/>
      <c r="P37" s="145"/>
      <c r="Q37" s="146"/>
      <c r="R37" s="119"/>
      <c r="S37" s="119"/>
      <c r="T37" s="119"/>
      <c r="U37" s="316"/>
      <c r="V37" s="317"/>
      <c r="W37" s="317"/>
      <c r="X37" s="317"/>
      <c r="Y37" s="317"/>
      <c r="Z37" s="317"/>
      <c r="AA37" s="317"/>
      <c r="AB37" s="317"/>
      <c r="AC37" s="317"/>
      <c r="AD37" s="317"/>
      <c r="AE37" s="317"/>
      <c r="AF37" s="317"/>
      <c r="AG37" s="317"/>
      <c r="AH37" s="317"/>
      <c r="AI37" s="317"/>
      <c r="AJ37" s="318"/>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24" customHeight="1" x14ac:dyDescent="0.4">
      <c r="A38" s="92"/>
      <c r="B38" s="92"/>
      <c r="C38" s="101"/>
      <c r="D38" s="141"/>
      <c r="E38" s="142"/>
      <c r="F38" s="142"/>
      <c r="G38" s="142"/>
      <c r="H38" s="142"/>
      <c r="I38" s="142"/>
      <c r="J38" s="142"/>
      <c r="K38" s="142"/>
      <c r="L38" s="142"/>
      <c r="M38" s="143"/>
      <c r="N38" s="144"/>
      <c r="O38" s="145"/>
      <c r="P38" s="145"/>
      <c r="Q38" s="146"/>
      <c r="R38" s="119"/>
      <c r="S38" s="119"/>
      <c r="T38" s="119"/>
      <c r="U38" s="316"/>
      <c r="V38" s="317"/>
      <c r="W38" s="317"/>
      <c r="X38" s="317"/>
      <c r="Y38" s="317"/>
      <c r="Z38" s="317"/>
      <c r="AA38" s="317"/>
      <c r="AB38" s="317"/>
      <c r="AC38" s="317"/>
      <c r="AD38" s="317"/>
      <c r="AE38" s="317"/>
      <c r="AF38" s="317"/>
      <c r="AG38" s="317"/>
      <c r="AH38" s="317"/>
      <c r="AI38" s="317"/>
      <c r="AJ38" s="318"/>
      <c r="AK38" s="136"/>
      <c r="AL38" s="136"/>
      <c r="AM38" s="82" t="str">
        <f>IF([1]回答表!X43="●",[1]回答表!G65,IF([1]回答表!AA43="●",[1]回答表!G85,""))</f>
        <v>●</v>
      </c>
      <c r="AN38" s="83"/>
      <c r="AO38" s="83"/>
      <c r="AP38" s="83"/>
      <c r="AQ38" s="83"/>
      <c r="AR38" s="83"/>
      <c r="AS38" s="83"/>
      <c r="AT38" s="153"/>
      <c r="AU38" s="82" t="str">
        <f>IF([1]回答表!X43="●",[1]回答表!G66,IF([1]回答表!AA43="●",[1]回答表!G86,""))</f>
        <v xml:space="preserve">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24" customHeight="1" x14ac:dyDescent="0.4">
      <c r="A39" s="92"/>
      <c r="B39" s="92"/>
      <c r="C39" s="101"/>
      <c r="D39" s="116"/>
      <c r="E39" s="117"/>
      <c r="F39" s="117"/>
      <c r="G39" s="117"/>
      <c r="H39" s="117"/>
      <c r="I39" s="117"/>
      <c r="J39" s="117"/>
      <c r="K39" s="117"/>
      <c r="L39" s="117"/>
      <c r="M39" s="118"/>
      <c r="N39" s="154"/>
      <c r="O39" s="155"/>
      <c r="P39" s="155"/>
      <c r="Q39" s="156"/>
      <c r="R39" s="119"/>
      <c r="S39" s="119"/>
      <c r="T39" s="119"/>
      <c r="U39" s="316"/>
      <c r="V39" s="317"/>
      <c r="W39" s="317"/>
      <c r="X39" s="317"/>
      <c r="Y39" s="317"/>
      <c r="Z39" s="317"/>
      <c r="AA39" s="317"/>
      <c r="AB39" s="317"/>
      <c r="AC39" s="317"/>
      <c r="AD39" s="317"/>
      <c r="AE39" s="317"/>
      <c r="AF39" s="317"/>
      <c r="AG39" s="317"/>
      <c r="AH39" s="317"/>
      <c r="AI39" s="317"/>
      <c r="AJ39" s="318"/>
      <c r="AK39" s="136"/>
      <c r="AL39" s="136"/>
      <c r="AM39" s="79"/>
      <c r="AN39" s="80"/>
      <c r="AO39" s="80"/>
      <c r="AP39" s="80"/>
      <c r="AQ39" s="80"/>
      <c r="AR39" s="80"/>
      <c r="AS39" s="80"/>
      <c r="AT39" s="81"/>
      <c r="AU39" s="79"/>
      <c r="AV39" s="80"/>
      <c r="AW39" s="80"/>
      <c r="AX39" s="80"/>
      <c r="AY39" s="80"/>
      <c r="AZ39" s="80"/>
      <c r="BA39" s="80"/>
      <c r="BB39" s="81"/>
      <c r="BC39" s="120"/>
      <c r="BD39" s="109"/>
      <c r="BE39" s="109"/>
      <c r="BF39" s="150">
        <f>IF([1]回答表!X43="●",[1]回答表!V65,IF([1]回答表!AA43="●",[1]回答表!V85,""))</f>
        <v>10</v>
      </c>
      <c r="BG39" s="16"/>
      <c r="BH39" s="16"/>
      <c r="BI39" s="17"/>
      <c r="BJ39" s="150">
        <f>IF([1]回答表!X43="●",[1]回答表!V66,IF([1]回答表!AA43="●",[1]回答表!V86,""))</f>
        <v>3</v>
      </c>
      <c r="BK39" s="16"/>
      <c r="BL39" s="16"/>
      <c r="BM39" s="17"/>
      <c r="BN39" s="150">
        <f>IF([1]回答表!X43="●",[1]回答表!V67,IF([1]回答表!AA43="●",[1]回答表!V87,""))</f>
        <v>31</v>
      </c>
      <c r="BO39" s="16"/>
      <c r="BP39" s="16"/>
      <c r="BQ39" s="17"/>
      <c r="BR39" s="112"/>
      <c r="BS39" s="92"/>
    </row>
    <row r="40" spans="1:71" ht="24" customHeight="1" x14ac:dyDescent="0.4">
      <c r="A40" s="92"/>
      <c r="B40" s="92"/>
      <c r="C40" s="101"/>
      <c r="D40" s="157"/>
      <c r="E40" s="157"/>
      <c r="F40" s="157"/>
      <c r="G40" s="157"/>
      <c r="H40" s="157"/>
      <c r="I40" s="157"/>
      <c r="J40" s="157"/>
      <c r="K40" s="157"/>
      <c r="L40" s="157"/>
      <c r="M40" s="157"/>
      <c r="N40" s="158"/>
      <c r="O40" s="158"/>
      <c r="P40" s="158"/>
      <c r="Q40" s="158"/>
      <c r="R40" s="159"/>
      <c r="S40" s="159"/>
      <c r="T40" s="159"/>
      <c r="U40" s="316"/>
      <c r="V40" s="317"/>
      <c r="W40" s="317"/>
      <c r="X40" s="317"/>
      <c r="Y40" s="317"/>
      <c r="Z40" s="317"/>
      <c r="AA40" s="317"/>
      <c r="AB40" s="317"/>
      <c r="AC40" s="317"/>
      <c r="AD40" s="317"/>
      <c r="AE40" s="317"/>
      <c r="AF40" s="317"/>
      <c r="AG40" s="317"/>
      <c r="AH40" s="317"/>
      <c r="AI40" s="317"/>
      <c r="AJ40" s="318"/>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24" customHeight="1" x14ac:dyDescent="0.4">
      <c r="A41" s="92"/>
      <c r="B41" s="92"/>
      <c r="C41" s="101"/>
      <c r="D41" s="157"/>
      <c r="E41" s="157"/>
      <c r="F41" s="157"/>
      <c r="G41" s="157"/>
      <c r="H41" s="157"/>
      <c r="I41" s="157"/>
      <c r="J41" s="157"/>
      <c r="K41" s="157"/>
      <c r="L41" s="157"/>
      <c r="M41" s="157"/>
      <c r="N41" s="158"/>
      <c r="O41" s="158"/>
      <c r="P41" s="158"/>
      <c r="Q41" s="158"/>
      <c r="R41" s="159"/>
      <c r="S41" s="159"/>
      <c r="T41" s="159"/>
      <c r="U41" s="316"/>
      <c r="V41" s="317"/>
      <c r="W41" s="317"/>
      <c r="X41" s="317"/>
      <c r="Y41" s="317"/>
      <c r="Z41" s="317"/>
      <c r="AA41" s="317"/>
      <c r="AB41" s="317"/>
      <c r="AC41" s="317"/>
      <c r="AD41" s="317"/>
      <c r="AE41" s="317"/>
      <c r="AF41" s="317"/>
      <c r="AG41" s="317"/>
      <c r="AH41" s="317"/>
      <c r="AI41" s="317"/>
      <c r="AJ41" s="318"/>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24" customHeight="1" x14ac:dyDescent="0.4">
      <c r="A42" s="92"/>
      <c r="B42" s="92"/>
      <c r="C42" s="101"/>
      <c r="D42" s="157"/>
      <c r="E42" s="157"/>
      <c r="F42" s="157"/>
      <c r="G42" s="157"/>
      <c r="H42" s="157"/>
      <c r="I42" s="157"/>
      <c r="J42" s="157"/>
      <c r="K42" s="157"/>
      <c r="L42" s="157"/>
      <c r="M42" s="157"/>
      <c r="N42" s="158"/>
      <c r="O42" s="158"/>
      <c r="P42" s="158"/>
      <c r="Q42" s="158"/>
      <c r="R42" s="159"/>
      <c r="S42" s="159"/>
      <c r="T42" s="159"/>
      <c r="U42" s="316"/>
      <c r="V42" s="317"/>
      <c r="W42" s="317"/>
      <c r="X42" s="317"/>
      <c r="Y42" s="317"/>
      <c r="Z42" s="317"/>
      <c r="AA42" s="317"/>
      <c r="AB42" s="317"/>
      <c r="AC42" s="317"/>
      <c r="AD42" s="317"/>
      <c r="AE42" s="317"/>
      <c r="AF42" s="317"/>
      <c r="AG42" s="317"/>
      <c r="AH42" s="317"/>
      <c r="AI42" s="317"/>
      <c r="AJ42" s="318"/>
      <c r="AK42" s="136"/>
      <c r="AL42" s="136"/>
      <c r="AM42" s="160" t="str">
        <f>IF([1]回答表!X43="●",[1]回答表!O71,IF([1]回答表!AA43="●",[1]回答表!O91,""))</f>
        <v xml:space="preserve">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4" customHeight="1" x14ac:dyDescent="0.4">
      <c r="A43" s="92"/>
      <c r="B43" s="92"/>
      <c r="C43" s="101"/>
      <c r="D43" s="157"/>
      <c r="E43" s="157"/>
      <c r="F43" s="157"/>
      <c r="G43" s="157"/>
      <c r="H43" s="157"/>
      <c r="I43" s="157"/>
      <c r="J43" s="157"/>
      <c r="K43" s="157"/>
      <c r="L43" s="157"/>
      <c r="M43" s="157"/>
      <c r="N43" s="158"/>
      <c r="O43" s="158"/>
      <c r="P43" s="158"/>
      <c r="Q43" s="158"/>
      <c r="R43" s="159"/>
      <c r="S43" s="159"/>
      <c r="T43" s="159"/>
      <c r="U43" s="316"/>
      <c r="V43" s="317"/>
      <c r="W43" s="317"/>
      <c r="X43" s="317"/>
      <c r="Y43" s="317"/>
      <c r="Z43" s="317"/>
      <c r="AA43" s="317"/>
      <c r="AB43" s="317"/>
      <c r="AC43" s="317"/>
      <c r="AD43" s="317"/>
      <c r="AE43" s="317"/>
      <c r="AF43" s="317"/>
      <c r="AG43" s="317"/>
      <c r="AH43" s="317"/>
      <c r="AI43" s="317"/>
      <c r="AJ43" s="318"/>
      <c r="AK43" s="136"/>
      <c r="AL43" s="136"/>
      <c r="AM43" s="160" t="str">
        <f>IF([1]回答表!X43="●",[1]回答表!O72,IF([1]回答表!AA43="●",[1]回答表!O92,""))</f>
        <v xml:space="preserve">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4" customHeight="1" x14ac:dyDescent="0.4">
      <c r="A44" s="92"/>
      <c r="B44" s="92"/>
      <c r="C44" s="101"/>
      <c r="D44" s="166" t="s">
        <v>26</v>
      </c>
      <c r="E44" s="167"/>
      <c r="F44" s="167"/>
      <c r="G44" s="167"/>
      <c r="H44" s="167"/>
      <c r="I44" s="167"/>
      <c r="J44" s="167"/>
      <c r="K44" s="167"/>
      <c r="L44" s="167"/>
      <c r="M44" s="168"/>
      <c r="N44" s="130" t="str">
        <f>IF([1]回答表!AA43="●","●","")</f>
        <v>●</v>
      </c>
      <c r="O44" s="131"/>
      <c r="P44" s="131"/>
      <c r="Q44" s="132"/>
      <c r="R44" s="119"/>
      <c r="S44" s="119"/>
      <c r="T44" s="119"/>
      <c r="U44" s="316"/>
      <c r="V44" s="317"/>
      <c r="W44" s="317"/>
      <c r="X44" s="317"/>
      <c r="Y44" s="317"/>
      <c r="Z44" s="317"/>
      <c r="AA44" s="317"/>
      <c r="AB44" s="317"/>
      <c r="AC44" s="317"/>
      <c r="AD44" s="317"/>
      <c r="AE44" s="317"/>
      <c r="AF44" s="317"/>
      <c r="AG44" s="317"/>
      <c r="AH44" s="317"/>
      <c r="AI44" s="317"/>
      <c r="AJ44" s="318"/>
      <c r="AK44" s="136"/>
      <c r="AL44" s="136"/>
      <c r="AM44" s="160" t="str">
        <f>IF([1]回答表!X43="●",[1]回答表!O73,IF([1]回答表!AA43="●",[1]回答表!O93,""))</f>
        <v xml:space="preserve">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24" customHeight="1" x14ac:dyDescent="0.4">
      <c r="A45" s="92"/>
      <c r="B45" s="92"/>
      <c r="C45" s="101"/>
      <c r="D45" s="173"/>
      <c r="E45" s="174"/>
      <c r="F45" s="174"/>
      <c r="G45" s="174"/>
      <c r="H45" s="174"/>
      <c r="I45" s="174"/>
      <c r="J45" s="174"/>
      <c r="K45" s="174"/>
      <c r="L45" s="174"/>
      <c r="M45" s="175"/>
      <c r="N45" s="144"/>
      <c r="O45" s="145"/>
      <c r="P45" s="145"/>
      <c r="Q45" s="146"/>
      <c r="R45" s="119"/>
      <c r="S45" s="119"/>
      <c r="T45" s="119"/>
      <c r="U45" s="316"/>
      <c r="V45" s="317"/>
      <c r="W45" s="317"/>
      <c r="X45" s="317"/>
      <c r="Y45" s="317"/>
      <c r="Z45" s="317"/>
      <c r="AA45" s="317"/>
      <c r="AB45" s="317"/>
      <c r="AC45" s="317"/>
      <c r="AD45" s="317"/>
      <c r="AE45" s="317"/>
      <c r="AF45" s="317"/>
      <c r="AG45" s="317"/>
      <c r="AH45" s="317"/>
      <c r="AI45" s="317"/>
      <c r="AJ45" s="318"/>
      <c r="AK45" s="136"/>
      <c r="AL45" s="136"/>
      <c r="AM45" s="160" t="str">
        <f>IF([1]回答表!X43="●",[1]回答表!O74,IF([1]回答表!AA43="●",[1]回答表!O94,""))</f>
        <v xml:space="preserve">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24" customHeight="1" x14ac:dyDescent="0.4">
      <c r="A46" s="92"/>
      <c r="B46" s="92"/>
      <c r="C46" s="101"/>
      <c r="D46" s="173"/>
      <c r="E46" s="174"/>
      <c r="F46" s="174"/>
      <c r="G46" s="174"/>
      <c r="H46" s="174"/>
      <c r="I46" s="174"/>
      <c r="J46" s="174"/>
      <c r="K46" s="174"/>
      <c r="L46" s="174"/>
      <c r="M46" s="175"/>
      <c r="N46" s="144"/>
      <c r="O46" s="145"/>
      <c r="P46" s="145"/>
      <c r="Q46" s="146"/>
      <c r="R46" s="119"/>
      <c r="S46" s="119"/>
      <c r="T46" s="119"/>
      <c r="U46" s="316"/>
      <c r="V46" s="317"/>
      <c r="W46" s="317"/>
      <c r="X46" s="317"/>
      <c r="Y46" s="317"/>
      <c r="Z46" s="317"/>
      <c r="AA46" s="317"/>
      <c r="AB46" s="317"/>
      <c r="AC46" s="317"/>
      <c r="AD46" s="317"/>
      <c r="AE46" s="317"/>
      <c r="AF46" s="317"/>
      <c r="AG46" s="317"/>
      <c r="AH46" s="317"/>
      <c r="AI46" s="317"/>
      <c r="AJ46" s="318"/>
      <c r="AK46" s="136"/>
      <c r="AL46" s="136"/>
      <c r="AM46" s="160" t="str">
        <f>IF([1]回答表!X43="●",[1]回答表!AG71,IF([1]回答表!AA43="●",[1]回答表!AG91,""))</f>
        <v xml:space="preserve">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24" customHeight="1" x14ac:dyDescent="0.4">
      <c r="A47" s="92"/>
      <c r="B47" s="92"/>
      <c r="C47" s="101"/>
      <c r="D47" s="176"/>
      <c r="E47" s="177"/>
      <c r="F47" s="177"/>
      <c r="G47" s="177"/>
      <c r="H47" s="177"/>
      <c r="I47" s="177"/>
      <c r="J47" s="177"/>
      <c r="K47" s="177"/>
      <c r="L47" s="177"/>
      <c r="M47" s="178"/>
      <c r="N47" s="154"/>
      <c r="O47" s="155"/>
      <c r="P47" s="155"/>
      <c r="Q47" s="156"/>
      <c r="R47" s="119"/>
      <c r="S47" s="119"/>
      <c r="T47" s="119"/>
      <c r="U47" s="319"/>
      <c r="V47" s="320"/>
      <c r="W47" s="320"/>
      <c r="X47" s="320"/>
      <c r="Y47" s="320"/>
      <c r="Z47" s="320"/>
      <c r="AA47" s="320"/>
      <c r="AB47" s="320"/>
      <c r="AC47" s="320"/>
      <c r="AD47" s="320"/>
      <c r="AE47" s="320"/>
      <c r="AF47" s="320"/>
      <c r="AG47" s="320"/>
      <c r="AH47" s="320"/>
      <c r="AI47" s="320"/>
      <c r="AJ47" s="321"/>
      <c r="AK47" s="136"/>
      <c r="AL47" s="136"/>
      <c r="AM47" s="160" t="str">
        <f>IF([1]回答表!X43="●",[1]回答表!AG72,IF([1]回答表!AA43="●",[1]回答表!AG92,""))</f>
        <v>●</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IF([1]回答表!AD43="●","●","")</f>
        <v/>
      </c>
      <c r="O51" s="131"/>
      <c r="P51" s="131"/>
      <c r="Q51" s="132"/>
      <c r="R51" s="119"/>
      <c r="S51" s="119"/>
      <c r="T51" s="119"/>
      <c r="U51" s="133" t="str">
        <f>IF([1]回答表!AD43="●",[1]回答表!B99,"")</f>
        <v/>
      </c>
      <c r="V51" s="134"/>
      <c r="W51" s="134"/>
      <c r="X51" s="134"/>
      <c r="Y51" s="134"/>
      <c r="Z51" s="134"/>
      <c r="AA51" s="134"/>
      <c r="AB51" s="134"/>
      <c r="AC51" s="134"/>
      <c r="AD51" s="134"/>
      <c r="AE51" s="134"/>
      <c r="AF51" s="134"/>
      <c r="AG51" s="134"/>
      <c r="AH51" s="134"/>
      <c r="AI51" s="134"/>
      <c r="AJ51" s="135"/>
      <c r="AK51" s="183"/>
      <c r="AL51" s="183"/>
      <c r="AM51" s="133" t="str">
        <f>IF([1]回答表!AD43="●",[1]回答表!B104,"")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IF([1]回答表!X44="●","●","")</f>
        <v/>
      </c>
      <c r="O62" s="131"/>
      <c r="P62" s="131"/>
      <c r="Q62" s="132"/>
      <c r="R62" s="119"/>
      <c r="S62" s="119"/>
      <c r="T62" s="119"/>
      <c r="U62" s="133" t="str">
        <f>IF([1]回答表!X44="●",[1]回答表!B115,IF([1]回答表!AA44="●",[1]回答表!B127,""))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IF([1]回答表!X44="●",[1]回答表!S121,IF([1]回答表!AA44="●",[1]回答表!S133,""))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IF([1]回答表!X44="●",[1]回答表!J121,IF([1]回答表!AA44="●",[1]回答表!J133,""))</f>
        <v/>
      </c>
      <c r="AN65" s="83"/>
      <c r="AO65" s="83"/>
      <c r="AP65" s="83"/>
      <c r="AQ65" s="83"/>
      <c r="AR65" s="83"/>
      <c r="AS65" s="83"/>
      <c r="AT65" s="153"/>
      <c r="AU65" s="82" t="str">
        <f>IF([1]回答表!X44="●",[1]回答表!J122,IF([1]回答表!AA44="●",[1]回答表!J134,""))</f>
        <v/>
      </c>
      <c r="AV65" s="83"/>
      <c r="AW65" s="83"/>
      <c r="AX65" s="83"/>
      <c r="AY65" s="83"/>
      <c r="AZ65" s="83"/>
      <c r="BA65" s="83"/>
      <c r="BB65" s="153"/>
      <c r="BC65" s="120"/>
      <c r="BD65" s="109"/>
      <c r="BE65" s="109"/>
      <c r="BF65" s="150" t="str">
        <f>IF([1]回答表!X44="●",[1]回答表!V121,IF([1]回答表!AA44="●",[1]回答表!V133,""))</f>
        <v/>
      </c>
      <c r="BG65" s="151"/>
      <c r="BH65" s="151"/>
      <c r="BI65" s="151"/>
      <c r="BJ65" s="150" t="str">
        <f>IF([1]回答表!X44="●",[1]回答表!V122,IF([1]回答表!AA44="●",[1]回答表!V134,""))</f>
        <v/>
      </c>
      <c r="BK65" s="151"/>
      <c r="BL65" s="151"/>
      <c r="BM65" s="151"/>
      <c r="BN65" s="150" t="str">
        <f>IF([1]回答表!X44="●",[1]回答表!V123,IF([1]回答表!AA44="●",[1]回答表!V135,""))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IF([1]回答表!AA44="●","●","")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IF([1]回答表!AD44="●","●","")</f>
        <v/>
      </c>
      <c r="O74" s="131"/>
      <c r="P74" s="131"/>
      <c r="Q74" s="132"/>
      <c r="R74" s="119"/>
      <c r="S74" s="119"/>
      <c r="T74" s="119"/>
      <c r="U74" s="133" t="str">
        <f>IF([1]回答表!AD44="●",[1]回答表!B140,"")</f>
        <v/>
      </c>
      <c r="V74" s="134"/>
      <c r="W74" s="134"/>
      <c r="X74" s="134"/>
      <c r="Y74" s="134"/>
      <c r="Z74" s="134"/>
      <c r="AA74" s="134"/>
      <c r="AB74" s="134"/>
      <c r="AC74" s="134"/>
      <c r="AD74" s="134"/>
      <c r="AE74" s="134"/>
      <c r="AF74" s="134"/>
      <c r="AG74" s="134"/>
      <c r="AH74" s="134"/>
      <c r="AI74" s="134"/>
      <c r="AJ74" s="135"/>
      <c r="AK74" s="183"/>
      <c r="AL74" s="183"/>
      <c r="AM74" s="133" t="str">
        <f>IF([1]回答表!AD44="●",[1]回答表!B146,"")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IF([1]回答表!F17="水道事業",IF([1]回答表!X45="●","●",""),"")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IF([1]回答表!F17="水道事業",IF([1]回答表!X45="●",[1]回答表!B158,IF([1]回答表!AA45="●",[1]回答表!B223,"")),"")</f>
        <v/>
      </c>
      <c r="AN86" s="201"/>
      <c r="AO86" s="201"/>
      <c r="AP86" s="201"/>
      <c r="AQ86" s="201"/>
      <c r="AR86" s="201"/>
      <c r="AS86" s="201"/>
      <c r="AT86" s="201"/>
      <c r="AU86" s="201"/>
      <c r="AV86" s="201"/>
      <c r="AW86" s="201"/>
      <c r="AX86" s="201"/>
      <c r="AY86" s="201"/>
      <c r="AZ86" s="201"/>
      <c r="BA86" s="201"/>
      <c r="BB86" s="201"/>
      <c r="BC86" s="202"/>
      <c r="BD86" s="109"/>
      <c r="BE86" s="109"/>
      <c r="BF86" s="138" t="str">
        <f>IF([1]回答表!F17="水道事業",IF([1]回答表!X45="●",[1]回答表!B212,IF([1]回答表!AA45="●",[1]回答表!B278,"")),"")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IF([1]回答表!F17="水道事業",IF([1]回答表!X45="●",[1]回答表!J166,IF([1]回答表!AA45="●",[1]回答表!J231,"")),"")</f>
        <v/>
      </c>
      <c r="V88" s="83"/>
      <c r="W88" s="83"/>
      <c r="X88" s="83"/>
      <c r="Y88" s="83"/>
      <c r="Z88" s="83"/>
      <c r="AA88" s="83"/>
      <c r="AB88" s="153"/>
      <c r="AC88" s="82" t="str">
        <f>IF([1]回答表!F17="水道事業",IF([1]回答表!X45="●",[1]回答表!J173,IF([1]回答表!AA45="●",[1]回答表!J238,"")),"")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IF([1]回答表!F17="水道事業",IF([1]回答表!X45="●",[1]回答表!E212,IF([1]回答表!AA45="●",[1]回答表!E278,"")),"")</f>
        <v/>
      </c>
      <c r="BG89" s="151"/>
      <c r="BH89" s="151"/>
      <c r="BI89" s="151"/>
      <c r="BJ89" s="150" t="str">
        <f>IF([1]回答表!F17="水道事業",IF([1]回答表!X45="●",[1]回答表!E213,IF([1]回答表!AA45="●",[1]回答表!E279,"")),"")</f>
        <v/>
      </c>
      <c r="BK89" s="151"/>
      <c r="BL89" s="151"/>
      <c r="BM89" s="151"/>
      <c r="BN89" s="150" t="str">
        <f>IF([1]回答表!F17="水道事業",IF([1]回答表!X45="●",[1]回答表!E214,IF([1]回答表!AA45="●",[1]回答表!E280,"")),"")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IF([1]回答表!F17="水道事業",IF([1]回答表!AA45="●","●",""),"")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IF([1]回答表!F17="水道事業",IF([1]回答表!X45="●",[1]回答表!J176,IF([1]回答表!AA45="●",[1]回答表!J241,"")),"")</f>
        <v/>
      </c>
      <c r="V93" s="83"/>
      <c r="W93" s="83"/>
      <c r="X93" s="83"/>
      <c r="Y93" s="83"/>
      <c r="Z93" s="83"/>
      <c r="AA93" s="83"/>
      <c r="AB93" s="153"/>
      <c r="AC93" s="82" t="str">
        <f>IF([1]回答表!F17="水道事業",IF([1]回答表!X45="●",[1]回答表!J180,IF([1]回答表!AA45="●",[1]回答表!J245,"")),"")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IF([1]回答表!F17="水道事業",IF([1]回答表!AD45="●","●",""),"")</f>
        <v/>
      </c>
      <c r="O98" s="131"/>
      <c r="P98" s="131"/>
      <c r="Q98" s="132"/>
      <c r="R98" s="119"/>
      <c r="S98" s="119"/>
      <c r="T98" s="119"/>
      <c r="U98" s="133" t="str">
        <f>IF([1]回答表!F17="水道事業",IF([1]回答表!AD45="●",[1]回答表!B289,""),"")</f>
        <v/>
      </c>
      <c r="V98" s="134"/>
      <c r="W98" s="134"/>
      <c r="X98" s="134"/>
      <c r="Y98" s="134"/>
      <c r="Z98" s="134"/>
      <c r="AA98" s="134"/>
      <c r="AB98" s="134"/>
      <c r="AC98" s="134"/>
      <c r="AD98" s="134"/>
      <c r="AE98" s="134"/>
      <c r="AF98" s="134"/>
      <c r="AG98" s="134"/>
      <c r="AH98" s="134"/>
      <c r="AI98" s="134"/>
      <c r="AJ98" s="135"/>
      <c r="AK98" s="183"/>
      <c r="AL98" s="183"/>
      <c r="AM98" s="133" t="str">
        <f>IF([1]回答表!F17="水道事業",IF([1]回答表!AD45="●",[1]回答表!B295,""),"")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IF([1]回答表!F17="簡易水道事業",IF([1]回答表!X45="●",[1]回答表!B158,IF([1]回答表!AA45="●",[1]回答表!B223,"")),"")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IF([1]回答表!F17="簡易水道事業",IF([1]回答表!X45="●",[1]回答表!B212,IF([1]回答表!AA45="●",[1]回答表!B278,"")),"")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IF([1]回答表!F17="簡易水道事業",IF([1]回答表!X45="●","●",""),"")</f>
        <v/>
      </c>
      <c r="O112" s="131"/>
      <c r="P112" s="131"/>
      <c r="Q112" s="132"/>
      <c r="R112" s="119"/>
      <c r="S112" s="119"/>
      <c r="T112" s="119"/>
      <c r="U112" s="82" t="str">
        <f>IF([1]回答表!F17="簡易水道事業",IF([1]回答表!X45="●",[1]回答表!Y185,IF([1]回答表!AA45="●",[1]回答表!Y251,"")),"")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IF([1]回答表!F17="簡易水道事業",IF([1]回答表!X45="●",[1]回答表!E212,IF([1]回答表!AA45="●",[1]回答表!E278,"")),"")</f>
        <v/>
      </c>
      <c r="BG113" s="151"/>
      <c r="BH113" s="151"/>
      <c r="BI113" s="151"/>
      <c r="BJ113" s="150" t="str">
        <f>IF([1]回答表!F17="簡易水道事業",IF([1]回答表!X45="●",[1]回答表!E213,IF([1]回答表!AA45="●",[1]回答表!E279,"")),"")</f>
        <v/>
      </c>
      <c r="BK113" s="151"/>
      <c r="BL113" s="151"/>
      <c r="BM113" s="151"/>
      <c r="BN113" s="150" t="str">
        <f>IF([1]回答表!F17="簡易水道事業",IF([1]回答表!X45="●",[1]回答表!E214,IF([1]回答表!AA45="●",[1]回答表!E280,"")),"")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IF([1]回答表!F17="簡易水道事業",IF([1]回答表!X45="●",[1]回答表!Y186,IF([1]回答表!AA45="●",[1]回答表!Y252,"")),"")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IF([1]回答表!F17="簡易水道事業",IF([1]回答表!AA45="●","●",""),"")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IF([1]回答表!F17="簡易水道事業",IF([1]回答表!X45="●",[1]回答表!Y187,IF([1]回答表!AA45="●",[1]回答表!Y253,"")),"")</f>
        <v/>
      </c>
      <c r="V122" s="83"/>
      <c r="W122" s="83"/>
      <c r="X122" s="83"/>
      <c r="Y122" s="83"/>
      <c r="Z122" s="83"/>
      <c r="AA122" s="83"/>
      <c r="AB122" s="83"/>
      <c r="AC122" s="83"/>
      <c r="AD122" s="83"/>
      <c r="AE122" s="83"/>
      <c r="AF122" s="83"/>
      <c r="AG122" s="83"/>
      <c r="AH122" s="83"/>
      <c r="AI122" s="83"/>
      <c r="AJ122" s="153"/>
      <c r="AK122" s="68"/>
      <c r="AL122" s="68"/>
      <c r="AM122" s="233" t="str">
        <f>IF([1]回答表!F17="簡易水道事業",IF([1]回答表!X45="●",[1]回答表!Y189,IF([1]回答表!AA45="●",[1]回答表!Y255,"")),"")</f>
        <v/>
      </c>
      <c r="AN122" s="233"/>
      <c r="AO122" s="233"/>
      <c r="AP122" s="233"/>
      <c r="AQ122" s="233"/>
      <c r="AR122" s="233"/>
      <c r="AS122" s="233" t="str">
        <f>IF([1]回答表!F17="簡易水道事業",IF([1]回答表!X45="●",[1]回答表!Y190,IF([1]回答表!AA45="●",[1]回答表!Y256,"")),"")</f>
        <v/>
      </c>
      <c r="AT122" s="233"/>
      <c r="AU122" s="233"/>
      <c r="AV122" s="233"/>
      <c r="AW122" s="233"/>
      <c r="AX122" s="233"/>
      <c r="AY122" s="233" t="str">
        <f>IF([1]回答表!F17="簡易水道事業",IF([1]回答表!X45="●",[1]回答表!Y191,IF([1]回答表!AA45="●",[1]回答表!Y257,"")),"")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IF([1]回答表!F17="簡易水道事業",IF([1]回答表!AD45="●","●",""),"")</f>
        <v/>
      </c>
      <c r="O127" s="131"/>
      <c r="P127" s="131"/>
      <c r="Q127" s="132"/>
      <c r="R127" s="119"/>
      <c r="S127" s="119"/>
      <c r="T127" s="119"/>
      <c r="U127" s="133" t="str">
        <f>IF([1]回答表!F17="簡易水道事業",IF([1]回答表!AD45="●",[1]回答表!B289,""),"")</f>
        <v/>
      </c>
      <c r="V127" s="134"/>
      <c r="W127" s="134"/>
      <c r="X127" s="134"/>
      <c r="Y127" s="134"/>
      <c r="Z127" s="134"/>
      <c r="AA127" s="134"/>
      <c r="AB127" s="134"/>
      <c r="AC127" s="134"/>
      <c r="AD127" s="134"/>
      <c r="AE127" s="134"/>
      <c r="AF127" s="134"/>
      <c r="AG127" s="134"/>
      <c r="AH127" s="134"/>
      <c r="AI127" s="134"/>
      <c r="AJ127" s="135"/>
      <c r="AK127" s="183"/>
      <c r="AL127" s="183"/>
      <c r="AM127" s="133" t="str">
        <f>IF([1]回答表!F17="簡易水道事業",IF([1]回答表!AD45="●",[1]回答表!B295,""),"")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IF([1]回答表!F17="下水道事業",IF([1]回答表!X45="●","●",""),"")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IF([1]回答表!F17="下水道事業",IF([1]回答表!X45="●",[1]回答表!B158,IF([1]回答表!AA45="●",[1]回答表!B223,"")),"")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IF([1]回答表!F17="下水道事業",IF([1]回答表!X45="●",[1]回答表!B212,IF([1]回答表!AA45="●",[1]回答表!B278,"")),"")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IF([1]回答表!F17="下水道事業",IF([1]回答表!X45="●",[1]回答表!Y193,IF([1]回答表!AA45="●",[1]回答表!Y259,"")),"")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IF([1]回答表!F17="下水道事業",IF([1]回答表!X45="●",[1]回答表!E212,IF([1]回答表!AA45="●",[1]回答表!E278,"")),"")</f>
        <v/>
      </c>
      <c r="BG142" s="151"/>
      <c r="BH142" s="151"/>
      <c r="BI142" s="151"/>
      <c r="BJ142" s="150" t="str">
        <f>IF([1]回答表!F17="下水道事業",IF([1]回答表!X45="●",[1]回答表!E213,IF([1]回答表!AA45="●",[1]回答表!E279,"")),"")</f>
        <v/>
      </c>
      <c r="BK142" s="151"/>
      <c r="BL142" s="151"/>
      <c r="BM142" s="151"/>
      <c r="BN142" s="150" t="str">
        <f>IF([1]回答表!F17="下水道事業",IF([1]回答表!X45="●",[1]回答表!E214,IF([1]回答表!AA45="●",[1]回答表!E280,"")),"")</f>
        <v/>
      </c>
      <c r="BO142" s="151"/>
      <c r="BP142" s="151"/>
      <c r="BQ142" s="152"/>
      <c r="BR142" s="112"/>
      <c r="BX142" s="200" t="str">
        <f>IF([1]回答表!AQ20="下水道事業",IF([1]回答表!BI48="○",[1]回答表!AM161,IF([1]回答表!BL48="○",[1]回答表!AM226,"")),"")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IF([1]回答表!F17="下水道事業",IF([1]回答表!X45="●",[1]回答表!Y195,IF([1]回答表!AA45="●",[1]回答表!Y261,"")),"")</f>
        <v/>
      </c>
      <c r="V147" s="83"/>
      <c r="W147" s="83"/>
      <c r="X147" s="83"/>
      <c r="Y147" s="83"/>
      <c r="Z147" s="83"/>
      <c r="AA147" s="83"/>
      <c r="AB147" s="153"/>
      <c r="AC147" s="82" t="str">
        <f>IF([1]回答表!F17="下水道事業",IF([1]回答表!X45="●",[1]回答表!Y196,IF([1]回答表!AA45="●",[1]回答表!Y262,"")),"")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IF([1]回答表!F17="下水道事業",IF([1]回答表!X45="●",[1]回答表!Y198,IF([1]回答表!AA45="●",[1]回答表!Y264,"")),"")</f>
        <v/>
      </c>
      <c r="V153" s="83"/>
      <c r="W153" s="83"/>
      <c r="X153" s="83"/>
      <c r="Y153" s="83"/>
      <c r="Z153" s="83"/>
      <c r="AA153" s="83"/>
      <c r="AB153" s="153"/>
      <c r="AC153" s="82" t="str">
        <f>IF([1]回答表!F17="下水道事業",IF([1]回答表!X45="●",[1]回答表!Y199,IF([1]回答表!AA45="●",[1]回答表!Y265,"")),"")</f>
        <v/>
      </c>
      <c r="AD153" s="83"/>
      <c r="AE153" s="83"/>
      <c r="AF153" s="83"/>
      <c r="AG153" s="83"/>
      <c r="AH153" s="83"/>
      <c r="AI153" s="83"/>
      <c r="AJ153" s="153"/>
      <c r="AK153" s="82" t="str">
        <f>IF([1]回答表!F17="下水道事業",IF([1]回答表!X45="●",[1]回答表!Y200,IF([1]回答表!AA45="●",[1]回答表!Y266,"")),"")</f>
        <v/>
      </c>
      <c r="AL153" s="83"/>
      <c r="AM153" s="83"/>
      <c r="AN153" s="83"/>
      <c r="AO153" s="83"/>
      <c r="AP153" s="83"/>
      <c r="AQ153" s="83"/>
      <c r="AR153" s="153"/>
      <c r="AS153" s="82" t="str">
        <f>IF([1]回答表!F17="下水道事業",IF([1]回答表!X45="●",[1]回答表!Y201,IF([1]回答表!AA45="●",[1]回答表!Y267,"")),"")</f>
        <v/>
      </c>
      <c r="AT153" s="83"/>
      <c r="AU153" s="83"/>
      <c r="AV153" s="83"/>
      <c r="AW153" s="83"/>
      <c r="AX153" s="83"/>
      <c r="AY153" s="83"/>
      <c r="AZ153" s="153"/>
      <c r="BA153" s="82" t="str">
        <f>IF([1]回答表!F17="下水道事業",IF([1]回答表!X45="●",[1]回答表!Y202,IF([1]回答表!AA45="●",[1]回答表!Y268,"")),"")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IF([1]回答表!F17="下水道事業",IF([1]回答表!AA45="●","●",""),"")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IF([1]回答表!F17="下水道事業",IF([1]回答表!X45="●",[1]回答表!Y207,IF([1]回答表!AA45="●",[1]回答表!Y273,"")),"")</f>
        <v/>
      </c>
      <c r="V159" s="83"/>
      <c r="W159" s="83"/>
      <c r="X159" s="83"/>
      <c r="Y159" s="83"/>
      <c r="Z159" s="83"/>
      <c r="AA159" s="83"/>
      <c r="AB159" s="153"/>
      <c r="AC159" s="82" t="str">
        <f>IF([1]回答表!F17="下水道事業",IF([1]回答表!X45="●",[1]回答表!Y208,IF([1]回答表!AA45="●",[1]回答表!Y274,"")),"")</f>
        <v/>
      </c>
      <c r="AD159" s="83"/>
      <c r="AE159" s="83"/>
      <c r="AF159" s="83"/>
      <c r="AG159" s="83"/>
      <c r="AH159" s="83"/>
      <c r="AI159" s="83"/>
      <c r="AJ159" s="153"/>
      <c r="AK159" s="82" t="str">
        <f>IF([1]回答表!F17="下水道事業",IF([1]回答表!X45="●",[1]回答表!Y209,IF([1]回答表!AA45="●",[1]回答表!Y275,"")),"")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IF([1]回答表!F17="下水道事業",IF([1]回答表!AD45="●","●",""),"")</f>
        <v/>
      </c>
      <c r="O164" s="131"/>
      <c r="P164" s="131"/>
      <c r="Q164" s="132"/>
      <c r="R164" s="119"/>
      <c r="S164" s="119"/>
      <c r="T164" s="119"/>
      <c r="U164" s="133" t="str">
        <f>IF([1]回答表!F17="下水道事業",IF([1]回答表!AD45="●",[1]回答表!B289,""),"")</f>
        <v/>
      </c>
      <c r="V164" s="134"/>
      <c r="W164" s="134"/>
      <c r="X164" s="134"/>
      <c r="Y164" s="134"/>
      <c r="Z164" s="134"/>
      <c r="AA164" s="134"/>
      <c r="AB164" s="134"/>
      <c r="AC164" s="134"/>
      <c r="AD164" s="134"/>
      <c r="AE164" s="134"/>
      <c r="AF164" s="134"/>
      <c r="AG164" s="134"/>
      <c r="AH164" s="134"/>
      <c r="AI164" s="134"/>
      <c r="AJ164" s="135"/>
      <c r="AK164" s="183"/>
      <c r="AL164" s="183"/>
      <c r="AM164" s="133" t="str">
        <f>IF([1]回答表!F17="下水道事業",IF([1]回答表!AD45="●",[1]回答表!B295,""),"")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IF([1]回答表!BD17="●",IF([1]回答表!X45="●","●",""),"")</f>
        <v/>
      </c>
      <c r="O176" s="131"/>
      <c r="P176" s="131"/>
      <c r="Q176" s="132"/>
      <c r="R176" s="119"/>
      <c r="S176" s="119"/>
      <c r="T176" s="119"/>
      <c r="U176" s="133" t="str">
        <f>IF([1]回答表!BD17="●",IF([1]回答表!X45="●",[1]回答表!B158,IF([1]回答表!AA45="●",[1]回答表!B223,"")),"")</f>
        <v/>
      </c>
      <c r="V176" s="134"/>
      <c r="W176" s="134"/>
      <c r="X176" s="134"/>
      <c r="Y176" s="134"/>
      <c r="Z176" s="134"/>
      <c r="AA176" s="134"/>
      <c r="AB176" s="134"/>
      <c r="AC176" s="134"/>
      <c r="AD176" s="134"/>
      <c r="AE176" s="134"/>
      <c r="AF176" s="134"/>
      <c r="AG176" s="134"/>
      <c r="AH176" s="134"/>
      <c r="AI176" s="134"/>
      <c r="AJ176" s="135"/>
      <c r="AK176" s="136"/>
      <c r="AL176" s="136"/>
      <c r="AM176" s="138" t="str">
        <f>IF([1]回答表!BD17="●",IF([1]回答表!X45="●",[1]回答表!B212,IF([1]回答表!AA45="●",[1]回答表!B278,"")),"")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IF([1]回答表!BD17="●",IF([1]回答表!X45="●",[1]回答表!E212,IF([1]回答表!AA45="●",[1]回答表!E278,"")),"")</f>
        <v/>
      </c>
      <c r="AN179" s="151"/>
      <c r="AO179" s="151"/>
      <c r="AP179" s="151"/>
      <c r="AQ179" s="150" t="str">
        <f>IF([1]回答表!BD17="●",IF([1]回答表!X45="●",[1]回答表!E213,IF([1]回答表!AA45="●",[1]回答表!E279,"")),"")</f>
        <v/>
      </c>
      <c r="AR179" s="151"/>
      <c r="AS179" s="151"/>
      <c r="AT179" s="151"/>
      <c r="AU179" s="150" t="str">
        <f>IF([1]回答表!BD17="●",IF([1]回答表!X45="●",[1]回答表!E214,IF([1]回答表!AA45="●",[1]回答表!E280,"")),"")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IF([1]回答表!BD17="●",IF([1]回答表!AA45="●","●",""),"")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IF([1]回答表!BD17="●",IF([1]回答表!AD45="●","●",""),"")</f>
        <v/>
      </c>
      <c r="O188" s="131"/>
      <c r="P188" s="131"/>
      <c r="Q188" s="132"/>
      <c r="R188" s="119"/>
      <c r="S188" s="119"/>
      <c r="T188" s="119"/>
      <c r="U188" s="133" t="str">
        <f>IF([1]回答表!BD17="●",IF([1]回答表!AD45="●",[1]回答表!B289,""),"")</f>
        <v/>
      </c>
      <c r="V188" s="134"/>
      <c r="W188" s="134"/>
      <c r="X188" s="134"/>
      <c r="Y188" s="134"/>
      <c r="Z188" s="134"/>
      <c r="AA188" s="134"/>
      <c r="AB188" s="134"/>
      <c r="AC188" s="134"/>
      <c r="AD188" s="134"/>
      <c r="AE188" s="134"/>
      <c r="AF188" s="134"/>
      <c r="AG188" s="134"/>
      <c r="AH188" s="134"/>
      <c r="AI188" s="134"/>
      <c r="AJ188" s="135"/>
      <c r="AK188" s="183"/>
      <c r="AL188" s="183"/>
      <c r="AM188" s="133" t="str">
        <f>IF([1]回答表!BD17="●",IF([1]回答表!AD45="●",[1]回答表!B295,""),"")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IF([1]回答表!X46="●","●","")</f>
        <v/>
      </c>
      <c r="O200" s="131"/>
      <c r="P200" s="131"/>
      <c r="Q200" s="132"/>
      <c r="R200" s="119"/>
      <c r="S200" s="119"/>
      <c r="T200" s="119"/>
      <c r="U200" s="133" t="str">
        <f>IF([1]回答表!X46="●",[1]回答表!B307,IF([1]回答表!AA46="●",[1]回答表!B324,""))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IF([1]回答表!X46="●",[1]回答表!U313,IF([1]回答表!AA46="●",[1]回答表!U330,""))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IF([1]回答表!X46="●",[1]回答表!G313,IF([1]回答表!AA46="●",[1]回答表!G330,""))</f>
        <v/>
      </c>
      <c r="AN203" s="83"/>
      <c r="AO203" s="83"/>
      <c r="AP203" s="83"/>
      <c r="AQ203" s="83"/>
      <c r="AR203" s="83"/>
      <c r="AS203" s="83"/>
      <c r="AT203" s="153"/>
      <c r="AU203" s="82" t="str">
        <f>IF([1]回答表!X46="●",[1]回答表!G314,IF([1]回答表!AA46="●",[1]回答表!G331,""))</f>
        <v/>
      </c>
      <c r="AV203" s="83"/>
      <c r="AW203" s="83"/>
      <c r="AX203" s="83"/>
      <c r="AY203" s="83"/>
      <c r="AZ203" s="83"/>
      <c r="BA203" s="83"/>
      <c r="BB203" s="153"/>
      <c r="BC203" s="120"/>
      <c r="BD203" s="109"/>
      <c r="BE203" s="109"/>
      <c r="BF203" s="150" t="str">
        <f>IF([1]回答表!X46="●",[1]回答表!X313,IF([1]回答表!AA46="●",[1]回答表!X330,""))</f>
        <v/>
      </c>
      <c r="BG203" s="151"/>
      <c r="BH203" s="151"/>
      <c r="BI203" s="151"/>
      <c r="BJ203" s="150" t="str">
        <f>IF([1]回答表!X46="●",[1]回答表!X314,IF([1]回答表!AA46="●",[1]回答表!X331,""))</f>
        <v/>
      </c>
      <c r="BK203" s="151"/>
      <c r="BL203" s="151"/>
      <c r="BM203" s="152"/>
      <c r="BN203" s="150" t="str">
        <f>IF([1]回答表!X46="●",[1]回答表!X315,IF([1]回答表!AA46="●",[1]回答表!X332,""))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IF([1]回答表!AA46="●","●","")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IF([1]回答表!AD46="●","●","")</f>
        <v/>
      </c>
      <c r="O212" s="131"/>
      <c r="P212" s="131"/>
      <c r="Q212" s="132"/>
      <c r="R212" s="119"/>
      <c r="S212" s="119"/>
      <c r="T212" s="119"/>
      <c r="U212" s="133" t="str">
        <f>IF([1]回答表!AD46="●",[1]回答表!B337,"")</f>
        <v/>
      </c>
      <c r="V212" s="134"/>
      <c r="W212" s="134"/>
      <c r="X212" s="134"/>
      <c r="Y212" s="134"/>
      <c r="Z212" s="134"/>
      <c r="AA212" s="134"/>
      <c r="AB212" s="134"/>
      <c r="AC212" s="134"/>
      <c r="AD212" s="134"/>
      <c r="AE212" s="134"/>
      <c r="AF212" s="134"/>
      <c r="AG212" s="134"/>
      <c r="AH212" s="134"/>
      <c r="AI212" s="134"/>
      <c r="AJ212" s="135"/>
      <c r="AK212" s="259"/>
      <c r="AL212" s="259"/>
      <c r="AM212" s="133" t="str">
        <f>IF([1]回答表!AD46="●",[1]回答表!B343,"")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IF([1]回答表!X47="●","●","")</f>
        <v/>
      </c>
      <c r="O224" s="131"/>
      <c r="P224" s="131"/>
      <c r="Q224" s="132"/>
      <c r="R224" s="119"/>
      <c r="S224" s="119"/>
      <c r="T224" s="119"/>
      <c r="U224" s="133" t="str">
        <f>IF([1]回答表!X47="●",[1]回答表!B356,IF([1]回答表!AA47="●",[1]回答表!B379,""))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IF([1]回答表!X47="●",[1]回答表!B362,"")</f>
        <v/>
      </c>
      <c r="AO224" s="263"/>
      <c r="AP224" s="263"/>
      <c r="AQ224" s="263"/>
      <c r="AR224" s="263"/>
      <c r="AS224" s="263"/>
      <c r="AT224" s="263"/>
      <c r="AU224" s="263"/>
      <c r="AV224" s="263"/>
      <c r="AW224" s="263"/>
      <c r="AX224" s="263"/>
      <c r="AY224" s="263"/>
      <c r="AZ224" s="263"/>
      <c r="BA224" s="263"/>
      <c r="BB224" s="264"/>
      <c r="BC224" s="120"/>
      <c r="BD224" s="109"/>
      <c r="BE224" s="109"/>
      <c r="BF224" s="138" t="str">
        <f>IF([1]回答表!X47="●",[1]回答表!B368,IF([1]回答表!AA47="●",[1]回答表!B385,""))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IF([1]回答表!X47="●",[1]回答表!E368,IF([1]回答表!AA47="●",[1]回答表!E385,""))</f>
        <v/>
      </c>
      <c r="BG227" s="151"/>
      <c r="BH227" s="151"/>
      <c r="BI227" s="151"/>
      <c r="BJ227" s="150" t="str">
        <f>IF([1]回答表!X47="●",[1]回答表!E369,IF([1]回答表!AA47="●",[1]回答表!E386,""))</f>
        <v/>
      </c>
      <c r="BK227" s="151"/>
      <c r="BL227" s="151"/>
      <c r="BM227" s="152"/>
      <c r="BN227" s="150" t="str">
        <f>IF([1]回答表!X47="●",[1]回答表!E370,IF([1]回答表!AA47="●",[1]回答表!E387,""))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IF([1]回答表!AA47="●","●","")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IF([1]回答表!AD47="●","●","")</f>
        <v/>
      </c>
      <c r="O236" s="131"/>
      <c r="P236" s="131"/>
      <c r="Q236" s="132"/>
      <c r="R236" s="119"/>
      <c r="S236" s="119"/>
      <c r="T236" s="119"/>
      <c r="U236" s="133" t="str">
        <f>IF([1]回答表!AD47="●",[1]回答表!B392,"")</f>
        <v/>
      </c>
      <c r="V236" s="134"/>
      <c r="W236" s="134"/>
      <c r="X236" s="134"/>
      <c r="Y236" s="134"/>
      <c r="Z236" s="134"/>
      <c r="AA236" s="134"/>
      <c r="AB236" s="134"/>
      <c r="AC236" s="134"/>
      <c r="AD236" s="134"/>
      <c r="AE236" s="134"/>
      <c r="AF236" s="134"/>
      <c r="AG236" s="134"/>
      <c r="AH236" s="134"/>
      <c r="AI236" s="134"/>
      <c r="AJ236" s="135"/>
      <c r="AK236" s="259"/>
      <c r="AL236" s="259"/>
      <c r="AM236" s="133" t="str">
        <f>IF([1]回答表!AD47="●",[1]回答表!B398,"")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IF([1]回答表!X48="●","●","")</f>
        <v/>
      </c>
      <c r="O248" s="131"/>
      <c r="P248" s="131"/>
      <c r="Q248" s="132"/>
      <c r="R248" s="119"/>
      <c r="S248" s="119"/>
      <c r="T248" s="119"/>
      <c r="U248" s="133" t="str">
        <f>IF([1]回答表!X48="●",[1]回答表!B411,IF([1]回答表!AA48="●",[1]回答表!B425,""))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IF([1]回答表!X48="●",[1]回答表!BC418,IF([1]回答表!AA48="●",[1]回答表!BC432,""))</f>
        <v/>
      </c>
      <c r="AR248" s="272"/>
      <c r="AS248" s="272"/>
      <c r="AT248" s="272"/>
      <c r="AU248" s="273" t="s">
        <v>73</v>
      </c>
      <c r="AV248" s="274"/>
      <c r="AW248" s="274"/>
      <c r="AX248" s="275"/>
      <c r="AY248" s="272" t="str">
        <f>IF([1]回答表!X48="●",[1]回答表!BC423,IF([1]回答表!AA48="●",[1]回答表!BC437,""))</f>
        <v/>
      </c>
      <c r="AZ248" s="272"/>
      <c r="BA248" s="272"/>
      <c r="BB248" s="272"/>
      <c r="BC248" s="120"/>
      <c r="BD248" s="109"/>
      <c r="BE248" s="109"/>
      <c r="BF248" s="138" t="str">
        <f>IF([1]回答表!X48="●",[1]回答表!S417,IF([1]回答表!AA48="●",[1]回答表!S431,""))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IF([1]回答表!X48="●",[1]回答表!BC419,IF([1]回答表!AA48="●",[1]回答表!BC433,""))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IF([1]回答表!X48="●",[1]回答表!V417,IF([1]回答表!AA48="●",[1]回答表!V431,""))</f>
        <v/>
      </c>
      <c r="BG251" s="151"/>
      <c r="BH251" s="151"/>
      <c r="BI251" s="151"/>
      <c r="BJ251" s="150" t="str">
        <f>IF([1]回答表!X48="●",[1]回答表!V418,IF([1]回答表!AA48="●",[1]回答表!V432,""))</f>
        <v/>
      </c>
      <c r="BK251" s="151"/>
      <c r="BL251" s="151"/>
      <c r="BM251" s="152"/>
      <c r="BN251" s="150" t="str">
        <f>IF([1]回答表!X48="●",[1]回答表!V419,IF([1]回答表!AA48="●",[1]回答表!V433,""))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IF([1]回答表!X48="●",[1]回答表!BC420,IF([1]回答表!AA48="●",[1]回答表!BC434,""))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IF([1]回答表!X48="●",[1]回答表!BC424,IF([1]回答表!AA48="●",[1]回答表!BC438,""))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IF([1]回答表!AA48="●","●","")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IF([1]回答表!X48="●",[1]回答表!BC421,IF([1]回答表!AA48="●",[1]回答表!BC435,""))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IF([1]回答表!X48="●",[1]回答表!BC422,IF([1]回答表!AA48="●",[1]回答表!BC436,""))</f>
        <v/>
      </c>
      <c r="AR256" s="272"/>
      <c r="AS256" s="272"/>
      <c r="AT256" s="272"/>
      <c r="AU256" s="224" t="s">
        <v>79</v>
      </c>
      <c r="AV256" s="225"/>
      <c r="AW256" s="225"/>
      <c r="AX256" s="226"/>
      <c r="AY256" s="282" t="str">
        <f>IF([1]回答表!X48="●",[1]回答表!BC425,IF([1]回答表!AA48="●",[1]回答表!BC439,""))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IF([1]回答表!AD48="●","●","")</f>
        <v/>
      </c>
      <c r="O260" s="131"/>
      <c r="P260" s="131"/>
      <c r="Q260" s="132"/>
      <c r="R260" s="119"/>
      <c r="S260" s="119"/>
      <c r="T260" s="119"/>
      <c r="U260" s="133" t="str">
        <f>IF([1]回答表!AD48="●",[1]回答表!B439,"")</f>
        <v/>
      </c>
      <c r="V260" s="134"/>
      <c r="W260" s="134"/>
      <c r="X260" s="134"/>
      <c r="Y260" s="134"/>
      <c r="Z260" s="134"/>
      <c r="AA260" s="134"/>
      <c r="AB260" s="134"/>
      <c r="AC260" s="134"/>
      <c r="AD260" s="134"/>
      <c r="AE260" s="134"/>
      <c r="AF260" s="134"/>
      <c r="AG260" s="134"/>
      <c r="AH260" s="134"/>
      <c r="AI260" s="134"/>
      <c r="AJ260" s="135"/>
      <c r="AK260" s="183"/>
      <c r="AL260" s="183"/>
      <c r="AM260" s="133" t="str">
        <f>IF([1]回答表!AD48="●",[1]回答表!B445,"")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IF([1]回答表!X49="●","●","")</f>
        <v/>
      </c>
      <c r="O271" s="131"/>
      <c r="P271" s="131"/>
      <c r="Q271" s="132"/>
      <c r="R271" s="119"/>
      <c r="S271" s="119"/>
      <c r="T271" s="119"/>
      <c r="U271" s="133" t="str">
        <f>IF([1]回答表!X49="●",[1]回答表!B458,IF([1]回答表!AA49="●",[1]回答表!B475,""))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IF([1]回答表!X49="●",[1]回答表!B468,IF([1]回答表!AA49="●",[1]回答表!B485,""))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IF([1]回答表!X49="●",[1]回答表!G464,IF([1]回答表!AA49="●",[1]回答表!G481,""))</f>
        <v/>
      </c>
      <c r="AN273" s="83"/>
      <c r="AO273" s="83"/>
      <c r="AP273" s="83"/>
      <c r="AQ273" s="83"/>
      <c r="AR273" s="83"/>
      <c r="AS273" s="83"/>
      <c r="AT273" s="153"/>
      <c r="AU273" s="82" t="str">
        <f>IF([1]回答表!X49="●",[1]回答表!G465,IF([1]回答表!AA49="●",[1]回答表!G482,""))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IF([1]回答表!X49="●",[1]回答表!E468,IF([1]回答表!AA49="●",[1]回答表!E485,""))</f>
        <v/>
      </c>
      <c r="BG274" s="151"/>
      <c r="BH274" s="151"/>
      <c r="BI274" s="151"/>
      <c r="BJ274" s="150" t="str">
        <f>IF([1]回答表!X49="●",[1]回答表!E469,IF([1]回答表!AA49="●",[1]回答表!E486,""))</f>
        <v/>
      </c>
      <c r="BK274" s="151"/>
      <c r="BL274" s="151"/>
      <c r="BM274" s="152"/>
      <c r="BN274" s="150" t="str">
        <f>IF([1]回答表!X49="●",[1]回答表!E470,IF([1]回答表!AA49="●",[1]回答表!E487,""))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IF([1]回答表!AA49="●","●","")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IF([1]回答表!AD49="●","●","")</f>
        <v/>
      </c>
      <c r="O283" s="131"/>
      <c r="P283" s="131"/>
      <c r="Q283" s="132"/>
      <c r="R283" s="119"/>
      <c r="S283" s="119"/>
      <c r="T283" s="119"/>
      <c r="U283" s="133" t="str">
        <f>IF([1]回答表!AD49="●",[1]回答表!B492,"")</f>
        <v/>
      </c>
      <c r="V283" s="134"/>
      <c r="W283" s="134"/>
      <c r="X283" s="134"/>
      <c r="Y283" s="134"/>
      <c r="Z283" s="134"/>
      <c r="AA283" s="134"/>
      <c r="AB283" s="134"/>
      <c r="AC283" s="134"/>
      <c r="AD283" s="134"/>
      <c r="AE283" s="134"/>
      <c r="AF283" s="134"/>
      <c r="AG283" s="134"/>
      <c r="AH283" s="134"/>
      <c r="AI283" s="134"/>
      <c r="AJ283" s="135"/>
      <c r="AK283" s="136"/>
      <c r="AL283" s="136"/>
      <c r="AM283" s="133" t="str">
        <f>IF([1]回答表!AD49="●",[1]回答表!B498,"")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IF([1]回答表!R50="●",[1]回答表!B511,"")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CA918-EDC7-4D29-8335-66DD0DBFE353}">
  <sheetPr>
    <pageSetUpPr fitToPage="1"/>
  </sheetPr>
  <dimension ref="A1:CN315"/>
  <sheetViews>
    <sheetView showZeros="0" tabSelected="1" view="pageBreakPreview" zoomScale="60" zoomScaleNormal="55" workbookViewId="0">
      <selection activeCell="AD15" sqref="AD15"/>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IF(COUNTIF([2]回答表!K15,"*")&gt;0,[2]回答表!K15,"")</f>
        <v>能代山本広域市町村圏組合</v>
      </c>
      <c r="D11" s="8"/>
      <c r="E11" s="8"/>
      <c r="F11" s="8"/>
      <c r="G11" s="8"/>
      <c r="H11" s="8"/>
      <c r="I11" s="8"/>
      <c r="J11" s="8"/>
      <c r="K11" s="8"/>
      <c r="L11" s="8"/>
      <c r="M11" s="8"/>
      <c r="N11" s="8"/>
      <c r="O11" s="8"/>
      <c r="P11" s="8"/>
      <c r="Q11" s="8"/>
      <c r="R11" s="8"/>
      <c r="S11" s="8"/>
      <c r="T11" s="8"/>
      <c r="U11" s="22" t="str">
        <f>IF(COUNTIF([2]回答表!F17,"*")&gt;0,[2]回答表!F17,"")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IF(COUNTIF([2]回答表!W17,"*")&gt;0,[2]回答表!W17,"")</f>
        <v>老人短期入所施設</v>
      </c>
      <c r="AP11" s="10"/>
      <c r="AQ11" s="10"/>
      <c r="AR11" s="10"/>
      <c r="AS11" s="10"/>
      <c r="AT11" s="10"/>
      <c r="AU11" s="10"/>
      <c r="AV11" s="10"/>
      <c r="AW11" s="10"/>
      <c r="AX11" s="10"/>
      <c r="AY11" s="10"/>
      <c r="AZ11" s="10"/>
      <c r="BA11" s="10"/>
      <c r="BB11" s="10"/>
      <c r="BC11" s="10"/>
      <c r="BD11" s="10"/>
      <c r="BE11" s="10"/>
      <c r="BF11" s="11"/>
      <c r="BG11" s="21" t="str">
        <f>IF(COUNTIF([2]回答表!F19,"*")&gt;0,[2]回答表!F19,"")</f>
        <v>特別養護老人ホーム運営事業特別会計</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IF([2]回答表!R43="●","●","")</f>
        <v>●</v>
      </c>
      <c r="E24" s="80"/>
      <c r="F24" s="80"/>
      <c r="G24" s="80"/>
      <c r="H24" s="80"/>
      <c r="I24" s="80"/>
      <c r="J24" s="81"/>
      <c r="K24" s="79" t="str">
        <f>IF([2]回答表!R44="●","●","")</f>
        <v/>
      </c>
      <c r="L24" s="80"/>
      <c r="M24" s="80"/>
      <c r="N24" s="80"/>
      <c r="O24" s="80"/>
      <c r="P24" s="80"/>
      <c r="Q24" s="81"/>
      <c r="R24" s="79" t="str">
        <f>IF([2]回答表!R45="●","●","")</f>
        <v/>
      </c>
      <c r="S24" s="80"/>
      <c r="T24" s="80"/>
      <c r="U24" s="80"/>
      <c r="V24" s="80"/>
      <c r="W24" s="80"/>
      <c r="X24" s="81"/>
      <c r="Y24" s="79" t="str">
        <f>IF([2]回答表!R46="●","●","")</f>
        <v/>
      </c>
      <c r="Z24" s="80"/>
      <c r="AA24" s="80"/>
      <c r="AB24" s="80"/>
      <c r="AC24" s="80"/>
      <c r="AD24" s="80"/>
      <c r="AE24" s="81"/>
      <c r="AF24" s="79" t="str">
        <f>IF([2]回答表!R47="●","●","")</f>
        <v/>
      </c>
      <c r="AG24" s="80"/>
      <c r="AH24" s="80"/>
      <c r="AI24" s="80"/>
      <c r="AJ24" s="80"/>
      <c r="AK24" s="80"/>
      <c r="AL24" s="81"/>
      <c r="AM24" s="79" t="str">
        <f>IF([2]回答表!R48="●","●","")</f>
        <v/>
      </c>
      <c r="AN24" s="80"/>
      <c r="AO24" s="80"/>
      <c r="AP24" s="80"/>
      <c r="AQ24" s="80"/>
      <c r="AR24" s="80"/>
      <c r="AS24" s="81"/>
      <c r="AT24" s="79" t="str">
        <f>IF([2]回答表!R49="●","●","")</f>
        <v/>
      </c>
      <c r="AU24" s="80"/>
      <c r="AV24" s="80"/>
      <c r="AW24" s="80"/>
      <c r="AX24" s="80"/>
      <c r="AY24" s="80"/>
      <c r="AZ24" s="81"/>
      <c r="BA24" s="68"/>
      <c r="BB24" s="82" t="str">
        <f>IF([2]回答表!R50="●","●","")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21.75" customHeight="1" x14ac:dyDescent="0.4">
      <c r="A36" s="92"/>
      <c r="B36" s="92"/>
      <c r="C36" s="101"/>
      <c r="D36" s="105" t="s">
        <v>18</v>
      </c>
      <c r="E36" s="106"/>
      <c r="F36" s="106"/>
      <c r="G36" s="106"/>
      <c r="H36" s="106"/>
      <c r="I36" s="106"/>
      <c r="J36" s="106"/>
      <c r="K36" s="106"/>
      <c r="L36" s="106"/>
      <c r="M36" s="107"/>
      <c r="N36" s="130" t="str">
        <f>IF([2]回答表!X43="●","●","")</f>
        <v/>
      </c>
      <c r="O36" s="131"/>
      <c r="P36" s="131"/>
      <c r="Q36" s="132"/>
      <c r="R36" s="119"/>
      <c r="S36" s="119"/>
      <c r="T36" s="119"/>
      <c r="U36" s="313" t="str">
        <f>IF([2]回答表!X43="●",[2]回答表!B59,IF([2]回答表!AA43="●",[2]回答表!B79,""))</f>
        <v>構成市町それぞれに特別養護老人ホームが設置され、組合の事務として共同処理を継続する環境ではなくなっており、令和３年度に１施設、令和９年度に１施設を廃止する予定である。廃止後の設置運営主体については構成市町の能代市において地元社会福祉法人としているため、当組合の改築等に係る事業費が不要となる。</v>
      </c>
      <c r="V36" s="314"/>
      <c r="W36" s="314"/>
      <c r="X36" s="314"/>
      <c r="Y36" s="314"/>
      <c r="Z36" s="314"/>
      <c r="AA36" s="314"/>
      <c r="AB36" s="314"/>
      <c r="AC36" s="314"/>
      <c r="AD36" s="314"/>
      <c r="AE36" s="314"/>
      <c r="AF36" s="314"/>
      <c r="AG36" s="314"/>
      <c r="AH36" s="314"/>
      <c r="AI36" s="314"/>
      <c r="AJ36" s="31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IF([2]回答表!X43="●",[2]回答表!S65,IF([2]回答表!AA43="●",[2]回答表!S85,""))</f>
        <v>令和</v>
      </c>
      <c r="BG36" s="139"/>
      <c r="BH36" s="139"/>
      <c r="BI36" s="139"/>
      <c r="BJ36" s="138"/>
      <c r="BK36" s="139"/>
      <c r="BL36" s="139"/>
      <c r="BM36" s="139"/>
      <c r="BN36" s="138"/>
      <c r="BO36" s="139"/>
      <c r="BP36" s="139"/>
      <c r="BQ36" s="140"/>
      <c r="BR36" s="112"/>
      <c r="BS36" s="92"/>
    </row>
    <row r="37" spans="1:71" ht="21.75" customHeight="1" x14ac:dyDescent="0.4">
      <c r="A37" s="92"/>
      <c r="B37" s="92"/>
      <c r="C37" s="101"/>
      <c r="D37" s="141"/>
      <c r="E37" s="142"/>
      <c r="F37" s="142"/>
      <c r="G37" s="142"/>
      <c r="H37" s="142"/>
      <c r="I37" s="142"/>
      <c r="J37" s="142"/>
      <c r="K37" s="142"/>
      <c r="L37" s="142"/>
      <c r="M37" s="143"/>
      <c r="N37" s="144"/>
      <c r="O37" s="145"/>
      <c r="P37" s="145"/>
      <c r="Q37" s="146"/>
      <c r="R37" s="119"/>
      <c r="S37" s="119"/>
      <c r="T37" s="119"/>
      <c r="U37" s="316"/>
      <c r="V37" s="317"/>
      <c r="W37" s="317"/>
      <c r="X37" s="317"/>
      <c r="Y37" s="317"/>
      <c r="Z37" s="317"/>
      <c r="AA37" s="317"/>
      <c r="AB37" s="317"/>
      <c r="AC37" s="317"/>
      <c r="AD37" s="317"/>
      <c r="AE37" s="317"/>
      <c r="AF37" s="317"/>
      <c r="AG37" s="317"/>
      <c r="AH37" s="317"/>
      <c r="AI37" s="317"/>
      <c r="AJ37" s="318"/>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21.75" customHeight="1" x14ac:dyDescent="0.4">
      <c r="A38" s="92"/>
      <c r="B38" s="92"/>
      <c r="C38" s="101"/>
      <c r="D38" s="141"/>
      <c r="E38" s="142"/>
      <c r="F38" s="142"/>
      <c r="G38" s="142"/>
      <c r="H38" s="142"/>
      <c r="I38" s="142"/>
      <c r="J38" s="142"/>
      <c r="K38" s="142"/>
      <c r="L38" s="142"/>
      <c r="M38" s="143"/>
      <c r="N38" s="144"/>
      <c r="O38" s="145"/>
      <c r="P38" s="145"/>
      <c r="Q38" s="146"/>
      <c r="R38" s="119"/>
      <c r="S38" s="119"/>
      <c r="T38" s="119"/>
      <c r="U38" s="316"/>
      <c r="V38" s="317"/>
      <c r="W38" s="317"/>
      <c r="X38" s="317"/>
      <c r="Y38" s="317"/>
      <c r="Z38" s="317"/>
      <c r="AA38" s="317"/>
      <c r="AB38" s="317"/>
      <c r="AC38" s="317"/>
      <c r="AD38" s="317"/>
      <c r="AE38" s="317"/>
      <c r="AF38" s="317"/>
      <c r="AG38" s="317"/>
      <c r="AH38" s="317"/>
      <c r="AI38" s="317"/>
      <c r="AJ38" s="318"/>
      <c r="AK38" s="136"/>
      <c r="AL38" s="136"/>
      <c r="AM38" s="82" t="str">
        <f>IF([2]回答表!X43="●",[2]回答表!G65,IF([2]回答表!AA43="●",[2]回答表!G85,""))</f>
        <v>●</v>
      </c>
      <c r="AN38" s="83"/>
      <c r="AO38" s="83"/>
      <c r="AP38" s="83"/>
      <c r="AQ38" s="83"/>
      <c r="AR38" s="83"/>
      <c r="AS38" s="83"/>
      <c r="AT38" s="153"/>
      <c r="AU38" s="82" t="str">
        <f>IF([2]回答表!X43="●",[2]回答表!G66,IF([2]回答表!AA43="●",[2]回答表!G86,""))</f>
        <v xml:space="preserve">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21.75" customHeight="1" x14ac:dyDescent="0.4">
      <c r="A39" s="92"/>
      <c r="B39" s="92"/>
      <c r="C39" s="101"/>
      <c r="D39" s="116"/>
      <c r="E39" s="117"/>
      <c r="F39" s="117"/>
      <c r="G39" s="117"/>
      <c r="H39" s="117"/>
      <c r="I39" s="117"/>
      <c r="J39" s="117"/>
      <c r="K39" s="117"/>
      <c r="L39" s="117"/>
      <c r="M39" s="118"/>
      <c r="N39" s="154"/>
      <c r="O39" s="155"/>
      <c r="P39" s="155"/>
      <c r="Q39" s="156"/>
      <c r="R39" s="119"/>
      <c r="S39" s="119"/>
      <c r="T39" s="119"/>
      <c r="U39" s="316"/>
      <c r="V39" s="317"/>
      <c r="W39" s="317"/>
      <c r="X39" s="317"/>
      <c r="Y39" s="317"/>
      <c r="Z39" s="317"/>
      <c r="AA39" s="317"/>
      <c r="AB39" s="317"/>
      <c r="AC39" s="317"/>
      <c r="AD39" s="317"/>
      <c r="AE39" s="317"/>
      <c r="AF39" s="317"/>
      <c r="AG39" s="317"/>
      <c r="AH39" s="317"/>
      <c r="AI39" s="317"/>
      <c r="AJ39" s="318"/>
      <c r="AK39" s="136"/>
      <c r="AL39" s="136"/>
      <c r="AM39" s="79"/>
      <c r="AN39" s="80"/>
      <c r="AO39" s="80"/>
      <c r="AP39" s="80"/>
      <c r="AQ39" s="80"/>
      <c r="AR39" s="80"/>
      <c r="AS39" s="80"/>
      <c r="AT39" s="81"/>
      <c r="AU39" s="79"/>
      <c r="AV39" s="80"/>
      <c r="AW39" s="80"/>
      <c r="AX39" s="80"/>
      <c r="AY39" s="80"/>
      <c r="AZ39" s="80"/>
      <c r="BA39" s="80"/>
      <c r="BB39" s="81"/>
      <c r="BC39" s="120"/>
      <c r="BD39" s="109"/>
      <c r="BE39" s="109"/>
      <c r="BF39" s="150">
        <f>IF([2]回答表!X43="●",[2]回答表!V65,IF([2]回答表!AA43="●",[2]回答表!V85,""))</f>
        <v>10</v>
      </c>
      <c r="BG39" s="16"/>
      <c r="BH39" s="16"/>
      <c r="BI39" s="17"/>
      <c r="BJ39" s="150">
        <f>IF([2]回答表!X43="●",[2]回答表!V66,IF([2]回答表!AA43="●",[2]回答表!V86,""))</f>
        <v>3</v>
      </c>
      <c r="BK39" s="16"/>
      <c r="BL39" s="16"/>
      <c r="BM39" s="17"/>
      <c r="BN39" s="150">
        <f>IF([2]回答表!X43="●",[2]回答表!V67,IF([2]回答表!AA43="●",[2]回答表!V87,""))</f>
        <v>31</v>
      </c>
      <c r="BO39" s="16"/>
      <c r="BP39" s="16"/>
      <c r="BQ39" s="17"/>
      <c r="BR39" s="112"/>
      <c r="BS39" s="92"/>
    </row>
    <row r="40" spans="1:71" ht="21.75" customHeight="1" x14ac:dyDescent="0.4">
      <c r="A40" s="92"/>
      <c r="B40" s="92"/>
      <c r="C40" s="101"/>
      <c r="D40" s="157"/>
      <c r="E40" s="157"/>
      <c r="F40" s="157"/>
      <c r="G40" s="157"/>
      <c r="H40" s="157"/>
      <c r="I40" s="157"/>
      <c r="J40" s="157"/>
      <c r="K40" s="157"/>
      <c r="L40" s="157"/>
      <c r="M40" s="157"/>
      <c r="N40" s="158"/>
      <c r="O40" s="158"/>
      <c r="P40" s="158"/>
      <c r="Q40" s="158"/>
      <c r="R40" s="159"/>
      <c r="S40" s="159"/>
      <c r="T40" s="159"/>
      <c r="U40" s="316"/>
      <c r="V40" s="317"/>
      <c r="W40" s="317"/>
      <c r="X40" s="317"/>
      <c r="Y40" s="317"/>
      <c r="Z40" s="317"/>
      <c r="AA40" s="317"/>
      <c r="AB40" s="317"/>
      <c r="AC40" s="317"/>
      <c r="AD40" s="317"/>
      <c r="AE40" s="317"/>
      <c r="AF40" s="317"/>
      <c r="AG40" s="317"/>
      <c r="AH40" s="317"/>
      <c r="AI40" s="317"/>
      <c r="AJ40" s="318"/>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21.75" customHeight="1" x14ac:dyDescent="0.4">
      <c r="A41" s="92"/>
      <c r="B41" s="92"/>
      <c r="C41" s="101"/>
      <c r="D41" s="157"/>
      <c r="E41" s="157"/>
      <c r="F41" s="157"/>
      <c r="G41" s="157"/>
      <c r="H41" s="157"/>
      <c r="I41" s="157"/>
      <c r="J41" s="157"/>
      <c r="K41" s="157"/>
      <c r="L41" s="157"/>
      <c r="M41" s="157"/>
      <c r="N41" s="158"/>
      <c r="O41" s="158"/>
      <c r="P41" s="158"/>
      <c r="Q41" s="158"/>
      <c r="R41" s="159"/>
      <c r="S41" s="159"/>
      <c r="T41" s="159"/>
      <c r="U41" s="316"/>
      <c r="V41" s="317"/>
      <c r="W41" s="317"/>
      <c r="X41" s="317"/>
      <c r="Y41" s="317"/>
      <c r="Z41" s="317"/>
      <c r="AA41" s="317"/>
      <c r="AB41" s="317"/>
      <c r="AC41" s="317"/>
      <c r="AD41" s="317"/>
      <c r="AE41" s="317"/>
      <c r="AF41" s="317"/>
      <c r="AG41" s="317"/>
      <c r="AH41" s="317"/>
      <c r="AI41" s="317"/>
      <c r="AJ41" s="318"/>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21.75" customHeight="1" x14ac:dyDescent="0.4">
      <c r="A42" s="92"/>
      <c r="B42" s="92"/>
      <c r="C42" s="101"/>
      <c r="D42" s="157"/>
      <c r="E42" s="157"/>
      <c r="F42" s="157"/>
      <c r="G42" s="157"/>
      <c r="H42" s="157"/>
      <c r="I42" s="157"/>
      <c r="J42" s="157"/>
      <c r="K42" s="157"/>
      <c r="L42" s="157"/>
      <c r="M42" s="157"/>
      <c r="N42" s="158"/>
      <c r="O42" s="158"/>
      <c r="P42" s="158"/>
      <c r="Q42" s="158"/>
      <c r="R42" s="159"/>
      <c r="S42" s="159"/>
      <c r="T42" s="159"/>
      <c r="U42" s="316"/>
      <c r="V42" s="317"/>
      <c r="W42" s="317"/>
      <c r="X42" s="317"/>
      <c r="Y42" s="317"/>
      <c r="Z42" s="317"/>
      <c r="AA42" s="317"/>
      <c r="AB42" s="317"/>
      <c r="AC42" s="317"/>
      <c r="AD42" s="317"/>
      <c r="AE42" s="317"/>
      <c r="AF42" s="317"/>
      <c r="AG42" s="317"/>
      <c r="AH42" s="317"/>
      <c r="AI42" s="317"/>
      <c r="AJ42" s="318"/>
      <c r="AK42" s="136"/>
      <c r="AL42" s="136"/>
      <c r="AM42" s="160" t="str">
        <f>IF([2]回答表!X43="●",[2]回答表!O71,IF([2]回答表!AA43="●",[2]回答表!O91,""))</f>
        <v xml:space="preserve">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1.75" customHeight="1" x14ac:dyDescent="0.4">
      <c r="A43" s="92"/>
      <c r="B43" s="92"/>
      <c r="C43" s="101"/>
      <c r="D43" s="157"/>
      <c r="E43" s="157"/>
      <c r="F43" s="157"/>
      <c r="G43" s="157"/>
      <c r="H43" s="157"/>
      <c r="I43" s="157"/>
      <c r="J43" s="157"/>
      <c r="K43" s="157"/>
      <c r="L43" s="157"/>
      <c r="M43" s="157"/>
      <c r="N43" s="158"/>
      <c r="O43" s="158"/>
      <c r="P43" s="158"/>
      <c r="Q43" s="158"/>
      <c r="R43" s="159"/>
      <c r="S43" s="159"/>
      <c r="T43" s="159"/>
      <c r="U43" s="316"/>
      <c r="V43" s="317"/>
      <c r="W43" s="317"/>
      <c r="X43" s="317"/>
      <c r="Y43" s="317"/>
      <c r="Z43" s="317"/>
      <c r="AA43" s="317"/>
      <c r="AB43" s="317"/>
      <c r="AC43" s="317"/>
      <c r="AD43" s="317"/>
      <c r="AE43" s="317"/>
      <c r="AF43" s="317"/>
      <c r="AG43" s="317"/>
      <c r="AH43" s="317"/>
      <c r="AI43" s="317"/>
      <c r="AJ43" s="318"/>
      <c r="AK43" s="136"/>
      <c r="AL43" s="136"/>
      <c r="AM43" s="160" t="str">
        <f>IF([2]回答表!X43="●",[2]回答表!O72,IF([2]回答表!AA43="●",[2]回答表!O92,""))</f>
        <v xml:space="preserve">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1.75" customHeight="1" x14ac:dyDescent="0.4">
      <c r="A44" s="92"/>
      <c r="B44" s="92"/>
      <c r="C44" s="101"/>
      <c r="D44" s="166" t="s">
        <v>26</v>
      </c>
      <c r="E44" s="167"/>
      <c r="F44" s="167"/>
      <c r="G44" s="167"/>
      <c r="H44" s="167"/>
      <c r="I44" s="167"/>
      <c r="J44" s="167"/>
      <c r="K44" s="167"/>
      <c r="L44" s="167"/>
      <c r="M44" s="168"/>
      <c r="N44" s="130" t="str">
        <f>IF([2]回答表!AA43="●","●","")</f>
        <v>●</v>
      </c>
      <c r="O44" s="131"/>
      <c r="P44" s="131"/>
      <c r="Q44" s="132"/>
      <c r="R44" s="119"/>
      <c r="S44" s="119"/>
      <c r="T44" s="119"/>
      <c r="U44" s="316"/>
      <c r="V44" s="317"/>
      <c r="W44" s="317"/>
      <c r="X44" s="317"/>
      <c r="Y44" s="317"/>
      <c r="Z44" s="317"/>
      <c r="AA44" s="317"/>
      <c r="AB44" s="317"/>
      <c r="AC44" s="317"/>
      <c r="AD44" s="317"/>
      <c r="AE44" s="317"/>
      <c r="AF44" s="317"/>
      <c r="AG44" s="317"/>
      <c r="AH44" s="317"/>
      <c r="AI44" s="317"/>
      <c r="AJ44" s="318"/>
      <c r="AK44" s="136"/>
      <c r="AL44" s="136"/>
      <c r="AM44" s="160" t="str">
        <f>IF([2]回答表!X43="●",[2]回答表!O73,IF([2]回答表!AA43="●",[2]回答表!O93,""))</f>
        <v xml:space="preserve">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21.75" customHeight="1" x14ac:dyDescent="0.4">
      <c r="A45" s="92"/>
      <c r="B45" s="92"/>
      <c r="C45" s="101"/>
      <c r="D45" s="173"/>
      <c r="E45" s="174"/>
      <c r="F45" s="174"/>
      <c r="G45" s="174"/>
      <c r="H45" s="174"/>
      <c r="I45" s="174"/>
      <c r="J45" s="174"/>
      <c r="K45" s="174"/>
      <c r="L45" s="174"/>
      <c r="M45" s="175"/>
      <c r="N45" s="144"/>
      <c r="O45" s="145"/>
      <c r="P45" s="145"/>
      <c r="Q45" s="146"/>
      <c r="R45" s="119"/>
      <c r="S45" s="119"/>
      <c r="T45" s="119"/>
      <c r="U45" s="316"/>
      <c r="V45" s="317"/>
      <c r="W45" s="317"/>
      <c r="X45" s="317"/>
      <c r="Y45" s="317"/>
      <c r="Z45" s="317"/>
      <c r="AA45" s="317"/>
      <c r="AB45" s="317"/>
      <c r="AC45" s="317"/>
      <c r="AD45" s="317"/>
      <c r="AE45" s="317"/>
      <c r="AF45" s="317"/>
      <c r="AG45" s="317"/>
      <c r="AH45" s="317"/>
      <c r="AI45" s="317"/>
      <c r="AJ45" s="318"/>
      <c r="AK45" s="136"/>
      <c r="AL45" s="136"/>
      <c r="AM45" s="160" t="str">
        <f>IF([2]回答表!X43="●",[2]回答表!O74,IF([2]回答表!AA43="●",[2]回答表!O94,""))</f>
        <v xml:space="preserve">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21.75" customHeight="1" x14ac:dyDescent="0.4">
      <c r="A46" s="92"/>
      <c r="B46" s="92"/>
      <c r="C46" s="101"/>
      <c r="D46" s="173"/>
      <c r="E46" s="174"/>
      <c r="F46" s="174"/>
      <c r="G46" s="174"/>
      <c r="H46" s="174"/>
      <c r="I46" s="174"/>
      <c r="J46" s="174"/>
      <c r="K46" s="174"/>
      <c r="L46" s="174"/>
      <c r="M46" s="175"/>
      <c r="N46" s="144"/>
      <c r="O46" s="145"/>
      <c r="P46" s="145"/>
      <c r="Q46" s="146"/>
      <c r="R46" s="119"/>
      <c r="S46" s="119"/>
      <c r="T46" s="119"/>
      <c r="U46" s="316"/>
      <c r="V46" s="317"/>
      <c r="W46" s="317"/>
      <c r="X46" s="317"/>
      <c r="Y46" s="317"/>
      <c r="Z46" s="317"/>
      <c r="AA46" s="317"/>
      <c r="AB46" s="317"/>
      <c r="AC46" s="317"/>
      <c r="AD46" s="317"/>
      <c r="AE46" s="317"/>
      <c r="AF46" s="317"/>
      <c r="AG46" s="317"/>
      <c r="AH46" s="317"/>
      <c r="AI46" s="317"/>
      <c r="AJ46" s="318"/>
      <c r="AK46" s="136"/>
      <c r="AL46" s="136"/>
      <c r="AM46" s="160" t="str">
        <f>IF([2]回答表!X43="●",[2]回答表!AG71,IF([2]回答表!AA43="●",[2]回答表!AG91,""))</f>
        <v xml:space="preserve">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21.75" customHeight="1" x14ac:dyDescent="0.4">
      <c r="A47" s="92"/>
      <c r="B47" s="92"/>
      <c r="C47" s="101"/>
      <c r="D47" s="176"/>
      <c r="E47" s="177"/>
      <c r="F47" s="177"/>
      <c r="G47" s="177"/>
      <c r="H47" s="177"/>
      <c r="I47" s="177"/>
      <c r="J47" s="177"/>
      <c r="K47" s="177"/>
      <c r="L47" s="177"/>
      <c r="M47" s="178"/>
      <c r="N47" s="154"/>
      <c r="O47" s="155"/>
      <c r="P47" s="155"/>
      <c r="Q47" s="156"/>
      <c r="R47" s="119"/>
      <c r="S47" s="119"/>
      <c r="T47" s="119"/>
      <c r="U47" s="319"/>
      <c r="V47" s="320"/>
      <c r="W47" s="320"/>
      <c r="X47" s="320"/>
      <c r="Y47" s="320"/>
      <c r="Z47" s="320"/>
      <c r="AA47" s="320"/>
      <c r="AB47" s="320"/>
      <c r="AC47" s="320"/>
      <c r="AD47" s="320"/>
      <c r="AE47" s="320"/>
      <c r="AF47" s="320"/>
      <c r="AG47" s="320"/>
      <c r="AH47" s="320"/>
      <c r="AI47" s="320"/>
      <c r="AJ47" s="321"/>
      <c r="AK47" s="136"/>
      <c r="AL47" s="136"/>
      <c r="AM47" s="160" t="str">
        <f>IF([2]回答表!X43="●",[2]回答表!AG72,IF([2]回答表!AA43="●",[2]回答表!AG92,""))</f>
        <v>●</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IF([2]回答表!AD43="●","●","")</f>
        <v/>
      </c>
      <c r="O51" s="131"/>
      <c r="P51" s="131"/>
      <c r="Q51" s="132"/>
      <c r="R51" s="119"/>
      <c r="S51" s="119"/>
      <c r="T51" s="119"/>
      <c r="U51" s="133" t="str">
        <f>IF([2]回答表!AD43="●",[2]回答表!B99,"")</f>
        <v/>
      </c>
      <c r="V51" s="134"/>
      <c r="W51" s="134"/>
      <c r="X51" s="134"/>
      <c r="Y51" s="134"/>
      <c r="Z51" s="134"/>
      <c r="AA51" s="134"/>
      <c r="AB51" s="134"/>
      <c r="AC51" s="134"/>
      <c r="AD51" s="134"/>
      <c r="AE51" s="134"/>
      <c r="AF51" s="134"/>
      <c r="AG51" s="134"/>
      <c r="AH51" s="134"/>
      <c r="AI51" s="134"/>
      <c r="AJ51" s="135"/>
      <c r="AK51" s="183"/>
      <c r="AL51" s="183"/>
      <c r="AM51" s="133" t="str">
        <f>IF([2]回答表!AD43="●",[2]回答表!B104,"")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IF([2]回答表!X44="●","●","")</f>
        <v/>
      </c>
      <c r="O62" s="131"/>
      <c r="P62" s="131"/>
      <c r="Q62" s="132"/>
      <c r="R62" s="119"/>
      <c r="S62" s="119"/>
      <c r="T62" s="119"/>
      <c r="U62" s="133" t="str">
        <f>IF([2]回答表!X44="●",[2]回答表!B115,IF([2]回答表!AA44="●",[2]回答表!B127,""))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IF([2]回答表!X44="●",[2]回答表!S121,IF([2]回答表!AA44="●",[2]回答表!S133,""))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IF([2]回答表!X44="●",[2]回答表!J121,IF([2]回答表!AA44="●",[2]回答表!J133,""))</f>
        <v/>
      </c>
      <c r="AN65" s="83"/>
      <c r="AO65" s="83"/>
      <c r="AP65" s="83"/>
      <c r="AQ65" s="83"/>
      <c r="AR65" s="83"/>
      <c r="AS65" s="83"/>
      <c r="AT65" s="153"/>
      <c r="AU65" s="82" t="str">
        <f>IF([2]回答表!X44="●",[2]回答表!J122,IF([2]回答表!AA44="●",[2]回答表!J134,""))</f>
        <v/>
      </c>
      <c r="AV65" s="83"/>
      <c r="AW65" s="83"/>
      <c r="AX65" s="83"/>
      <c r="AY65" s="83"/>
      <c r="AZ65" s="83"/>
      <c r="BA65" s="83"/>
      <c r="BB65" s="153"/>
      <c r="BC65" s="120"/>
      <c r="BD65" s="109"/>
      <c r="BE65" s="109"/>
      <c r="BF65" s="150" t="str">
        <f>IF([2]回答表!X44="●",[2]回答表!V121,IF([2]回答表!AA44="●",[2]回答表!V133,""))</f>
        <v/>
      </c>
      <c r="BG65" s="151"/>
      <c r="BH65" s="151"/>
      <c r="BI65" s="151"/>
      <c r="BJ65" s="150" t="str">
        <f>IF([2]回答表!X44="●",[2]回答表!V122,IF([2]回答表!AA44="●",[2]回答表!V134,""))</f>
        <v/>
      </c>
      <c r="BK65" s="151"/>
      <c r="BL65" s="151"/>
      <c r="BM65" s="151"/>
      <c r="BN65" s="150" t="str">
        <f>IF([2]回答表!X44="●",[2]回答表!V123,IF([2]回答表!AA44="●",[2]回答表!V135,""))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IF([2]回答表!AA44="●","●","")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IF([2]回答表!AD44="●","●","")</f>
        <v/>
      </c>
      <c r="O74" s="131"/>
      <c r="P74" s="131"/>
      <c r="Q74" s="132"/>
      <c r="R74" s="119"/>
      <c r="S74" s="119"/>
      <c r="T74" s="119"/>
      <c r="U74" s="133" t="str">
        <f>IF([2]回答表!AD44="●",[2]回答表!B140,"")</f>
        <v/>
      </c>
      <c r="V74" s="134"/>
      <c r="W74" s="134"/>
      <c r="X74" s="134"/>
      <c r="Y74" s="134"/>
      <c r="Z74" s="134"/>
      <c r="AA74" s="134"/>
      <c r="AB74" s="134"/>
      <c r="AC74" s="134"/>
      <c r="AD74" s="134"/>
      <c r="AE74" s="134"/>
      <c r="AF74" s="134"/>
      <c r="AG74" s="134"/>
      <c r="AH74" s="134"/>
      <c r="AI74" s="134"/>
      <c r="AJ74" s="135"/>
      <c r="AK74" s="183"/>
      <c r="AL74" s="183"/>
      <c r="AM74" s="133" t="str">
        <f>IF([2]回答表!AD44="●",[2]回答表!B146,"")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IF([2]回答表!F17="水道事業",IF([2]回答表!X45="●","●",""),"")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IF([2]回答表!F17="水道事業",IF([2]回答表!X45="●",[2]回答表!B158,IF([2]回答表!AA45="●",[2]回答表!B223,"")),"")</f>
        <v/>
      </c>
      <c r="AN86" s="201"/>
      <c r="AO86" s="201"/>
      <c r="AP86" s="201"/>
      <c r="AQ86" s="201"/>
      <c r="AR86" s="201"/>
      <c r="AS86" s="201"/>
      <c r="AT86" s="201"/>
      <c r="AU86" s="201"/>
      <c r="AV86" s="201"/>
      <c r="AW86" s="201"/>
      <c r="AX86" s="201"/>
      <c r="AY86" s="201"/>
      <c r="AZ86" s="201"/>
      <c r="BA86" s="201"/>
      <c r="BB86" s="201"/>
      <c r="BC86" s="202"/>
      <c r="BD86" s="109"/>
      <c r="BE86" s="109"/>
      <c r="BF86" s="138" t="str">
        <f>IF([2]回答表!F17="水道事業",IF([2]回答表!X45="●",[2]回答表!B212,IF([2]回答表!AA45="●",[2]回答表!B278,"")),"")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IF([2]回答表!F17="水道事業",IF([2]回答表!X45="●",[2]回答表!J166,IF([2]回答表!AA45="●",[2]回答表!J231,"")),"")</f>
        <v/>
      </c>
      <c r="V88" s="83"/>
      <c r="W88" s="83"/>
      <c r="X88" s="83"/>
      <c r="Y88" s="83"/>
      <c r="Z88" s="83"/>
      <c r="AA88" s="83"/>
      <c r="AB88" s="153"/>
      <c r="AC88" s="82" t="str">
        <f>IF([2]回答表!F17="水道事業",IF([2]回答表!X45="●",[2]回答表!J173,IF([2]回答表!AA45="●",[2]回答表!J238,"")),"")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IF([2]回答表!F17="水道事業",IF([2]回答表!X45="●",[2]回答表!E212,IF([2]回答表!AA45="●",[2]回答表!E278,"")),"")</f>
        <v/>
      </c>
      <c r="BG89" s="151"/>
      <c r="BH89" s="151"/>
      <c r="BI89" s="151"/>
      <c r="BJ89" s="150" t="str">
        <f>IF([2]回答表!F17="水道事業",IF([2]回答表!X45="●",[2]回答表!E213,IF([2]回答表!AA45="●",[2]回答表!E279,"")),"")</f>
        <v/>
      </c>
      <c r="BK89" s="151"/>
      <c r="BL89" s="151"/>
      <c r="BM89" s="151"/>
      <c r="BN89" s="150" t="str">
        <f>IF([2]回答表!F17="水道事業",IF([2]回答表!X45="●",[2]回答表!E214,IF([2]回答表!AA45="●",[2]回答表!E280,"")),"")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IF([2]回答表!F17="水道事業",IF([2]回答表!AA45="●","●",""),"")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IF([2]回答表!F17="水道事業",IF([2]回答表!X45="●",[2]回答表!J176,IF([2]回答表!AA45="●",[2]回答表!J241,"")),"")</f>
        <v/>
      </c>
      <c r="V93" s="83"/>
      <c r="W93" s="83"/>
      <c r="X93" s="83"/>
      <c r="Y93" s="83"/>
      <c r="Z93" s="83"/>
      <c r="AA93" s="83"/>
      <c r="AB93" s="153"/>
      <c r="AC93" s="82" t="str">
        <f>IF([2]回答表!F17="水道事業",IF([2]回答表!X45="●",[2]回答表!J180,IF([2]回答表!AA45="●",[2]回答表!J245,"")),"")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IF([2]回答表!F17="水道事業",IF([2]回答表!AD45="●","●",""),"")</f>
        <v/>
      </c>
      <c r="O98" s="131"/>
      <c r="P98" s="131"/>
      <c r="Q98" s="132"/>
      <c r="R98" s="119"/>
      <c r="S98" s="119"/>
      <c r="T98" s="119"/>
      <c r="U98" s="133" t="str">
        <f>IF([2]回答表!F17="水道事業",IF([2]回答表!AD45="●",[2]回答表!B289,""),"")</f>
        <v/>
      </c>
      <c r="V98" s="134"/>
      <c r="W98" s="134"/>
      <c r="X98" s="134"/>
      <c r="Y98" s="134"/>
      <c r="Z98" s="134"/>
      <c r="AA98" s="134"/>
      <c r="AB98" s="134"/>
      <c r="AC98" s="134"/>
      <c r="AD98" s="134"/>
      <c r="AE98" s="134"/>
      <c r="AF98" s="134"/>
      <c r="AG98" s="134"/>
      <c r="AH98" s="134"/>
      <c r="AI98" s="134"/>
      <c r="AJ98" s="135"/>
      <c r="AK98" s="183"/>
      <c r="AL98" s="183"/>
      <c r="AM98" s="133" t="str">
        <f>IF([2]回答表!F17="水道事業",IF([2]回答表!AD45="●",[2]回答表!B295,""),"")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IF([2]回答表!F17="簡易水道事業",IF([2]回答表!X45="●",[2]回答表!B158,IF([2]回答表!AA45="●",[2]回答表!B223,"")),"")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IF([2]回答表!F17="簡易水道事業",IF([2]回答表!X45="●",[2]回答表!B212,IF([2]回答表!AA45="●",[2]回答表!B278,"")),"")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IF([2]回答表!F17="簡易水道事業",IF([2]回答表!X45="●","●",""),"")</f>
        <v/>
      </c>
      <c r="O112" s="131"/>
      <c r="P112" s="131"/>
      <c r="Q112" s="132"/>
      <c r="R112" s="119"/>
      <c r="S112" s="119"/>
      <c r="T112" s="119"/>
      <c r="U112" s="82" t="str">
        <f>IF([2]回答表!F17="簡易水道事業",IF([2]回答表!X45="●",[2]回答表!Y185,IF([2]回答表!AA45="●",[2]回答表!Y251,"")),"")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IF([2]回答表!F17="簡易水道事業",IF([2]回答表!X45="●",[2]回答表!E212,IF([2]回答表!AA45="●",[2]回答表!E278,"")),"")</f>
        <v/>
      </c>
      <c r="BG113" s="151"/>
      <c r="BH113" s="151"/>
      <c r="BI113" s="151"/>
      <c r="BJ113" s="150" t="str">
        <f>IF([2]回答表!F17="簡易水道事業",IF([2]回答表!X45="●",[2]回答表!E213,IF([2]回答表!AA45="●",[2]回答表!E279,"")),"")</f>
        <v/>
      </c>
      <c r="BK113" s="151"/>
      <c r="BL113" s="151"/>
      <c r="BM113" s="151"/>
      <c r="BN113" s="150" t="str">
        <f>IF([2]回答表!F17="簡易水道事業",IF([2]回答表!X45="●",[2]回答表!E214,IF([2]回答表!AA45="●",[2]回答表!E280,"")),"")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IF([2]回答表!F17="簡易水道事業",IF([2]回答表!X45="●",[2]回答表!Y186,IF([2]回答表!AA45="●",[2]回答表!Y252,"")),"")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IF([2]回答表!F17="簡易水道事業",IF([2]回答表!AA45="●","●",""),"")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IF([2]回答表!F17="簡易水道事業",IF([2]回答表!X45="●",[2]回答表!Y187,IF([2]回答表!AA45="●",[2]回答表!Y253,"")),"")</f>
        <v/>
      </c>
      <c r="V122" s="83"/>
      <c r="W122" s="83"/>
      <c r="X122" s="83"/>
      <c r="Y122" s="83"/>
      <c r="Z122" s="83"/>
      <c r="AA122" s="83"/>
      <c r="AB122" s="83"/>
      <c r="AC122" s="83"/>
      <c r="AD122" s="83"/>
      <c r="AE122" s="83"/>
      <c r="AF122" s="83"/>
      <c r="AG122" s="83"/>
      <c r="AH122" s="83"/>
      <c r="AI122" s="83"/>
      <c r="AJ122" s="153"/>
      <c r="AK122" s="68"/>
      <c r="AL122" s="68"/>
      <c r="AM122" s="233" t="str">
        <f>IF([2]回答表!F17="簡易水道事業",IF([2]回答表!X45="●",[2]回答表!Y189,IF([2]回答表!AA45="●",[2]回答表!Y255,"")),"")</f>
        <v/>
      </c>
      <c r="AN122" s="233"/>
      <c r="AO122" s="233"/>
      <c r="AP122" s="233"/>
      <c r="AQ122" s="233"/>
      <c r="AR122" s="233"/>
      <c r="AS122" s="233" t="str">
        <f>IF([2]回答表!F17="簡易水道事業",IF([2]回答表!X45="●",[2]回答表!Y190,IF([2]回答表!AA45="●",[2]回答表!Y256,"")),"")</f>
        <v/>
      </c>
      <c r="AT122" s="233"/>
      <c r="AU122" s="233"/>
      <c r="AV122" s="233"/>
      <c r="AW122" s="233"/>
      <c r="AX122" s="233"/>
      <c r="AY122" s="233" t="str">
        <f>IF([2]回答表!F17="簡易水道事業",IF([2]回答表!X45="●",[2]回答表!Y191,IF([2]回答表!AA45="●",[2]回答表!Y257,"")),"")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IF([2]回答表!F17="簡易水道事業",IF([2]回答表!AD45="●","●",""),"")</f>
        <v/>
      </c>
      <c r="O127" s="131"/>
      <c r="P127" s="131"/>
      <c r="Q127" s="132"/>
      <c r="R127" s="119"/>
      <c r="S127" s="119"/>
      <c r="T127" s="119"/>
      <c r="U127" s="133" t="str">
        <f>IF([2]回答表!F17="簡易水道事業",IF([2]回答表!AD45="●",[2]回答表!B289,""),"")</f>
        <v/>
      </c>
      <c r="V127" s="134"/>
      <c r="W127" s="134"/>
      <c r="X127" s="134"/>
      <c r="Y127" s="134"/>
      <c r="Z127" s="134"/>
      <c r="AA127" s="134"/>
      <c r="AB127" s="134"/>
      <c r="AC127" s="134"/>
      <c r="AD127" s="134"/>
      <c r="AE127" s="134"/>
      <c r="AF127" s="134"/>
      <c r="AG127" s="134"/>
      <c r="AH127" s="134"/>
      <c r="AI127" s="134"/>
      <c r="AJ127" s="135"/>
      <c r="AK127" s="183"/>
      <c r="AL127" s="183"/>
      <c r="AM127" s="133" t="str">
        <f>IF([2]回答表!F17="簡易水道事業",IF([2]回答表!AD45="●",[2]回答表!B295,""),"")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IF([2]回答表!F17="下水道事業",IF([2]回答表!X45="●","●",""),"")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IF([2]回答表!F17="下水道事業",IF([2]回答表!X45="●",[2]回答表!B158,IF([2]回答表!AA45="●",[2]回答表!B223,"")),"")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IF([2]回答表!F17="下水道事業",IF([2]回答表!X45="●",[2]回答表!B212,IF([2]回答表!AA45="●",[2]回答表!B278,"")),"")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IF([2]回答表!F17="下水道事業",IF([2]回答表!X45="●",[2]回答表!Y193,IF([2]回答表!AA45="●",[2]回答表!Y259,"")),"")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IF([2]回答表!F17="下水道事業",IF([2]回答表!X45="●",[2]回答表!E212,IF([2]回答表!AA45="●",[2]回答表!E278,"")),"")</f>
        <v/>
      </c>
      <c r="BG142" s="151"/>
      <c r="BH142" s="151"/>
      <c r="BI142" s="151"/>
      <c r="BJ142" s="150" t="str">
        <f>IF([2]回答表!F17="下水道事業",IF([2]回答表!X45="●",[2]回答表!E213,IF([2]回答表!AA45="●",[2]回答表!E279,"")),"")</f>
        <v/>
      </c>
      <c r="BK142" s="151"/>
      <c r="BL142" s="151"/>
      <c r="BM142" s="151"/>
      <c r="BN142" s="150" t="str">
        <f>IF([2]回答表!F17="下水道事業",IF([2]回答表!X45="●",[2]回答表!E214,IF([2]回答表!AA45="●",[2]回答表!E280,"")),"")</f>
        <v/>
      </c>
      <c r="BO142" s="151"/>
      <c r="BP142" s="151"/>
      <c r="BQ142" s="152"/>
      <c r="BR142" s="112"/>
      <c r="BX142" s="200" t="str">
        <f>IF([2]回答表!AQ20="下水道事業",IF([2]回答表!BI48="○",[2]回答表!AM161,IF([2]回答表!BL48="○",[2]回答表!AM226,"")),"")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IF([2]回答表!F17="下水道事業",IF([2]回答表!X45="●",[2]回答表!Y195,IF([2]回答表!AA45="●",[2]回答表!Y261,"")),"")</f>
        <v/>
      </c>
      <c r="V147" s="83"/>
      <c r="W147" s="83"/>
      <c r="X147" s="83"/>
      <c r="Y147" s="83"/>
      <c r="Z147" s="83"/>
      <c r="AA147" s="83"/>
      <c r="AB147" s="153"/>
      <c r="AC147" s="82" t="str">
        <f>IF([2]回答表!F17="下水道事業",IF([2]回答表!X45="●",[2]回答表!Y196,IF([2]回答表!AA45="●",[2]回答表!Y262,"")),"")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IF([2]回答表!F17="下水道事業",IF([2]回答表!X45="●",[2]回答表!Y198,IF([2]回答表!AA45="●",[2]回答表!Y264,"")),"")</f>
        <v/>
      </c>
      <c r="V153" s="83"/>
      <c r="W153" s="83"/>
      <c r="X153" s="83"/>
      <c r="Y153" s="83"/>
      <c r="Z153" s="83"/>
      <c r="AA153" s="83"/>
      <c r="AB153" s="153"/>
      <c r="AC153" s="82" t="str">
        <f>IF([2]回答表!F17="下水道事業",IF([2]回答表!X45="●",[2]回答表!Y199,IF([2]回答表!AA45="●",[2]回答表!Y265,"")),"")</f>
        <v/>
      </c>
      <c r="AD153" s="83"/>
      <c r="AE153" s="83"/>
      <c r="AF153" s="83"/>
      <c r="AG153" s="83"/>
      <c r="AH153" s="83"/>
      <c r="AI153" s="83"/>
      <c r="AJ153" s="153"/>
      <c r="AK153" s="82" t="str">
        <f>IF([2]回答表!F17="下水道事業",IF([2]回答表!X45="●",[2]回答表!Y200,IF([2]回答表!AA45="●",[2]回答表!Y266,"")),"")</f>
        <v/>
      </c>
      <c r="AL153" s="83"/>
      <c r="AM153" s="83"/>
      <c r="AN153" s="83"/>
      <c r="AO153" s="83"/>
      <c r="AP153" s="83"/>
      <c r="AQ153" s="83"/>
      <c r="AR153" s="153"/>
      <c r="AS153" s="82" t="str">
        <f>IF([2]回答表!F17="下水道事業",IF([2]回答表!X45="●",[2]回答表!Y201,IF([2]回答表!AA45="●",[2]回答表!Y267,"")),"")</f>
        <v/>
      </c>
      <c r="AT153" s="83"/>
      <c r="AU153" s="83"/>
      <c r="AV153" s="83"/>
      <c r="AW153" s="83"/>
      <c r="AX153" s="83"/>
      <c r="AY153" s="83"/>
      <c r="AZ153" s="153"/>
      <c r="BA153" s="82" t="str">
        <f>IF([2]回答表!F17="下水道事業",IF([2]回答表!X45="●",[2]回答表!Y202,IF([2]回答表!AA45="●",[2]回答表!Y268,"")),"")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IF([2]回答表!F17="下水道事業",IF([2]回答表!AA45="●","●",""),"")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IF([2]回答表!F17="下水道事業",IF([2]回答表!X45="●",[2]回答表!Y207,IF([2]回答表!AA45="●",[2]回答表!Y273,"")),"")</f>
        <v/>
      </c>
      <c r="V159" s="83"/>
      <c r="W159" s="83"/>
      <c r="X159" s="83"/>
      <c r="Y159" s="83"/>
      <c r="Z159" s="83"/>
      <c r="AA159" s="83"/>
      <c r="AB159" s="153"/>
      <c r="AC159" s="82" t="str">
        <f>IF([2]回答表!F17="下水道事業",IF([2]回答表!X45="●",[2]回答表!Y208,IF([2]回答表!AA45="●",[2]回答表!Y274,"")),"")</f>
        <v/>
      </c>
      <c r="AD159" s="83"/>
      <c r="AE159" s="83"/>
      <c r="AF159" s="83"/>
      <c r="AG159" s="83"/>
      <c r="AH159" s="83"/>
      <c r="AI159" s="83"/>
      <c r="AJ159" s="153"/>
      <c r="AK159" s="82" t="str">
        <f>IF([2]回答表!F17="下水道事業",IF([2]回答表!X45="●",[2]回答表!Y209,IF([2]回答表!AA45="●",[2]回答表!Y275,"")),"")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IF([2]回答表!F17="下水道事業",IF([2]回答表!AD45="●","●",""),"")</f>
        <v/>
      </c>
      <c r="O164" s="131"/>
      <c r="P164" s="131"/>
      <c r="Q164" s="132"/>
      <c r="R164" s="119"/>
      <c r="S164" s="119"/>
      <c r="T164" s="119"/>
      <c r="U164" s="133" t="str">
        <f>IF([2]回答表!F17="下水道事業",IF([2]回答表!AD45="●",[2]回答表!B289,""),"")</f>
        <v/>
      </c>
      <c r="V164" s="134"/>
      <c r="W164" s="134"/>
      <c r="X164" s="134"/>
      <c r="Y164" s="134"/>
      <c r="Z164" s="134"/>
      <c r="AA164" s="134"/>
      <c r="AB164" s="134"/>
      <c r="AC164" s="134"/>
      <c r="AD164" s="134"/>
      <c r="AE164" s="134"/>
      <c r="AF164" s="134"/>
      <c r="AG164" s="134"/>
      <c r="AH164" s="134"/>
      <c r="AI164" s="134"/>
      <c r="AJ164" s="135"/>
      <c r="AK164" s="183"/>
      <c r="AL164" s="183"/>
      <c r="AM164" s="133" t="str">
        <f>IF([2]回答表!F17="下水道事業",IF([2]回答表!AD45="●",[2]回答表!B295,""),"")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IF([2]回答表!BD17="●",IF([2]回答表!X45="●","●",""),"")</f>
        <v/>
      </c>
      <c r="O176" s="131"/>
      <c r="P176" s="131"/>
      <c r="Q176" s="132"/>
      <c r="R176" s="119"/>
      <c r="S176" s="119"/>
      <c r="T176" s="119"/>
      <c r="U176" s="133" t="str">
        <f>IF([2]回答表!BD17="●",IF([2]回答表!X45="●",[2]回答表!B158,IF([2]回答表!AA45="●",[2]回答表!B223,"")),"")</f>
        <v/>
      </c>
      <c r="V176" s="134"/>
      <c r="W176" s="134"/>
      <c r="X176" s="134"/>
      <c r="Y176" s="134"/>
      <c r="Z176" s="134"/>
      <c r="AA176" s="134"/>
      <c r="AB176" s="134"/>
      <c r="AC176" s="134"/>
      <c r="AD176" s="134"/>
      <c r="AE176" s="134"/>
      <c r="AF176" s="134"/>
      <c r="AG176" s="134"/>
      <c r="AH176" s="134"/>
      <c r="AI176" s="134"/>
      <c r="AJ176" s="135"/>
      <c r="AK176" s="136"/>
      <c r="AL176" s="136"/>
      <c r="AM176" s="138" t="str">
        <f>IF([2]回答表!BD17="●",IF([2]回答表!X45="●",[2]回答表!B212,IF([2]回答表!AA45="●",[2]回答表!B278,"")),"")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IF([2]回答表!BD17="●",IF([2]回答表!X45="●",[2]回答表!E212,IF([2]回答表!AA45="●",[2]回答表!E278,"")),"")</f>
        <v/>
      </c>
      <c r="AN179" s="151"/>
      <c r="AO179" s="151"/>
      <c r="AP179" s="151"/>
      <c r="AQ179" s="150" t="str">
        <f>IF([2]回答表!BD17="●",IF([2]回答表!X45="●",[2]回答表!E213,IF([2]回答表!AA45="●",[2]回答表!E279,"")),"")</f>
        <v/>
      </c>
      <c r="AR179" s="151"/>
      <c r="AS179" s="151"/>
      <c r="AT179" s="151"/>
      <c r="AU179" s="150" t="str">
        <f>IF([2]回答表!BD17="●",IF([2]回答表!X45="●",[2]回答表!E214,IF([2]回答表!AA45="●",[2]回答表!E280,"")),"")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IF([2]回答表!BD17="●",IF([2]回答表!AA45="●","●",""),"")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IF([2]回答表!BD17="●",IF([2]回答表!AD45="●","●",""),"")</f>
        <v/>
      </c>
      <c r="O188" s="131"/>
      <c r="P188" s="131"/>
      <c r="Q188" s="132"/>
      <c r="R188" s="119"/>
      <c r="S188" s="119"/>
      <c r="T188" s="119"/>
      <c r="U188" s="133" t="str">
        <f>IF([2]回答表!BD17="●",IF([2]回答表!AD45="●",[2]回答表!B289,""),"")</f>
        <v/>
      </c>
      <c r="V188" s="134"/>
      <c r="W188" s="134"/>
      <c r="X188" s="134"/>
      <c r="Y188" s="134"/>
      <c r="Z188" s="134"/>
      <c r="AA188" s="134"/>
      <c r="AB188" s="134"/>
      <c r="AC188" s="134"/>
      <c r="AD188" s="134"/>
      <c r="AE188" s="134"/>
      <c r="AF188" s="134"/>
      <c r="AG188" s="134"/>
      <c r="AH188" s="134"/>
      <c r="AI188" s="134"/>
      <c r="AJ188" s="135"/>
      <c r="AK188" s="183"/>
      <c r="AL188" s="183"/>
      <c r="AM188" s="133" t="str">
        <f>IF([2]回答表!BD17="●",IF([2]回答表!AD45="●",[2]回答表!B295,""),"")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IF([2]回答表!X46="●","●","")</f>
        <v/>
      </c>
      <c r="O200" s="131"/>
      <c r="P200" s="131"/>
      <c r="Q200" s="132"/>
      <c r="R200" s="119"/>
      <c r="S200" s="119"/>
      <c r="T200" s="119"/>
      <c r="U200" s="133" t="str">
        <f>IF([2]回答表!X46="●",[2]回答表!B307,IF([2]回答表!AA46="●",[2]回答表!B324,""))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IF([2]回答表!X46="●",[2]回答表!U313,IF([2]回答表!AA46="●",[2]回答表!U330,""))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IF([2]回答表!X46="●",[2]回答表!G313,IF([2]回答表!AA46="●",[2]回答表!G330,""))</f>
        <v/>
      </c>
      <c r="AN203" s="83"/>
      <c r="AO203" s="83"/>
      <c r="AP203" s="83"/>
      <c r="AQ203" s="83"/>
      <c r="AR203" s="83"/>
      <c r="AS203" s="83"/>
      <c r="AT203" s="153"/>
      <c r="AU203" s="82" t="str">
        <f>IF([2]回答表!X46="●",[2]回答表!G314,IF([2]回答表!AA46="●",[2]回答表!G331,""))</f>
        <v/>
      </c>
      <c r="AV203" s="83"/>
      <c r="AW203" s="83"/>
      <c r="AX203" s="83"/>
      <c r="AY203" s="83"/>
      <c r="AZ203" s="83"/>
      <c r="BA203" s="83"/>
      <c r="BB203" s="153"/>
      <c r="BC203" s="120"/>
      <c r="BD203" s="109"/>
      <c r="BE203" s="109"/>
      <c r="BF203" s="150" t="str">
        <f>IF([2]回答表!X46="●",[2]回答表!X313,IF([2]回答表!AA46="●",[2]回答表!X330,""))</f>
        <v/>
      </c>
      <c r="BG203" s="151"/>
      <c r="BH203" s="151"/>
      <c r="BI203" s="151"/>
      <c r="BJ203" s="150" t="str">
        <f>IF([2]回答表!X46="●",[2]回答表!X314,IF([2]回答表!AA46="●",[2]回答表!X331,""))</f>
        <v/>
      </c>
      <c r="BK203" s="151"/>
      <c r="BL203" s="151"/>
      <c r="BM203" s="152"/>
      <c r="BN203" s="150" t="str">
        <f>IF([2]回答表!X46="●",[2]回答表!X315,IF([2]回答表!AA46="●",[2]回答表!X332,""))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IF([2]回答表!AA46="●","●","")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IF([2]回答表!AD46="●","●","")</f>
        <v/>
      </c>
      <c r="O212" s="131"/>
      <c r="P212" s="131"/>
      <c r="Q212" s="132"/>
      <c r="R212" s="119"/>
      <c r="S212" s="119"/>
      <c r="T212" s="119"/>
      <c r="U212" s="133" t="str">
        <f>IF([2]回答表!AD46="●",[2]回答表!B337,"")</f>
        <v/>
      </c>
      <c r="V212" s="134"/>
      <c r="W212" s="134"/>
      <c r="X212" s="134"/>
      <c r="Y212" s="134"/>
      <c r="Z212" s="134"/>
      <c r="AA212" s="134"/>
      <c r="AB212" s="134"/>
      <c r="AC212" s="134"/>
      <c r="AD212" s="134"/>
      <c r="AE212" s="134"/>
      <c r="AF212" s="134"/>
      <c r="AG212" s="134"/>
      <c r="AH212" s="134"/>
      <c r="AI212" s="134"/>
      <c r="AJ212" s="135"/>
      <c r="AK212" s="259"/>
      <c r="AL212" s="259"/>
      <c r="AM212" s="133" t="str">
        <f>IF([2]回答表!AD46="●",[2]回答表!B343,"")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IF([2]回答表!X47="●","●","")</f>
        <v/>
      </c>
      <c r="O224" s="131"/>
      <c r="P224" s="131"/>
      <c r="Q224" s="132"/>
      <c r="R224" s="119"/>
      <c r="S224" s="119"/>
      <c r="T224" s="119"/>
      <c r="U224" s="133" t="str">
        <f>IF([2]回答表!X47="●",[2]回答表!B356,IF([2]回答表!AA47="●",[2]回答表!B379,""))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IF([2]回答表!X47="●",[2]回答表!B362,"")</f>
        <v/>
      </c>
      <c r="AO224" s="263"/>
      <c r="AP224" s="263"/>
      <c r="AQ224" s="263"/>
      <c r="AR224" s="263"/>
      <c r="AS224" s="263"/>
      <c r="AT224" s="263"/>
      <c r="AU224" s="263"/>
      <c r="AV224" s="263"/>
      <c r="AW224" s="263"/>
      <c r="AX224" s="263"/>
      <c r="AY224" s="263"/>
      <c r="AZ224" s="263"/>
      <c r="BA224" s="263"/>
      <c r="BB224" s="264"/>
      <c r="BC224" s="120"/>
      <c r="BD224" s="109"/>
      <c r="BE224" s="109"/>
      <c r="BF224" s="138" t="str">
        <f>IF([2]回答表!X47="●",[2]回答表!B368,IF([2]回答表!AA47="●",[2]回答表!B385,""))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IF([2]回答表!X47="●",[2]回答表!E368,IF([2]回答表!AA47="●",[2]回答表!E385,""))</f>
        <v/>
      </c>
      <c r="BG227" s="151"/>
      <c r="BH227" s="151"/>
      <c r="BI227" s="151"/>
      <c r="BJ227" s="150" t="str">
        <f>IF([2]回答表!X47="●",[2]回答表!E369,IF([2]回答表!AA47="●",[2]回答表!E386,""))</f>
        <v/>
      </c>
      <c r="BK227" s="151"/>
      <c r="BL227" s="151"/>
      <c r="BM227" s="152"/>
      <c r="BN227" s="150" t="str">
        <f>IF([2]回答表!X47="●",[2]回答表!E370,IF([2]回答表!AA47="●",[2]回答表!E387,""))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IF([2]回答表!AA47="●","●","")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IF([2]回答表!AD47="●","●","")</f>
        <v/>
      </c>
      <c r="O236" s="131"/>
      <c r="P236" s="131"/>
      <c r="Q236" s="132"/>
      <c r="R236" s="119"/>
      <c r="S236" s="119"/>
      <c r="T236" s="119"/>
      <c r="U236" s="133" t="str">
        <f>IF([2]回答表!AD47="●",[2]回答表!B392,"")</f>
        <v/>
      </c>
      <c r="V236" s="134"/>
      <c r="W236" s="134"/>
      <c r="X236" s="134"/>
      <c r="Y236" s="134"/>
      <c r="Z236" s="134"/>
      <c r="AA236" s="134"/>
      <c r="AB236" s="134"/>
      <c r="AC236" s="134"/>
      <c r="AD236" s="134"/>
      <c r="AE236" s="134"/>
      <c r="AF236" s="134"/>
      <c r="AG236" s="134"/>
      <c r="AH236" s="134"/>
      <c r="AI236" s="134"/>
      <c r="AJ236" s="135"/>
      <c r="AK236" s="259"/>
      <c r="AL236" s="259"/>
      <c r="AM236" s="133" t="str">
        <f>IF([2]回答表!AD47="●",[2]回答表!B398,"")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IF([2]回答表!X48="●","●","")</f>
        <v/>
      </c>
      <c r="O248" s="131"/>
      <c r="P248" s="131"/>
      <c r="Q248" s="132"/>
      <c r="R248" s="119"/>
      <c r="S248" s="119"/>
      <c r="T248" s="119"/>
      <c r="U248" s="133" t="str">
        <f>IF([2]回答表!X48="●",[2]回答表!B411,IF([2]回答表!AA48="●",[2]回答表!B425,""))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IF([2]回答表!X48="●",[2]回答表!BC418,IF([2]回答表!AA48="●",[2]回答表!BC432,""))</f>
        <v/>
      </c>
      <c r="AR248" s="272"/>
      <c r="AS248" s="272"/>
      <c r="AT248" s="272"/>
      <c r="AU248" s="273" t="s">
        <v>73</v>
      </c>
      <c r="AV248" s="274"/>
      <c r="AW248" s="274"/>
      <c r="AX248" s="275"/>
      <c r="AY248" s="272" t="str">
        <f>IF([2]回答表!X48="●",[2]回答表!BC423,IF([2]回答表!AA48="●",[2]回答表!BC437,""))</f>
        <v/>
      </c>
      <c r="AZ248" s="272"/>
      <c r="BA248" s="272"/>
      <c r="BB248" s="272"/>
      <c r="BC248" s="120"/>
      <c r="BD248" s="109"/>
      <c r="BE248" s="109"/>
      <c r="BF248" s="138" t="str">
        <f>IF([2]回答表!X48="●",[2]回答表!S417,IF([2]回答表!AA48="●",[2]回答表!S431,""))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IF([2]回答表!X48="●",[2]回答表!BC419,IF([2]回答表!AA48="●",[2]回答表!BC433,""))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IF([2]回答表!X48="●",[2]回答表!V417,IF([2]回答表!AA48="●",[2]回答表!V431,""))</f>
        <v/>
      </c>
      <c r="BG251" s="151"/>
      <c r="BH251" s="151"/>
      <c r="BI251" s="151"/>
      <c r="BJ251" s="150" t="str">
        <f>IF([2]回答表!X48="●",[2]回答表!V418,IF([2]回答表!AA48="●",[2]回答表!V432,""))</f>
        <v/>
      </c>
      <c r="BK251" s="151"/>
      <c r="BL251" s="151"/>
      <c r="BM251" s="152"/>
      <c r="BN251" s="150" t="str">
        <f>IF([2]回答表!X48="●",[2]回答表!V419,IF([2]回答表!AA48="●",[2]回答表!V433,""))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IF([2]回答表!X48="●",[2]回答表!BC420,IF([2]回答表!AA48="●",[2]回答表!BC434,""))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IF([2]回答表!X48="●",[2]回答表!BC424,IF([2]回答表!AA48="●",[2]回答表!BC438,""))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IF([2]回答表!AA48="●","●","")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IF([2]回答表!X48="●",[2]回答表!BC421,IF([2]回答表!AA48="●",[2]回答表!BC435,""))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IF([2]回答表!X48="●",[2]回答表!BC422,IF([2]回答表!AA48="●",[2]回答表!BC436,""))</f>
        <v/>
      </c>
      <c r="AR256" s="272"/>
      <c r="AS256" s="272"/>
      <c r="AT256" s="272"/>
      <c r="AU256" s="224" t="s">
        <v>79</v>
      </c>
      <c r="AV256" s="225"/>
      <c r="AW256" s="225"/>
      <c r="AX256" s="226"/>
      <c r="AY256" s="282" t="str">
        <f>IF([2]回答表!X48="●",[2]回答表!BC425,IF([2]回答表!AA48="●",[2]回答表!BC439,""))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IF([2]回答表!AD48="●","●","")</f>
        <v/>
      </c>
      <c r="O260" s="131"/>
      <c r="P260" s="131"/>
      <c r="Q260" s="132"/>
      <c r="R260" s="119"/>
      <c r="S260" s="119"/>
      <c r="T260" s="119"/>
      <c r="U260" s="133" t="str">
        <f>IF([2]回答表!AD48="●",[2]回答表!B439,"")</f>
        <v/>
      </c>
      <c r="V260" s="134"/>
      <c r="W260" s="134"/>
      <c r="X260" s="134"/>
      <c r="Y260" s="134"/>
      <c r="Z260" s="134"/>
      <c r="AA260" s="134"/>
      <c r="AB260" s="134"/>
      <c r="AC260" s="134"/>
      <c r="AD260" s="134"/>
      <c r="AE260" s="134"/>
      <c r="AF260" s="134"/>
      <c r="AG260" s="134"/>
      <c r="AH260" s="134"/>
      <c r="AI260" s="134"/>
      <c r="AJ260" s="135"/>
      <c r="AK260" s="183"/>
      <c r="AL260" s="183"/>
      <c r="AM260" s="133" t="str">
        <f>IF([2]回答表!AD48="●",[2]回答表!B445,"")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IF([2]回答表!X49="●","●","")</f>
        <v/>
      </c>
      <c r="O271" s="131"/>
      <c r="P271" s="131"/>
      <c r="Q271" s="132"/>
      <c r="R271" s="119"/>
      <c r="S271" s="119"/>
      <c r="T271" s="119"/>
      <c r="U271" s="133" t="str">
        <f>IF([2]回答表!X49="●",[2]回答表!B458,IF([2]回答表!AA49="●",[2]回答表!B475,""))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IF([2]回答表!X49="●",[2]回答表!B468,IF([2]回答表!AA49="●",[2]回答表!B485,""))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IF([2]回答表!X49="●",[2]回答表!G464,IF([2]回答表!AA49="●",[2]回答表!G481,""))</f>
        <v/>
      </c>
      <c r="AN273" s="83"/>
      <c r="AO273" s="83"/>
      <c r="AP273" s="83"/>
      <c r="AQ273" s="83"/>
      <c r="AR273" s="83"/>
      <c r="AS273" s="83"/>
      <c r="AT273" s="153"/>
      <c r="AU273" s="82" t="str">
        <f>IF([2]回答表!X49="●",[2]回答表!G465,IF([2]回答表!AA49="●",[2]回答表!G482,""))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IF([2]回答表!X49="●",[2]回答表!E468,IF([2]回答表!AA49="●",[2]回答表!E485,""))</f>
        <v/>
      </c>
      <c r="BG274" s="151"/>
      <c r="BH274" s="151"/>
      <c r="BI274" s="151"/>
      <c r="BJ274" s="150" t="str">
        <f>IF([2]回答表!X49="●",[2]回答表!E469,IF([2]回答表!AA49="●",[2]回答表!E486,""))</f>
        <v/>
      </c>
      <c r="BK274" s="151"/>
      <c r="BL274" s="151"/>
      <c r="BM274" s="152"/>
      <c r="BN274" s="150" t="str">
        <f>IF([2]回答表!X49="●",[2]回答表!E470,IF([2]回答表!AA49="●",[2]回答表!E487,""))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IF([2]回答表!AA49="●","●","")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IF([2]回答表!AD49="●","●","")</f>
        <v/>
      </c>
      <c r="O283" s="131"/>
      <c r="P283" s="131"/>
      <c r="Q283" s="132"/>
      <c r="R283" s="119"/>
      <c r="S283" s="119"/>
      <c r="T283" s="119"/>
      <c r="U283" s="133" t="str">
        <f>IF([2]回答表!AD49="●",[2]回答表!B492,"")</f>
        <v/>
      </c>
      <c r="V283" s="134"/>
      <c r="W283" s="134"/>
      <c r="X283" s="134"/>
      <c r="Y283" s="134"/>
      <c r="Z283" s="134"/>
      <c r="AA283" s="134"/>
      <c r="AB283" s="134"/>
      <c r="AC283" s="134"/>
      <c r="AD283" s="134"/>
      <c r="AE283" s="134"/>
      <c r="AF283" s="134"/>
      <c r="AG283" s="134"/>
      <c r="AH283" s="134"/>
      <c r="AI283" s="134"/>
      <c r="AJ283" s="135"/>
      <c r="AK283" s="136"/>
      <c r="AL283" s="136"/>
      <c r="AM283" s="133" t="str">
        <f>IF([2]回答表!AD49="●",[2]回答表!B498,"")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IF([2]回答表!R50="●",[2]回答表!B511,"")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介護サービス（指定介護老人福祉施設）</vt:lpstr>
      <vt:lpstr>介護サービス（老人短期入所施設）</vt:lpstr>
      <vt:lpstr>'介護サービス（指定介護老人福祉施設）'!Print_Area</vt:lpstr>
      <vt:lpstr>'介護サービス（老人短期入所施設）'!Print_Area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dcterms:created xsi:type="dcterms:W3CDTF">2021-10-29T11:02:02Z</dcterms:created>
  <dcterms:modified xsi:type="dcterms:W3CDTF">2021-10-29T11:03:44Z</dcterms:modified>
</cp:coreProperties>
</file>