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260331C7-B906-477E-896E-76B9CD1F4FC8}" xr6:coauthVersionLast="46" xr6:coauthVersionMax="46" xr10:uidLastSave="{00000000-0000-0000-0000-000000000000}"/>
  <bookViews>
    <workbookView xWindow="2820" yWindow="450" windowWidth="15195" windowHeight="13875" xr2:uid="{9C09C42A-AB66-47B4-B104-3B310C2CBA62}"/>
  </bookViews>
  <sheets>
    <sheet name="簡易水道" sheetId="1" r:id="rId1"/>
    <sheet name="下水道" sheetId="2" r:id="rId2"/>
    <sheet name="介護サービス（指定介護老人福祉施設）" sheetId="3" r:id="rId3"/>
    <sheet name="介護サービス（老人短期入所施設）" sheetId="4" r:id="rId4"/>
    <sheet name="介護サービス（老人デイサービスセンター）" sheetId="5" r:id="rId5"/>
  </sheets>
  <externalReferences>
    <externalReference r:id="rId6"/>
    <externalReference r:id="rId7"/>
    <externalReference r:id="rId8"/>
    <externalReference r:id="rId9"/>
    <externalReference r:id="rId10"/>
  </externalReferences>
  <definedNames>
    <definedName name="_xlnm.Print_Area" localSheetId="1">下水道!$A$1:$BS$315</definedName>
    <definedName name="_xlnm.Print_Area" localSheetId="2">'介護サービス（指定介護老人福祉施設）'!$A$1:$BS$315</definedName>
    <definedName name="_xlnm.Print_Area" localSheetId="4">'介護サービス（老人デイサービスセンター）'!$A$1:$BS$315</definedName>
    <definedName name="_xlnm.Print_Area" localSheetId="3">'介護サービス（老人短期入所施設）'!$A$1:$BS$315</definedName>
    <definedName name="_xlnm.Print_Area" localSheetId="0">簡易水道!$A$1:$BS$315</definedName>
    <definedName name="業種名" localSheetId="1">[2]選択肢!$K$2:$K$19</definedName>
    <definedName name="業種名" localSheetId="2">[3]選択肢!$K$2:$K$19</definedName>
    <definedName name="業種名" localSheetId="4">[5]選択肢!$K$2:$K$19</definedName>
    <definedName name="業種名" localSheetId="3">[4]選択肢!$K$2:$K$19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296" i="4" l="1"/>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<sst xmlns="http://schemas.openxmlformats.org/spreadsheetml/2006/main" count="935" uniqueCount="85">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</sst>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3">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878A5D-83BB-4849-87B2-41E2C4D915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4715B4E-1E2F-4135-BC6E-700EA3A7CA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8558839-B412-42B1-9B41-0FA9DF39E54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DC73AED6-53CD-4C33-BC60-2E30080269EF}"/>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3454746-9008-4020-A3F1-AEDC287C3F7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E2BADE55-046E-46EB-A0AB-0922B1B350F4}"/>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B9C0A9A6-E698-4C7C-9FC6-F0CB0053BC06}"/>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1B39BBE-BFF7-4A4D-A3C2-A2E65FA551F1}"/>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67A111D1-3EA5-47CB-B0E3-4928F4C8E552}"/>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80C85E1F-9244-4857-8195-72E21DB28A8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284799D8-0E95-4A8D-98A8-3C8E42430B6C}"/>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A35CC351-5C5D-49C7-BA24-448605825AF1}"/>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6022AA88-57F9-43C3-A8A6-8BAC8B5369D4}"/>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CE4D4C73-A69F-4556-8056-1F10045C53BA}"/>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D175B3E6-9A71-4B6D-91AE-52AF4E42EAE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59086017-4E45-4A56-A608-0D4D48A138DD}"/>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DF25501E-1D88-4A52-A8C0-19D0E564F218}"/>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29901FC3-013D-4711-9BFB-25672A4ABFF5}"/>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5422C654-0FB3-44BD-A697-7EB9E9CE4639}"/>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4B9D3304-036E-4C90-BD61-D5D7F7B74765}"/>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3252CC0F-BFE2-40F7-B616-9A004BF5EC4C}"/>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DD9AB839-D6CF-48B0-9237-427A9D3245C8}"/>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B8EC89A9-7B1A-4FD4-88FF-BCA5626D05EF}"/>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14679B1-6A24-4B73-AF24-FDA97FC42C33}"/>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A1018803-AABE-47F3-83D9-64AEDAE6D68A}"/>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D09384-3C7C-4ECA-9ECD-2E44500A31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DF253D-EFFD-4C93-A321-CF891A608D1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E65D54-5042-4338-AD6F-A32ABA7F2F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66596DDB-9700-45D5-BCF2-83EFE933957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4CD088A-537A-4CF1-A9D3-B0AAFE878CA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38DDC648-F6B0-4174-9DC5-49D285EE382D}"/>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73570D74-DC33-4180-8D5F-DA6A10200B37}"/>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D64F2F33-E30D-46BD-A578-2A8B3EA44018}"/>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A5FBA031-5078-477E-B131-B8F756EFDE37}"/>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D5D985C2-3E70-4CE6-AB58-BD8C37D849DD}"/>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32E93516-93C1-47E7-95BB-9A300E2FC4C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766FFB66-BF13-4819-A9C0-3434371D8CA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8AC38173-E3A0-4737-B651-738FAF645E1B}"/>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2A2722C-4406-4BDA-9C35-BD00EC0646B5}"/>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BB864F66-08C7-4113-BB4C-BCF519FBE85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B771315C-D2E6-426C-BEA3-48B6CB1475F7}"/>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04683730-7F0D-41A9-9255-7253D61DD8E4}"/>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A5FC5196-A812-4A61-A0F5-DF53BD73A02F}"/>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D682E81B-33CC-4682-8440-24285F211B47}"/>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A6D291E6-EB83-4104-B6AF-840C4E10D293}"/>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4D2D040B-3C81-4D22-9196-7717594F1C6B}"/>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24D26FC5-1B5D-4669-8F28-1BC7EC4AC7D3}"/>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B8A498F6-9161-4DD7-816C-E0D54A2020C8}"/>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FD7357D0-9C7E-4DA9-80D3-7025B90714B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C915E9F4-A083-44E6-B059-62708507B43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DAD8F3-761B-4FFC-85BD-A83A2FAD40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03FEB7-D084-4722-BC6C-A5D5E45016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A392349-6A8E-424B-9319-9726C71B80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A97D7D3-3745-4B43-822E-940E4B39C821}"/>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E3A9477-9B40-4211-97B0-1BC71C2D4FE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25543919-5299-4BF3-B26B-F23C2936A575}"/>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B2C040E3-BA6F-4CCB-8948-6E87F58E05A5}"/>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A83D61F7-D077-466B-8B99-04B46D4DF4F4}"/>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E0974AC2-8406-41F8-9EF5-27A7ABBA4C35}"/>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5C5857D2-DE90-4771-BD3A-AB4F18D1605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ED9F2C39-976D-4020-89F6-74E246E6041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63AA3C39-3170-4BE4-9E4A-CB592B94B8A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77E44C78-9AA3-4F1E-9978-EB35A8AE1FD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98ECBE40-E84E-40B2-A077-AE9CD88450B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6A27163C-232E-42B5-B401-4B70A3CB3544}"/>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B9E46996-13B8-4B95-93CD-7AAFEADC1405}"/>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2ABD84DA-323E-4D7C-8316-CEAE45465A7A}"/>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D3B6CA53-6CDB-4987-B9FD-813BFE67222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14ECB471-BF1F-4F23-BEA2-CFD446AEB6F6}"/>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9FE2BED-9306-4710-9ED1-19D4FCD2DEA7}"/>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EC2B44C2-6DEB-409B-85AC-7DA3969C05B9}"/>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5E19BAF5-EADD-43C0-A02E-B327D31786B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8472888D-DE12-4ABE-A668-BF32987F2F03}"/>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A32023D9-0A1E-4022-B538-622E9B32AF99}"/>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D6B3C793-7954-4377-B846-4356F6736A3D}"/>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77EB97-126C-4D44-B023-02846806B91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2A96F8-9728-4672-9FD0-7478BDFFEE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913BA46-E0D9-49F1-8303-AE7A456F623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95639766-4D0F-4DB6-BE9E-4FA0FF14B17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B9906FD-8FD7-4E92-BC89-08156DD4BF2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22145855-043A-465F-937D-2B598A3A6D95}"/>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968E91DC-2019-4D2D-99C3-EC7FDBB1633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C3B849D4-6EE5-49F2-92A1-A206D0742728}"/>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965E3DE6-6223-4CF4-BC44-E938F8CA683A}"/>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8141A6EC-EA62-421F-93BE-4D8BFA83C3CB}"/>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6C9CD5A1-B784-4561-8609-B2A0A073493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D17BCDA-F890-48BF-9239-140B039F38F1}"/>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5D7833BB-4A58-4EE1-97BB-F28A3CB1D171}"/>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8154CA6E-049F-451C-97DA-0465535B26CD}"/>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CA18A0FE-AA6E-4A94-AAD9-9B5B2E35B73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F369CF1C-28E5-4D6B-BFF2-B25D57614262}"/>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E8A81E2C-37F7-4E22-9360-1541D44C2514}"/>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F77A4233-9F7B-4021-8638-5303F62C832E}"/>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2E6D1390-36CE-4251-9D54-650FAF12280E}"/>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513FC94C-0216-4F77-9F54-CDD3E514B552}"/>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A5F15BA4-CE36-4636-A462-2DF6E402A262}"/>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93248B8A-A23F-46AA-929B-4CA156417EEE}"/>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6E57BB26-A1F1-4656-85ED-63E3CA61ECBD}"/>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81DBDA39-A270-41A6-AE36-EA88BEBFAAF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4CFC180C-78CB-4FA9-9BBD-43C8BCD6C238}"/>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68836B-9243-4E76-BD69-F6867BE1FA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D9D3CE-606B-47F8-AE78-E20605130E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D427329-1918-4DD5-8954-0ED69FB324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A0B84DE-751F-43D8-855E-5646B66D20D1}"/>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7A92684-0962-4CE3-8E71-EF88B9D306E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C31D40C-4F1B-412B-AA7C-823A70AB9BAE}"/>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C60AAD6A-0D60-4E33-9378-9D77F5740ED5}"/>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7AC985EF-9E35-4D3D-A8CF-CD16CCCA3F9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B67EEBD6-575B-4C15-BE2E-846BE2B244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5082C91B-5B2D-4BFD-B40D-0FF1A8294A3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984E935B-123C-48F4-932A-9123CE739BCF}"/>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1F232E28-6AFD-4A89-90F2-E062C4104CA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D68F3948-DA99-4DCB-A474-6839973D9F7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3C8BCCDA-D9EB-4702-9FCB-EEB1667914CB}"/>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437BD923-FAD4-4D9E-8D5B-F53DDCB06F9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895A4AA4-92B9-4E08-8C07-61DDC62C0A1F}"/>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70920C6-D3F5-4C40-99EE-2764C1E3FF56}"/>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43E083BB-15EE-4503-BC21-B8BF8B73AF9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499FF6BF-DA7E-4081-9DCA-5FEC18194E52}"/>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38A7351D-6EB8-4387-8BC8-1F66E925B31D}"/>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F4A1D8A3-DCB5-4DD1-AC9D-18B0D692CFA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30E23ECF-263F-46A8-A046-D23BA9FEABDD}"/>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538844F2-8633-449E-AD6A-3977EF770C03}"/>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8B194917-F33B-4AB5-B00A-338C7F75AB7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B64ED2A0-220D-4489-863C-D1155A718A54}"/>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25%20&#26481;&#25104;&#28716;&#26449;&#9675;\03%20&#35519;&#26619;&#31080;%20&#65288;R3&#25244;&#26412;&#25913;&#38761;&#35519;&#26619;&#65289;&#65288;&#31777;&#26131;&#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25%20&#26481;&#25104;&#28716;&#26449;&#9675;\03%20&#35519;&#26619;&#31080;%20&#65288;R3&#25244;&#26412;&#25913;&#38761;&#35519;&#26619;&#65289;&#65288;&#19979;&#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25%20&#26481;&#25104;&#28716;&#26449;&#9675;\&#12304;0917&#20462;&#27491;&#12305;03+&#35519;&#26619;&#31080;+&#65288;R3&#25244;&#26412;&#25913;&#38761;&#35519;&#26619;&#65289;&#65288;&#32769;&#20154;&#31119;&#31049;&#26045;&#3537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25%20&#26481;&#25104;&#28716;&#26449;&#9675;\&#12304;0917&#20462;&#27491;&#12305;03+&#35519;&#26619;&#31080;+&#65288;R3&#25244;&#26412;&#25913;&#38761;&#35519;&#26619;&#65289;&#65288;&#32769;&#20154;&#30701;&#26399;&#20837;&#25152;&#65289;&#6528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25%20&#26481;&#25104;&#28716;&#26449;&#9675;\&#12304;0917&#20462;&#27491;&#12305;&#9313;03+&#35519;&#26619;&#31080;+&#65288;R3&#25244;&#26412;&#25913;&#38761;&#35519;&#26619;&#65289;&#65288;&#32769;&#20154;&#12487;&#12452;&#12469;&#12540;&#12499;&#12473;&#65289;&#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東成瀬村</v>
          </cell>
        </row>
        <row r="17">
          <cell r="F17" t="str">
            <v>簡易水道事業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老朽化した既設水道施設を統廃合する更新事業を実施中であることから、経営体制及び手法を変更することは困難と考える。
民間等の活用を図るには、事業規模が小さすぎるため事業者にとってメリットが無い。また、ノウハウをもった事業者も無いことから現行の経営体制・手法としている。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東成瀬村</v>
          </cell>
        </row>
        <row r="17">
          <cell r="F17" t="str">
            <v>下水道事業</v>
          </cell>
          <cell r="W17" t="str">
            <v>特定地域排水処理施設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今後料金改定等が必要になると考えているが、現行の経営体制・手法で事業経営実施できているため。</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東成瀬村</v>
          </cell>
        </row>
        <row r="17">
          <cell r="F17" t="str">
            <v>介護サービス事業</v>
          </cell>
          <cell r="W17" t="str">
            <v>指定介護老人福祉施設</v>
          </cell>
          <cell r="BD17" t="str">
            <v>●</v>
          </cell>
        </row>
        <row r="19">
          <cell r="F19" t="str">
            <v>介護保険特別会計</v>
          </cell>
        </row>
        <row r="43">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村職員を指定管理者雇用へ切替えするとともに、段階的に庁舎等へ引き上げ、人件費の削減を図った。
（令和元年度で0人）</v>
          </cell>
        </row>
        <row r="313">
          <cell r="G313" t="str">
            <v xml:space="preserve"> </v>
          </cell>
          <cell r="U313" t="str">
            <v>平成</v>
          </cell>
          <cell r="X313">
            <v>27</v>
          </cell>
        </row>
        <row r="314">
          <cell r="G314" t="str">
            <v>●</v>
          </cell>
          <cell r="X314">
            <v>4</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東成瀬村</v>
          </cell>
        </row>
        <row r="17">
          <cell r="F17" t="str">
            <v>介護サービス事業</v>
          </cell>
          <cell r="W17" t="str">
            <v>老人短期入所施設</v>
          </cell>
          <cell r="BD17" t="str">
            <v>●</v>
          </cell>
        </row>
        <row r="19">
          <cell r="F19" t="str">
            <v>介護保険特別会計</v>
          </cell>
        </row>
        <row r="43">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村職員を指定管理者雇用へ切替えするとともに、段階的に庁舎等へ引き上げ、人件費の削減を図った。
（令和元年度で0人）</v>
          </cell>
        </row>
        <row r="313">
          <cell r="G313" t="str">
            <v xml:space="preserve"> </v>
          </cell>
          <cell r="U313" t="str">
            <v>平成</v>
          </cell>
          <cell r="X313">
            <v>27</v>
          </cell>
        </row>
        <row r="314">
          <cell r="G314" t="str">
            <v>●</v>
          </cell>
          <cell r="X314">
            <v>4</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東成瀬村</v>
          </cell>
        </row>
        <row r="17">
          <cell r="F17" t="str">
            <v>介護サービス事業</v>
          </cell>
          <cell r="W17" t="str">
            <v>老人デイサービスセンター</v>
          </cell>
          <cell r="BD17" t="str">
            <v>●</v>
          </cell>
        </row>
        <row r="19">
          <cell r="F19" t="str">
            <v>介護保険特別会計</v>
          </cell>
        </row>
        <row r="43">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村職員を指定管理者雇用へ切替えするとともに、段階的に庁舎等へ引き上げ、人件費の削減を図った。
（令和元年度で0人）</v>
          </cell>
        </row>
        <row r="313">
          <cell r="G313" t="str">
            <v xml:space="preserve"> </v>
          </cell>
          <cell r="U313" t="str">
            <v>平成</v>
          </cell>
          <cell r="X313">
            <v>27</v>
          </cell>
        </row>
        <row r="314">
          <cell r="G314" t="str">
            <v>●</v>
          </cell>
          <cell r="X314">
            <v>4</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00A4A-6957-4E00-8162-8BCF17315852}">
  <sheetPr>
    <pageSetUpPr fitToPage="1"/>
  </sheetPr>
  <dimension ref="A1:CN315"/>
  <sheetViews>
    <sheetView showZeros="0" tabSelected="1" view="pageBreakPreview" zoomScale="60" zoomScaleNormal="55" workbookViewId="0">
      <selection activeCell="AY122" sqref="AY122:BD124"/>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東成瀬村</v>
      </c>
      <c r="D11" s="8"/>
      <c r="E11" s="8"/>
      <c r="F11" s="8"/>
      <c r="G11" s="8"/>
      <c r="H11" s="8"/>
      <c r="I11" s="8"/>
      <c r="J11" s="8"/>
      <c r="K11" s="8"/>
      <c r="L11" s="8"/>
      <c r="M11" s="8"/>
      <c r="N11" s="8"/>
      <c r="O11" s="8"/>
      <c r="P11" s="8"/>
      <c r="Q11" s="8"/>
      <c r="R11" s="8"/>
      <c r="S11" s="8"/>
      <c r="T11" s="8"/>
      <c r="U11" s="22" t="str">
        <f>IF(COUNTIF([1]回答表!F17,"*")&gt;0,[1]回答表!F17,"")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老朽化した既設水道施設を統廃合する更新事業を実施中であることから、経営体制及び手法を変更することは困難と考える。
民間等の活用を図るには、事業規模が小さすぎるため事業者にとってメリットが無い。また、ノウハウをもった事業者も無いことから現行の経営体制・手法としている。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CFB5D-952A-4AA0-8FD0-2D93DCFC413D}">
  <sheetPr>
    <pageSetUpPr fitToPage="1"/>
  </sheetPr>
  <dimension ref="A1:CN315"/>
  <sheetViews>
    <sheetView showZeros="0" view="pageBreakPreview" zoomScale="60" zoomScaleNormal="55" workbookViewId="0">
      <selection activeCell="D36" sqref="D36:M39"/>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東成瀬村</v>
      </c>
      <c r="D11" s="8"/>
      <c r="E11" s="8"/>
      <c r="F11" s="8"/>
      <c r="G11" s="8"/>
      <c r="H11" s="8"/>
      <c r="I11" s="8"/>
      <c r="J11" s="8"/>
      <c r="K11" s="8"/>
      <c r="L11" s="8"/>
      <c r="M11" s="8"/>
      <c r="N11" s="8"/>
      <c r="O11" s="8"/>
      <c r="P11" s="8"/>
      <c r="Q11" s="8"/>
      <c r="R11" s="8"/>
      <c r="S11" s="8"/>
      <c r="T11" s="8"/>
      <c r="U11" s="22" t="str">
        <f>IF(COUNTIF([2]回答表!F17,"*")&gt;0,[2]回答表!F17,"")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特定地域排水処理施設</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
      </c>
      <c r="E24" s="80"/>
      <c r="F24" s="80"/>
      <c r="G24" s="80"/>
      <c r="H24" s="80"/>
      <c r="I24" s="80"/>
      <c r="J24" s="81"/>
      <c r="K24" s="79" t="str">
        <f>IF([2]回答表!R44="●","●","")</f>
        <v/>
      </c>
      <c r="L24" s="80"/>
      <c r="M24" s="80"/>
      <c r="N24" s="80"/>
      <c r="O24" s="80"/>
      <c r="P24" s="80"/>
      <c r="Q24" s="81"/>
      <c r="R24" s="79" t="str">
        <f>IF([2]回答表!R45="●","●","")</f>
        <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
      </c>
      <c r="O36" s="131"/>
      <c r="P36" s="131"/>
      <c r="Q36" s="132"/>
      <c r="R36" s="119"/>
      <c r="S36" s="119"/>
      <c r="T36" s="119"/>
      <c r="U36" s="133" t="str">
        <f>IF([2]回答表!X43="●",[2]回答表!B59,IF([2]回答表!AA43="●",[2]回答表!B79,""))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IF([2]回答表!X43="●",[2]回答表!G65,IF([2]回答表!AA43="●",[2]回答表!G85,""))</f>
        <v/>
      </c>
      <c r="AN38" s="83"/>
      <c r="AO38" s="83"/>
      <c r="AP38" s="83"/>
      <c r="AQ38" s="83"/>
      <c r="AR38" s="83"/>
      <c r="AS38" s="83"/>
      <c r="AT38" s="153"/>
      <c r="AU38" s="82" t="str">
        <f>IF([2]回答表!X43="●",[2]回答表!G66,IF([2]回答表!AA43="●",[2]回答表!G86,""))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IF([2]回答表!X43="●",[2]回答表!V65,IF([2]回答表!AA43="●",[2]回答表!V85,""))</f>
        <v/>
      </c>
      <c r="BG39" s="16"/>
      <c r="BH39" s="16"/>
      <c r="BI39" s="17"/>
      <c r="BJ39" s="150" t="str">
        <f>IF([2]回答表!X43="●",[2]回答表!V66,IF([2]回答表!AA43="●",[2]回答表!V86,""))</f>
        <v/>
      </c>
      <c r="BK39" s="16"/>
      <c r="BL39" s="16"/>
      <c r="BM39" s="17"/>
      <c r="BN39" s="150" t="str">
        <f>IF([2]回答表!X43="●",[2]回答表!V67,IF([2]回答表!AA43="●",[2]回答表!V87,""))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IF([2]回答表!X43="●",[2]回答表!O71,IF([2]回答表!AA43="●",[2]回答表!O91,""))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IF([2]回答表!X43="●",[2]回答表!O72,IF([2]回答表!AA43="●",[2]回答表!O92,""))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IF([2]回答表!X43="●",[2]回答表!O73,IF([2]回答表!AA43="●",[2]回答表!O93,""))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IF([2]回答表!X43="●",[2]回答表!O74,IF([2]回答表!AA43="●",[2]回答表!O94,""))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IF([2]回答表!X43="●",[2]回答表!AG71,IF([2]回答表!AA43="●",[2]回答表!AG91,""))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IF([2]回答表!X43="●",[2]回答表!AG72,IF([2]回答表!AA43="●",[2]回答表!AG92,""))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今後料金改定等が必要になると考えているが、現行の経営体制・手法で事業経営実施できているため。</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A13E7-DCF8-462D-8328-077101EDF094}">
  <sheetPr>
    <pageSetUpPr fitToPage="1"/>
  </sheetPr>
  <dimension ref="A1:CN315"/>
  <sheetViews>
    <sheetView showZeros="0" view="pageBreakPreview" zoomScale="60" zoomScaleNormal="55" workbookViewId="0">
      <selection activeCell="Y20" sqref="Y20:AZ22"/>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東成瀬村</v>
      </c>
      <c r="D11" s="8"/>
      <c r="E11" s="8"/>
      <c r="F11" s="8"/>
      <c r="G11" s="8"/>
      <c r="H11" s="8"/>
      <c r="I11" s="8"/>
      <c r="J11" s="8"/>
      <c r="K11" s="8"/>
      <c r="L11" s="8"/>
      <c r="M11" s="8"/>
      <c r="N11" s="8"/>
      <c r="O11" s="8"/>
      <c r="P11" s="8"/>
      <c r="Q11" s="8"/>
      <c r="R11" s="8"/>
      <c r="S11" s="8"/>
      <c r="T11" s="8"/>
      <c r="U11" s="22" t="str">
        <f>IF(COUNTIF([3]回答表!F17,"*")&gt;0,[3]回答表!F17,"")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指定介護老人福祉施設</v>
      </c>
      <c r="AP11" s="10"/>
      <c r="AQ11" s="10"/>
      <c r="AR11" s="10"/>
      <c r="AS11" s="10"/>
      <c r="AT11" s="10"/>
      <c r="AU11" s="10"/>
      <c r="AV11" s="10"/>
      <c r="AW11" s="10"/>
      <c r="AX11" s="10"/>
      <c r="AY11" s="10"/>
      <c r="AZ11" s="10"/>
      <c r="BA11" s="10"/>
      <c r="BB11" s="10"/>
      <c r="BC11" s="10"/>
      <c r="BD11" s="10"/>
      <c r="BE11" s="10"/>
      <c r="BF11" s="11"/>
      <c r="BG11" s="21" t="str">
        <f>IF(COUNTIF([3]回答表!F19,"*")&gt;0,[3]回答表!F19,"")</f>
        <v>介護保険特別会計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
      </c>
      <c r="S24" s="80"/>
      <c r="T24" s="80"/>
      <c r="U24" s="80"/>
      <c r="V24" s="80"/>
      <c r="W24" s="80"/>
      <c r="X24" s="81"/>
      <c r="Y24" s="79" t="str">
        <f>IF([3]回答表!R46="●","●","")</f>
        <v>●</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IF([3]回答表!F17="下水道事業",IF([3]回答表!X45="●",[3]回答表!B158,IF([3]回答表!AA45="●",[3]回答表!B223,"")),"")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IF([3]回答表!F17="下水道事業",IF([3]回答表!X45="●",[3]回答表!B212,IF([3]回答表!AA45="●",[3]回答表!B278,"")),"")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IF([3]回答表!F17="下水道事業",IF([3]回答表!X45="●",[3]回答表!E212,IF([3]回答表!AA45="●",[3]回答表!E278,"")),"")</f>
        <v/>
      </c>
      <c r="BG142" s="151"/>
      <c r="BH142" s="151"/>
      <c r="BI142" s="151"/>
      <c r="BJ142" s="150" t="str">
        <f>IF([3]回答表!F17="下水道事業",IF([3]回答表!X45="●",[3]回答表!E213,IF([3]回答表!AA45="●",[3]回答表!E279,"")),"")</f>
        <v/>
      </c>
      <c r="BK142" s="151"/>
      <c r="BL142" s="151"/>
      <c r="BM142" s="151"/>
      <c r="BN142" s="150" t="str">
        <f>IF([3]回答表!F17="下水道事業",IF([3]回答表!X45="●",[3]回答表!E214,IF([3]回答表!AA45="●",[3]回答表!E280,"")),"")</f>
        <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
      </c>
      <c r="V147" s="83"/>
      <c r="W147" s="83"/>
      <c r="X147" s="83"/>
      <c r="Y147" s="83"/>
      <c r="Z147" s="83"/>
      <c r="AA147" s="83"/>
      <c r="AB147" s="153"/>
      <c r="AC147" s="82" t="str">
        <f>IF([3]回答表!F17="下水道事業",IF([3]回答表!X45="●",[3]回答表!Y196,IF([3]回答表!AA45="●",[3]回答表!Y262,"")),"")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c>
      <c r="V153" s="83"/>
      <c r="W153" s="83"/>
      <c r="X153" s="83"/>
      <c r="Y153" s="83"/>
      <c r="Z153" s="83"/>
      <c r="AA153" s="83"/>
      <c r="AB153" s="153"/>
      <c r="AC153" s="82" t="str">
        <f>IF([3]回答表!F17="下水道事業",IF([3]回答表!X45="●",[3]回答表!Y199,IF([3]回答表!AA45="●",[3]回答表!Y265,"")),"")</f>
        <v/>
      </c>
      <c r="AD153" s="83"/>
      <c r="AE153" s="83"/>
      <c r="AF153" s="83"/>
      <c r="AG153" s="83"/>
      <c r="AH153" s="83"/>
      <c r="AI153" s="83"/>
      <c r="AJ153" s="153"/>
      <c r="AK153" s="82" t="str">
        <f>IF([3]回答表!F17="下水道事業",IF([3]回答表!X45="●",[3]回答表!Y200,IF([3]回答表!AA45="●",[3]回答表!Y266,"")),"")</f>
        <v/>
      </c>
      <c r="AL153" s="83"/>
      <c r="AM153" s="83"/>
      <c r="AN153" s="83"/>
      <c r="AO153" s="83"/>
      <c r="AP153" s="83"/>
      <c r="AQ153" s="83"/>
      <c r="AR153" s="153"/>
      <c r="AS153" s="82" t="str">
        <f>IF([3]回答表!F17="下水道事業",IF([3]回答表!X45="●",[3]回答表!Y201,IF([3]回答表!AA45="●",[3]回答表!Y267,"")),"")</f>
        <v/>
      </c>
      <c r="AT153" s="83"/>
      <c r="AU153" s="83"/>
      <c r="AV153" s="83"/>
      <c r="AW153" s="83"/>
      <c r="AX153" s="83"/>
      <c r="AY153" s="83"/>
      <c r="AZ153" s="153"/>
      <c r="BA153" s="82" t="str">
        <f>IF([3]回答表!F17="下水道事業",IF([3]回答表!X45="●",[3]回答表!Y202,IF([3]回答表!AA45="●",[3]回答表!Y268,"")),"")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
      </c>
      <c r="V159" s="83"/>
      <c r="W159" s="83"/>
      <c r="X159" s="83"/>
      <c r="Y159" s="83"/>
      <c r="Z159" s="83"/>
      <c r="AA159" s="83"/>
      <c r="AB159" s="153"/>
      <c r="AC159" s="82" t="str">
        <f>IF([3]回答表!F17="下水道事業",IF([3]回答表!X45="●",[3]回答表!Y208,IF([3]回答表!AA45="●",[3]回答表!Y274,"")),"")</f>
        <v/>
      </c>
      <c r="AD159" s="83"/>
      <c r="AE159" s="83"/>
      <c r="AF159" s="83"/>
      <c r="AG159" s="83"/>
      <c r="AH159" s="83"/>
      <c r="AI159" s="83"/>
      <c r="AJ159" s="153"/>
      <c r="AK159" s="82" t="str">
        <f>IF([3]回答表!F17="下水道事業",IF([3]回答表!X45="●",[3]回答表!Y209,IF([3]回答表!AA45="●",[3]回答表!Y275,"")),"")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v>
      </c>
      <c r="O200" s="131"/>
      <c r="P200" s="131"/>
      <c r="Q200" s="132"/>
      <c r="R200" s="119"/>
      <c r="S200" s="119"/>
      <c r="T200" s="119"/>
      <c r="U200" s="133" t="str">
        <f>IF([3]回答表!X46="●",[3]回答表!B307,IF([3]回答表!AA46="●",[3]回答表!B324,""))</f>
        <v>村職員を指定管理者雇用へ切替えするとともに、段階的に庁舎等へ引き上げ、人件費の削減を図った。
（令和元年度で0人）</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平成</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xml:space="preserve"> </v>
      </c>
      <c r="AN203" s="83"/>
      <c r="AO203" s="83"/>
      <c r="AP203" s="83"/>
      <c r="AQ203" s="83"/>
      <c r="AR203" s="83"/>
      <c r="AS203" s="83"/>
      <c r="AT203" s="153"/>
      <c r="AU203" s="82" t="str">
        <f>IF([3]回答表!X46="●",[3]回答表!G314,IF([3]回答表!AA46="●",[3]回答表!G331,""))</f>
        <v>●</v>
      </c>
      <c r="AV203" s="83"/>
      <c r="AW203" s="83"/>
      <c r="AX203" s="83"/>
      <c r="AY203" s="83"/>
      <c r="AZ203" s="83"/>
      <c r="BA203" s="83"/>
      <c r="BB203" s="153"/>
      <c r="BC203" s="120"/>
      <c r="BD203" s="109"/>
      <c r="BE203" s="109"/>
      <c r="BF203" s="150">
        <f>IF([3]回答表!X46="●",[3]回答表!X313,IF([3]回答表!AA46="●",[3]回答表!X330,""))</f>
        <v>27</v>
      </c>
      <c r="BG203" s="151"/>
      <c r="BH203" s="151"/>
      <c r="BI203" s="151"/>
      <c r="BJ203" s="150">
        <f>IF([3]回答表!X46="●",[3]回答表!X314,IF([3]回答表!AA46="●",[3]回答表!X331,""))</f>
        <v>4</v>
      </c>
      <c r="BK203" s="151"/>
      <c r="BL203" s="151"/>
      <c r="BM203" s="152"/>
      <c r="BN203" s="150">
        <f>IF([3]回答表!X46="●",[3]回答表!X315,IF([3]回答表!AA46="●",[3]回答表!X332,""))</f>
        <v>1</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44DD6-F315-4018-8108-E74266094FAE}">
  <sheetPr>
    <pageSetUpPr fitToPage="1"/>
  </sheetPr>
  <dimension ref="A1:CN315"/>
  <sheetViews>
    <sheetView showZeros="0" view="pageBreakPreview" zoomScale="60" zoomScaleNormal="55" workbookViewId="0">
      <selection activeCell="Y27" sqref="Y2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東成瀬村</v>
      </c>
      <c r="D11" s="8"/>
      <c r="E11" s="8"/>
      <c r="F11" s="8"/>
      <c r="G11" s="8"/>
      <c r="H11" s="8"/>
      <c r="I11" s="8"/>
      <c r="J11" s="8"/>
      <c r="K11" s="8"/>
      <c r="L11" s="8"/>
      <c r="M11" s="8"/>
      <c r="N11" s="8"/>
      <c r="O11" s="8"/>
      <c r="P11" s="8"/>
      <c r="Q11" s="8"/>
      <c r="R11" s="8"/>
      <c r="S11" s="8"/>
      <c r="T11" s="8"/>
      <c r="U11" s="22" t="str">
        <f>IF(COUNTIF([4]回答表!F17,"*")&gt;0,[4]回答表!F17,"")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老人短期入所施設</v>
      </c>
      <c r="AP11" s="10"/>
      <c r="AQ11" s="10"/>
      <c r="AR11" s="10"/>
      <c r="AS11" s="10"/>
      <c r="AT11" s="10"/>
      <c r="AU11" s="10"/>
      <c r="AV11" s="10"/>
      <c r="AW11" s="10"/>
      <c r="AX11" s="10"/>
      <c r="AY11" s="10"/>
      <c r="AZ11" s="10"/>
      <c r="BA11" s="10"/>
      <c r="BB11" s="10"/>
      <c r="BC11" s="10"/>
      <c r="BD11" s="10"/>
      <c r="BE11" s="10"/>
      <c r="BF11" s="11"/>
      <c r="BG11" s="21" t="str">
        <f>IF(COUNTIF([4]回答表!F19,"*")&gt;0,[4]回答表!F19,"")</f>
        <v>介護保険特別会計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
      </c>
      <c r="S24" s="80"/>
      <c r="T24" s="80"/>
      <c r="U24" s="80"/>
      <c r="V24" s="80"/>
      <c r="W24" s="80"/>
      <c r="X24" s="81"/>
      <c r="Y24" s="79" t="str">
        <f>IF([4]回答表!R46="●","●","")</f>
        <v>●</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IF([4]回答表!F17="下水道事業",IF([4]回答表!X45="●",[4]回答表!E212,IF([4]回答表!AA45="●",[4]回答表!E278,"")),"")</f>
        <v/>
      </c>
      <c r="BG142" s="151"/>
      <c r="BH142" s="151"/>
      <c r="BI142" s="151"/>
      <c r="BJ142" s="150" t="str">
        <f>IF([4]回答表!F17="下水道事業",IF([4]回答表!X45="●",[4]回答表!E213,IF([4]回答表!AA45="●",[4]回答表!E279,"")),"")</f>
        <v/>
      </c>
      <c r="BK142" s="151"/>
      <c r="BL142" s="151"/>
      <c r="BM142" s="151"/>
      <c r="BN142" s="150" t="str">
        <f>IF([4]回答表!F17="下水道事業",IF([4]回答表!X45="●",[4]回答表!E214,IF([4]回答表!AA45="●",[4]回答表!E280,"")),"")</f>
        <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
      </c>
      <c r="V147" s="83"/>
      <c r="W147" s="83"/>
      <c r="X147" s="83"/>
      <c r="Y147" s="83"/>
      <c r="Z147" s="83"/>
      <c r="AA147" s="83"/>
      <c r="AB147" s="153"/>
      <c r="AC147" s="82" t="str">
        <f>IF([4]回答表!F17="下水道事業",IF([4]回答表!X45="●",[4]回答表!Y196,IF([4]回答表!AA45="●",[4]回答表!Y262,"")),"")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c>
      <c r="V153" s="83"/>
      <c r="W153" s="83"/>
      <c r="X153" s="83"/>
      <c r="Y153" s="83"/>
      <c r="Z153" s="83"/>
      <c r="AA153" s="83"/>
      <c r="AB153" s="153"/>
      <c r="AC153" s="82" t="str">
        <f>IF([4]回答表!F17="下水道事業",IF([4]回答表!X45="●",[4]回答表!Y199,IF([4]回答表!AA45="●",[4]回答表!Y265,"")),"")</f>
        <v/>
      </c>
      <c r="AD153" s="83"/>
      <c r="AE153" s="83"/>
      <c r="AF153" s="83"/>
      <c r="AG153" s="83"/>
      <c r="AH153" s="83"/>
      <c r="AI153" s="83"/>
      <c r="AJ153" s="153"/>
      <c r="AK153" s="82" t="str">
        <f>IF([4]回答表!F17="下水道事業",IF([4]回答表!X45="●",[4]回答表!Y200,IF([4]回答表!AA45="●",[4]回答表!Y266,"")),"")</f>
        <v/>
      </c>
      <c r="AL153" s="83"/>
      <c r="AM153" s="83"/>
      <c r="AN153" s="83"/>
      <c r="AO153" s="83"/>
      <c r="AP153" s="83"/>
      <c r="AQ153" s="83"/>
      <c r="AR153" s="153"/>
      <c r="AS153" s="82" t="str">
        <f>IF([4]回答表!F17="下水道事業",IF([4]回答表!X45="●",[4]回答表!Y201,IF([4]回答表!AA45="●",[4]回答表!Y267,"")),"")</f>
        <v/>
      </c>
      <c r="AT153" s="83"/>
      <c r="AU153" s="83"/>
      <c r="AV153" s="83"/>
      <c r="AW153" s="83"/>
      <c r="AX153" s="83"/>
      <c r="AY153" s="83"/>
      <c r="AZ153" s="153"/>
      <c r="BA153" s="82" t="str">
        <f>IF([4]回答表!F17="下水道事業",IF([4]回答表!X45="●",[4]回答表!Y202,IF([4]回答表!AA45="●",[4]回答表!Y268,"")),"")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c>
      <c r="V159" s="83"/>
      <c r="W159" s="83"/>
      <c r="X159" s="83"/>
      <c r="Y159" s="83"/>
      <c r="Z159" s="83"/>
      <c r="AA159" s="83"/>
      <c r="AB159" s="153"/>
      <c r="AC159" s="82" t="str">
        <f>IF([4]回答表!F17="下水道事業",IF([4]回答表!X45="●",[4]回答表!Y208,IF([4]回答表!AA45="●",[4]回答表!Y274,"")),"")</f>
        <v/>
      </c>
      <c r="AD159" s="83"/>
      <c r="AE159" s="83"/>
      <c r="AF159" s="83"/>
      <c r="AG159" s="83"/>
      <c r="AH159" s="83"/>
      <c r="AI159" s="83"/>
      <c r="AJ159" s="153"/>
      <c r="AK159" s="82" t="str">
        <f>IF([4]回答表!F17="下水道事業",IF([4]回答表!X45="●",[4]回答表!Y209,IF([4]回答表!AA45="●",[4]回答表!Y275,"")),"")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IF([4]回答表!F17="下水道事業",IF([4]回答表!AD45="●","●",""),"")</f>
        <v/>
      </c>
      <c r="O164" s="131"/>
      <c r="P164" s="131"/>
      <c r="Q164" s="132"/>
      <c r="R164" s="119"/>
      <c r="S164" s="119"/>
      <c r="T164" s="119"/>
      <c r="U164" s="133" t="str">
        <f>IF([4]回答表!F17="下水道事業",IF([4]回答表!AD45="●",[4]回答表!B289,""),"")</f>
        <v/>
      </c>
      <c r="V164" s="134"/>
      <c r="W164" s="134"/>
      <c r="X164" s="134"/>
      <c r="Y164" s="134"/>
      <c r="Z164" s="134"/>
      <c r="AA164" s="134"/>
      <c r="AB164" s="134"/>
      <c r="AC164" s="134"/>
      <c r="AD164" s="134"/>
      <c r="AE164" s="134"/>
      <c r="AF164" s="134"/>
      <c r="AG164" s="134"/>
      <c r="AH164" s="134"/>
      <c r="AI164" s="134"/>
      <c r="AJ164" s="135"/>
      <c r="AK164" s="183"/>
      <c r="AL164" s="183"/>
      <c r="AM164" s="133" t="str">
        <f>IF([4]回答表!F17="下水道事業",IF([4]回答表!AD45="●",[4]回答表!B295,""),"")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v>
      </c>
      <c r="O200" s="131"/>
      <c r="P200" s="131"/>
      <c r="Q200" s="132"/>
      <c r="R200" s="119"/>
      <c r="S200" s="119"/>
      <c r="T200" s="119"/>
      <c r="U200" s="133" t="str">
        <f>IF([4]回答表!X46="●",[4]回答表!B307,IF([4]回答表!AA46="●",[4]回答表!B324,""))</f>
        <v>村職員を指定管理者雇用へ切替えするとともに、段階的に庁舎等へ引き上げ、人件費の削減を図った。
（令和元年度で0人）</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平成</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xml:space="preserve"> </v>
      </c>
      <c r="AN203" s="83"/>
      <c r="AO203" s="83"/>
      <c r="AP203" s="83"/>
      <c r="AQ203" s="83"/>
      <c r="AR203" s="83"/>
      <c r="AS203" s="83"/>
      <c r="AT203" s="153"/>
      <c r="AU203" s="82" t="str">
        <f>IF([4]回答表!X46="●",[4]回答表!G314,IF([4]回答表!AA46="●",[4]回答表!G331,""))</f>
        <v>●</v>
      </c>
      <c r="AV203" s="83"/>
      <c r="AW203" s="83"/>
      <c r="AX203" s="83"/>
      <c r="AY203" s="83"/>
      <c r="AZ203" s="83"/>
      <c r="BA203" s="83"/>
      <c r="BB203" s="153"/>
      <c r="BC203" s="120"/>
      <c r="BD203" s="109"/>
      <c r="BE203" s="109"/>
      <c r="BF203" s="150">
        <f>IF([4]回答表!X46="●",[4]回答表!X313,IF([4]回答表!AA46="●",[4]回答表!X330,""))</f>
        <v>27</v>
      </c>
      <c r="BG203" s="151"/>
      <c r="BH203" s="151"/>
      <c r="BI203" s="151"/>
      <c r="BJ203" s="150">
        <f>IF([4]回答表!X46="●",[4]回答表!X314,IF([4]回答表!AA46="●",[4]回答表!X331,""))</f>
        <v>4</v>
      </c>
      <c r="BK203" s="151"/>
      <c r="BL203" s="151"/>
      <c r="BM203" s="152"/>
      <c r="BN203" s="150">
        <f>IF([4]回答表!X46="●",[4]回答表!X315,IF([4]回答表!AA46="●",[4]回答表!X332,""))</f>
        <v>1</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17DDE-8449-4CA3-9AF1-89424C83136C}">
  <sheetPr>
    <pageSetUpPr fitToPage="1"/>
  </sheetPr>
  <dimension ref="A1:CN315"/>
  <sheetViews>
    <sheetView showZeros="0" view="pageBreakPreview" zoomScale="60" zoomScaleNormal="55" workbookViewId="0">
      <selection activeCell="Y24" sqref="Y24:AE2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IF(COUNTIF([5]回答表!K15,"*")&gt;0,[5]回答表!K15,"")</f>
        <v>東成瀬村</v>
      </c>
      <c r="D11" s="8"/>
      <c r="E11" s="8"/>
      <c r="F11" s="8"/>
      <c r="G11" s="8"/>
      <c r="H11" s="8"/>
      <c r="I11" s="8"/>
      <c r="J11" s="8"/>
      <c r="K11" s="8"/>
      <c r="L11" s="8"/>
      <c r="M11" s="8"/>
      <c r="N11" s="8"/>
      <c r="O11" s="8"/>
      <c r="P11" s="8"/>
      <c r="Q11" s="8"/>
      <c r="R11" s="8"/>
      <c r="S11" s="8"/>
      <c r="T11" s="8"/>
      <c r="U11" s="22" t="str">
        <f>IF(COUNTIF([5]回答表!F17,"*")&gt;0,[5]回答表!F17,"")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IF(COUNTIF([5]回答表!W17,"*")&gt;0,[5]回答表!W17,"")</f>
        <v>老人デイサービスセンター</v>
      </c>
      <c r="AP11" s="10"/>
      <c r="AQ11" s="10"/>
      <c r="AR11" s="10"/>
      <c r="AS11" s="10"/>
      <c r="AT11" s="10"/>
      <c r="AU11" s="10"/>
      <c r="AV11" s="10"/>
      <c r="AW11" s="10"/>
      <c r="AX11" s="10"/>
      <c r="AY11" s="10"/>
      <c r="AZ11" s="10"/>
      <c r="BA11" s="10"/>
      <c r="BB11" s="10"/>
      <c r="BC11" s="10"/>
      <c r="BD11" s="10"/>
      <c r="BE11" s="10"/>
      <c r="BF11" s="11"/>
      <c r="BG11" s="21" t="str">
        <f>IF(COUNTIF([5]回答表!F19,"*")&gt;0,[5]回答表!F19,"")</f>
        <v>介護保険特別会計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IF([5]回答表!R43="●","●","")</f>
        <v/>
      </c>
      <c r="E24" s="80"/>
      <c r="F24" s="80"/>
      <c r="G24" s="80"/>
      <c r="H24" s="80"/>
      <c r="I24" s="80"/>
      <c r="J24" s="81"/>
      <c r="K24" s="79" t="str">
        <f>IF([5]回答表!R44="●","●","")</f>
        <v/>
      </c>
      <c r="L24" s="80"/>
      <c r="M24" s="80"/>
      <c r="N24" s="80"/>
      <c r="O24" s="80"/>
      <c r="P24" s="80"/>
      <c r="Q24" s="81"/>
      <c r="R24" s="79" t="str">
        <f>IF([5]回答表!R45="●","●","")</f>
        <v/>
      </c>
      <c r="S24" s="80"/>
      <c r="T24" s="80"/>
      <c r="U24" s="80"/>
      <c r="V24" s="80"/>
      <c r="W24" s="80"/>
      <c r="X24" s="81"/>
      <c r="Y24" s="79" t="str">
        <f>IF([5]回答表!R46="●","●","")</f>
        <v>●</v>
      </c>
      <c r="Z24" s="80"/>
      <c r="AA24" s="80"/>
      <c r="AB24" s="80"/>
      <c r="AC24" s="80"/>
      <c r="AD24" s="80"/>
      <c r="AE24" s="81"/>
      <c r="AF24" s="79" t="str">
        <f>IF([5]回答表!R47="●","●","")</f>
        <v/>
      </c>
      <c r="AG24" s="80"/>
      <c r="AH24" s="80"/>
      <c r="AI24" s="80"/>
      <c r="AJ24" s="80"/>
      <c r="AK24" s="80"/>
      <c r="AL24" s="81"/>
      <c r="AM24" s="79" t="str">
        <f>IF([5]回答表!R48="●","●","")</f>
        <v/>
      </c>
      <c r="AN24" s="80"/>
      <c r="AO24" s="80"/>
      <c r="AP24" s="80"/>
      <c r="AQ24" s="80"/>
      <c r="AR24" s="80"/>
      <c r="AS24" s="81"/>
      <c r="AT24" s="79" t="str">
        <f>IF([5]回答表!R49="●","●","")</f>
        <v/>
      </c>
      <c r="AU24" s="80"/>
      <c r="AV24" s="80"/>
      <c r="AW24" s="80"/>
      <c r="AX24" s="80"/>
      <c r="AY24" s="80"/>
      <c r="AZ24" s="81"/>
      <c r="BA24" s="68"/>
      <c r="BB24" s="82" t="str">
        <f>IF([5]回答表!R50="●","●","")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IF([5]回答表!X43="●","●","")</f>
        <v/>
      </c>
      <c r="O36" s="131"/>
      <c r="P36" s="131"/>
      <c r="Q36" s="132"/>
      <c r="R36" s="119"/>
      <c r="S36" s="119"/>
      <c r="T36" s="119"/>
      <c r="U36" s="133" t="str">
        <f>IF([5]回答表!X43="●",[5]回答表!B59,IF([5]回答表!AA43="●",[5]回答表!B79,""))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IF([5]回答表!X43="●",[5]回答表!S65,IF([5]回答表!AA43="●",[5]回答表!S85,""))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IF([5]回答表!X43="●",[5]回答表!G65,IF([5]回答表!AA43="●",[5]回答表!G85,""))</f>
        <v/>
      </c>
      <c r="AN38" s="83"/>
      <c r="AO38" s="83"/>
      <c r="AP38" s="83"/>
      <c r="AQ38" s="83"/>
      <c r="AR38" s="83"/>
      <c r="AS38" s="83"/>
      <c r="AT38" s="153"/>
      <c r="AU38" s="82" t="str">
        <f>IF([5]回答表!X43="●",[5]回答表!G66,IF([5]回答表!AA43="●",[5]回答表!G86,""))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IF([5]回答表!X43="●",[5]回答表!V65,IF([5]回答表!AA43="●",[5]回答表!V85,""))</f>
        <v/>
      </c>
      <c r="BG39" s="16"/>
      <c r="BH39" s="16"/>
      <c r="BI39" s="17"/>
      <c r="BJ39" s="150" t="str">
        <f>IF([5]回答表!X43="●",[5]回答表!V66,IF([5]回答表!AA43="●",[5]回答表!V86,""))</f>
        <v/>
      </c>
      <c r="BK39" s="16"/>
      <c r="BL39" s="16"/>
      <c r="BM39" s="17"/>
      <c r="BN39" s="150" t="str">
        <f>IF([5]回答表!X43="●",[5]回答表!V67,IF([5]回答表!AA43="●",[5]回答表!V87,""))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IF([5]回答表!X43="●",[5]回答表!O71,IF([5]回答表!AA43="●",[5]回答表!O91,""))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IF([5]回答表!X43="●",[5]回答表!O72,IF([5]回答表!AA43="●",[5]回答表!O92,""))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IF([5]回答表!AA43="●","●","")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IF([5]回答表!X43="●",[5]回答表!O73,IF([5]回答表!AA43="●",[5]回答表!O93,""))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IF([5]回答表!X43="●",[5]回答表!O74,IF([5]回答表!AA43="●",[5]回答表!O94,""))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IF([5]回答表!X43="●",[5]回答表!AG71,IF([5]回答表!AA43="●",[5]回答表!AG91,""))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IF([5]回答表!X43="●",[5]回答表!AG72,IF([5]回答表!AA43="●",[5]回答表!AG92,""))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IF([5]回答表!AD43="●","●","")</f>
        <v/>
      </c>
      <c r="O51" s="131"/>
      <c r="P51" s="131"/>
      <c r="Q51" s="132"/>
      <c r="R51" s="119"/>
      <c r="S51" s="119"/>
      <c r="T51" s="119"/>
      <c r="U51" s="133" t="str">
        <f>IF([5]回答表!AD43="●",[5]回答表!B99,"")</f>
        <v/>
      </c>
      <c r="V51" s="134"/>
      <c r="W51" s="134"/>
      <c r="X51" s="134"/>
      <c r="Y51" s="134"/>
      <c r="Z51" s="134"/>
      <c r="AA51" s="134"/>
      <c r="AB51" s="134"/>
      <c r="AC51" s="134"/>
      <c r="AD51" s="134"/>
      <c r="AE51" s="134"/>
      <c r="AF51" s="134"/>
      <c r="AG51" s="134"/>
      <c r="AH51" s="134"/>
      <c r="AI51" s="134"/>
      <c r="AJ51" s="135"/>
      <c r="AK51" s="183"/>
      <c r="AL51" s="183"/>
      <c r="AM51" s="133" t="str">
        <f>IF([5]回答表!AD43="●",[5]回答表!B104,"")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IF([5]回答表!X44="●","●","")</f>
        <v/>
      </c>
      <c r="O62" s="131"/>
      <c r="P62" s="131"/>
      <c r="Q62" s="132"/>
      <c r="R62" s="119"/>
      <c r="S62" s="119"/>
      <c r="T62" s="119"/>
      <c r="U62" s="133" t="str">
        <f>IF([5]回答表!X44="●",[5]回答表!B115,IF([5]回答表!AA44="●",[5]回答表!B127,""))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IF([5]回答表!X44="●",[5]回答表!S121,IF([5]回答表!AA44="●",[5]回答表!S133,""))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IF([5]回答表!X44="●",[5]回答表!J121,IF([5]回答表!AA44="●",[5]回答表!J133,""))</f>
        <v/>
      </c>
      <c r="AN65" s="83"/>
      <c r="AO65" s="83"/>
      <c r="AP65" s="83"/>
      <c r="AQ65" s="83"/>
      <c r="AR65" s="83"/>
      <c r="AS65" s="83"/>
      <c r="AT65" s="153"/>
      <c r="AU65" s="82" t="str">
        <f>IF([5]回答表!X44="●",[5]回答表!J122,IF([5]回答表!AA44="●",[5]回答表!J134,""))</f>
        <v/>
      </c>
      <c r="AV65" s="83"/>
      <c r="AW65" s="83"/>
      <c r="AX65" s="83"/>
      <c r="AY65" s="83"/>
      <c r="AZ65" s="83"/>
      <c r="BA65" s="83"/>
      <c r="BB65" s="153"/>
      <c r="BC65" s="120"/>
      <c r="BD65" s="109"/>
      <c r="BE65" s="109"/>
      <c r="BF65" s="150" t="str">
        <f>IF([5]回答表!X44="●",[5]回答表!V121,IF([5]回答表!AA44="●",[5]回答表!V133,""))</f>
        <v/>
      </c>
      <c r="BG65" s="151"/>
      <c r="BH65" s="151"/>
      <c r="BI65" s="151"/>
      <c r="BJ65" s="150" t="str">
        <f>IF([5]回答表!X44="●",[5]回答表!V122,IF([5]回答表!AA44="●",[5]回答表!V134,""))</f>
        <v/>
      </c>
      <c r="BK65" s="151"/>
      <c r="BL65" s="151"/>
      <c r="BM65" s="151"/>
      <c r="BN65" s="150" t="str">
        <f>IF([5]回答表!X44="●",[5]回答表!V123,IF([5]回答表!AA44="●",[5]回答表!V135,""))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IF([5]回答表!AA44="●","●","")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IF([5]回答表!AD44="●","●","")</f>
        <v/>
      </c>
      <c r="O74" s="131"/>
      <c r="P74" s="131"/>
      <c r="Q74" s="132"/>
      <c r="R74" s="119"/>
      <c r="S74" s="119"/>
      <c r="T74" s="119"/>
      <c r="U74" s="133" t="str">
        <f>IF([5]回答表!AD44="●",[5]回答表!B140,"")</f>
        <v/>
      </c>
      <c r="V74" s="134"/>
      <c r="W74" s="134"/>
      <c r="X74" s="134"/>
      <c r="Y74" s="134"/>
      <c r="Z74" s="134"/>
      <c r="AA74" s="134"/>
      <c r="AB74" s="134"/>
      <c r="AC74" s="134"/>
      <c r="AD74" s="134"/>
      <c r="AE74" s="134"/>
      <c r="AF74" s="134"/>
      <c r="AG74" s="134"/>
      <c r="AH74" s="134"/>
      <c r="AI74" s="134"/>
      <c r="AJ74" s="135"/>
      <c r="AK74" s="183"/>
      <c r="AL74" s="183"/>
      <c r="AM74" s="133" t="str">
        <f>IF([5]回答表!AD44="●",[5]回答表!B146,"")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IF([5]回答表!F17="水道事業",IF([5]回答表!X45="●","●",""),"")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IF([5]回答表!F17="水道事業",IF([5]回答表!X45="●",[5]回答表!B158,IF([5]回答表!AA45="●",[5]回答表!B223,"")),"")</f>
        <v/>
      </c>
      <c r="AN86" s="201"/>
      <c r="AO86" s="201"/>
      <c r="AP86" s="201"/>
      <c r="AQ86" s="201"/>
      <c r="AR86" s="201"/>
      <c r="AS86" s="201"/>
      <c r="AT86" s="201"/>
      <c r="AU86" s="201"/>
      <c r="AV86" s="201"/>
      <c r="AW86" s="201"/>
      <c r="AX86" s="201"/>
      <c r="AY86" s="201"/>
      <c r="AZ86" s="201"/>
      <c r="BA86" s="201"/>
      <c r="BB86" s="201"/>
      <c r="BC86" s="202"/>
      <c r="BD86" s="109"/>
      <c r="BE86" s="109"/>
      <c r="BF86" s="138" t="str">
        <f>IF([5]回答表!F17="水道事業",IF([5]回答表!X45="●",[5]回答表!B212,IF([5]回答表!AA45="●",[5]回答表!B278,"")),"")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IF([5]回答表!F17="水道事業",IF([5]回答表!X45="●",[5]回答表!J166,IF([5]回答表!AA45="●",[5]回答表!J231,"")),"")</f>
        <v/>
      </c>
      <c r="V88" s="83"/>
      <c r="W88" s="83"/>
      <c r="X88" s="83"/>
      <c r="Y88" s="83"/>
      <c r="Z88" s="83"/>
      <c r="AA88" s="83"/>
      <c r="AB88" s="153"/>
      <c r="AC88" s="82" t="str">
        <f>IF([5]回答表!F17="水道事業",IF([5]回答表!X45="●",[5]回答表!J173,IF([5]回答表!AA45="●",[5]回答表!J238,"")),"")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IF([5]回答表!F17="水道事業",IF([5]回答表!X45="●",[5]回答表!E212,IF([5]回答表!AA45="●",[5]回答表!E278,"")),"")</f>
        <v/>
      </c>
      <c r="BG89" s="151"/>
      <c r="BH89" s="151"/>
      <c r="BI89" s="151"/>
      <c r="BJ89" s="150" t="str">
        <f>IF([5]回答表!F17="水道事業",IF([5]回答表!X45="●",[5]回答表!E213,IF([5]回答表!AA45="●",[5]回答表!E279,"")),"")</f>
        <v/>
      </c>
      <c r="BK89" s="151"/>
      <c r="BL89" s="151"/>
      <c r="BM89" s="151"/>
      <c r="BN89" s="150" t="str">
        <f>IF([5]回答表!F17="水道事業",IF([5]回答表!X45="●",[5]回答表!E214,IF([5]回答表!AA45="●",[5]回答表!E280,"")),"")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IF([5]回答表!F17="水道事業",IF([5]回答表!AA45="●","●",""),"")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IF([5]回答表!F17="水道事業",IF([5]回答表!X45="●",[5]回答表!J176,IF([5]回答表!AA45="●",[5]回答表!J241,"")),"")</f>
        <v/>
      </c>
      <c r="V93" s="83"/>
      <c r="W93" s="83"/>
      <c r="X93" s="83"/>
      <c r="Y93" s="83"/>
      <c r="Z93" s="83"/>
      <c r="AA93" s="83"/>
      <c r="AB93" s="153"/>
      <c r="AC93" s="82" t="str">
        <f>IF([5]回答表!F17="水道事業",IF([5]回答表!X45="●",[5]回答表!J180,IF([5]回答表!AA45="●",[5]回答表!J245,"")),"")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IF([5]回答表!F17="水道事業",IF([5]回答表!AD45="○","○",""),"")</f>
        <v/>
      </c>
      <c r="O98" s="131"/>
      <c r="P98" s="131"/>
      <c r="Q98" s="132"/>
      <c r="R98" s="119"/>
      <c r="S98" s="119"/>
      <c r="T98" s="119"/>
      <c r="U98" s="133" t="str">
        <f>IF([5]回答表!F17="水道事業",IF([5]回答表!AD45="●",[5]回答表!B289,""),"")</f>
        <v/>
      </c>
      <c r="V98" s="134"/>
      <c r="W98" s="134"/>
      <c r="X98" s="134"/>
      <c r="Y98" s="134"/>
      <c r="Z98" s="134"/>
      <c r="AA98" s="134"/>
      <c r="AB98" s="134"/>
      <c r="AC98" s="134"/>
      <c r="AD98" s="134"/>
      <c r="AE98" s="134"/>
      <c r="AF98" s="134"/>
      <c r="AG98" s="134"/>
      <c r="AH98" s="134"/>
      <c r="AI98" s="134"/>
      <c r="AJ98" s="135"/>
      <c r="AK98" s="183"/>
      <c r="AL98" s="183"/>
      <c r="AM98" s="133" t="str">
        <f>IF([5]回答表!F17="水道事業",IF([5]回答表!AD45="●",[5]回答表!B295,""),"")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IF([5]回答表!F17="簡易水道事業",IF([5]回答表!X45="●",[5]回答表!B158,IF([5]回答表!AA45="●",[5]回答表!B223,"")),"")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IF([5]回答表!F17="簡易水道事業",IF([5]回答表!X45="●",[5]回答表!B212,IF([5]回答表!AA45="●",[5]回答表!B278,"")),"")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IF([5]回答表!F17="簡易水道事業",IF([5]回答表!X45="●","●",""),"")</f>
        <v/>
      </c>
      <c r="O112" s="131"/>
      <c r="P112" s="131"/>
      <c r="Q112" s="132"/>
      <c r="R112" s="119"/>
      <c r="S112" s="119"/>
      <c r="T112" s="119"/>
      <c r="U112" s="82" t="str">
        <f>IF([5]回答表!F17="簡易水道事業",IF([5]回答表!X45="●",[5]回答表!Y185,IF([5]回答表!AA45="●",[5]回答表!Y251,"")),"")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IF([5]回答表!F17="簡易水道事業",IF([5]回答表!X45="●",[5]回答表!E212,IF([5]回答表!AA45="●",[5]回答表!E278,"")),"")</f>
        <v/>
      </c>
      <c r="BG113" s="151"/>
      <c r="BH113" s="151"/>
      <c r="BI113" s="151"/>
      <c r="BJ113" s="150" t="str">
        <f>IF([5]回答表!F17="簡易水道事業",IF([5]回答表!X45="●",[5]回答表!E213,IF([5]回答表!AA45="●",[5]回答表!E279,"")),"")</f>
        <v/>
      </c>
      <c r="BK113" s="151"/>
      <c r="BL113" s="151"/>
      <c r="BM113" s="151"/>
      <c r="BN113" s="150" t="str">
        <f>IF([5]回答表!F17="簡易水道事業",IF([5]回答表!X45="●",[5]回答表!E214,IF([5]回答表!AA45="●",[5]回答表!E280,"")),"")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IF([5]回答表!F17="簡易水道事業",IF([5]回答表!X45="●",[5]回答表!Y186,IF([5]回答表!AA45="●",[5]回答表!Y252,"")),"")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IF([5]回答表!F17="簡易水道事業",IF([5]回答表!AA45="●","●",""),"")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IF([5]回答表!F17="簡易水道事業",IF([5]回答表!X45="●",[5]回答表!Y187,IF([5]回答表!AA45="●",[5]回答表!Y253,"")),"")</f>
        <v/>
      </c>
      <c r="V122" s="83"/>
      <c r="W122" s="83"/>
      <c r="X122" s="83"/>
      <c r="Y122" s="83"/>
      <c r="Z122" s="83"/>
      <c r="AA122" s="83"/>
      <c r="AB122" s="83"/>
      <c r="AC122" s="83"/>
      <c r="AD122" s="83"/>
      <c r="AE122" s="83"/>
      <c r="AF122" s="83"/>
      <c r="AG122" s="83"/>
      <c r="AH122" s="83"/>
      <c r="AI122" s="83"/>
      <c r="AJ122" s="153"/>
      <c r="AK122" s="68"/>
      <c r="AL122" s="68"/>
      <c r="AM122" s="233" t="str">
        <f>IF([5]回答表!F17="簡易水道事業",IF([5]回答表!X45="●",[5]回答表!Y189,IF([5]回答表!AA45="●",[5]回答表!Y255,"")),"")</f>
        <v/>
      </c>
      <c r="AN122" s="233"/>
      <c r="AO122" s="233"/>
      <c r="AP122" s="233"/>
      <c r="AQ122" s="233"/>
      <c r="AR122" s="233"/>
      <c r="AS122" s="233" t="str">
        <f>IF([5]回答表!F17="簡易水道事業",IF([5]回答表!X45="●",[5]回答表!Y190,IF([5]回答表!AA45="●",[5]回答表!Y256,"")),"")</f>
        <v/>
      </c>
      <c r="AT122" s="233"/>
      <c r="AU122" s="233"/>
      <c r="AV122" s="233"/>
      <c r="AW122" s="233"/>
      <c r="AX122" s="233"/>
      <c r="AY122" s="233" t="str">
        <f>IF([5]回答表!F17="簡易水道事業",IF([5]回答表!X45="●",[5]回答表!Y191,IF([5]回答表!AA45="●",[5]回答表!Y257,"")),"")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IF([5]回答表!F17="簡易水道事業",IF([5]回答表!AD45="●","●",""),"")</f>
        <v/>
      </c>
      <c r="O127" s="131"/>
      <c r="P127" s="131"/>
      <c r="Q127" s="132"/>
      <c r="R127" s="119"/>
      <c r="S127" s="119"/>
      <c r="T127" s="119"/>
      <c r="U127" s="133" t="str">
        <f>IF([5]回答表!F17="簡易水道事業",IF([5]回答表!AD45="●",[5]回答表!B289,""),"")</f>
        <v/>
      </c>
      <c r="V127" s="134"/>
      <c r="W127" s="134"/>
      <c r="X127" s="134"/>
      <c r="Y127" s="134"/>
      <c r="Z127" s="134"/>
      <c r="AA127" s="134"/>
      <c r="AB127" s="134"/>
      <c r="AC127" s="134"/>
      <c r="AD127" s="134"/>
      <c r="AE127" s="134"/>
      <c r="AF127" s="134"/>
      <c r="AG127" s="134"/>
      <c r="AH127" s="134"/>
      <c r="AI127" s="134"/>
      <c r="AJ127" s="135"/>
      <c r="AK127" s="183"/>
      <c r="AL127" s="183"/>
      <c r="AM127" s="133" t="str">
        <f>IF([5]回答表!F17="簡易水道事業",IF([5]回答表!AD45="●",[5]回答表!B295,""),"")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IF([5]回答表!F17="下水道事業",IF([5]回答表!X45="●","●",""),"")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IF([5]回答表!F17="下水道事業",IF([5]回答表!X45="●",[5]回答表!B158,IF([5]回答表!AA45="●",[5]回答表!B223,"")),"")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IF([5]回答表!F17="下水道事業",IF([5]回答表!X45="●",[5]回答表!B212,IF([5]回答表!AA45="●",[5]回答表!B278,"")),"")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IF([5]回答表!F17="下水道事業",IF([5]回答表!X45="●",[5]回答表!Y193,IF([5]回答表!AA45="●",[5]回答表!Y259,"")),"")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IF([5]回答表!F17="下水道事業",IF([5]回答表!X45="●",[5]回答表!E212,IF([5]回答表!AA45="●",[5]回答表!E278,"")),"")</f>
        <v/>
      </c>
      <c r="BG142" s="151"/>
      <c r="BH142" s="151"/>
      <c r="BI142" s="151"/>
      <c r="BJ142" s="150" t="str">
        <f>IF([5]回答表!F17="下水道事業",IF([5]回答表!X45="●",[5]回答表!E213,IF([5]回答表!AA45="●",[5]回答表!E279,"")),"")</f>
        <v/>
      </c>
      <c r="BK142" s="151"/>
      <c r="BL142" s="151"/>
      <c r="BM142" s="151"/>
      <c r="BN142" s="150" t="str">
        <f>IF([5]回答表!F17="下水道事業",IF([5]回答表!X45="●",[5]回答表!E214,IF([5]回答表!AA45="●",[5]回答表!E280,"")),"")</f>
        <v/>
      </c>
      <c r="BO142" s="151"/>
      <c r="BP142" s="151"/>
      <c r="BQ142" s="152"/>
      <c r="BR142" s="112"/>
      <c r="BX142" s="200" t="str">
        <f>IF([5]回答表!AQ20="下水道事業",IF([5]回答表!BI48="○",[5]回答表!AM161,IF([5]回答表!BL48="○",[5]回答表!AM226,"")),"")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IF([5]回答表!F17="下水道事業",IF([5]回答表!X45="●",[5]回答表!Y195,IF([5]回答表!AA45="●",[5]回答表!Y261,"")),"")</f>
        <v/>
      </c>
      <c r="V147" s="83"/>
      <c r="W147" s="83"/>
      <c r="X147" s="83"/>
      <c r="Y147" s="83"/>
      <c r="Z147" s="83"/>
      <c r="AA147" s="83"/>
      <c r="AB147" s="153"/>
      <c r="AC147" s="82" t="str">
        <f>IF([5]回答表!F17="下水道事業",IF([5]回答表!X45="●",[5]回答表!Y196,IF([5]回答表!AA45="●",[5]回答表!Y262,"")),"")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IF([5]回答表!F17="下水道事業",IF([5]回答表!X45="●",[5]回答表!Y198,IF([5]回答表!AA45="●",[5]回答表!Y264,"")),"")</f>
        <v/>
      </c>
      <c r="V153" s="83"/>
      <c r="W153" s="83"/>
      <c r="X153" s="83"/>
      <c r="Y153" s="83"/>
      <c r="Z153" s="83"/>
      <c r="AA153" s="83"/>
      <c r="AB153" s="153"/>
      <c r="AC153" s="82" t="str">
        <f>IF([5]回答表!F17="下水道事業",IF([5]回答表!X45="●",[5]回答表!Y199,IF([5]回答表!AA45="●",[5]回答表!Y265,"")),"")</f>
        <v/>
      </c>
      <c r="AD153" s="83"/>
      <c r="AE153" s="83"/>
      <c r="AF153" s="83"/>
      <c r="AG153" s="83"/>
      <c r="AH153" s="83"/>
      <c r="AI153" s="83"/>
      <c r="AJ153" s="153"/>
      <c r="AK153" s="82" t="str">
        <f>IF([5]回答表!F17="下水道事業",IF([5]回答表!X45="●",[5]回答表!Y200,IF([5]回答表!AA45="●",[5]回答表!Y266,"")),"")</f>
        <v/>
      </c>
      <c r="AL153" s="83"/>
      <c r="AM153" s="83"/>
      <c r="AN153" s="83"/>
      <c r="AO153" s="83"/>
      <c r="AP153" s="83"/>
      <c r="AQ153" s="83"/>
      <c r="AR153" s="153"/>
      <c r="AS153" s="82" t="str">
        <f>IF([5]回答表!F17="下水道事業",IF([5]回答表!X45="●",[5]回答表!Y201,IF([5]回答表!AA45="●",[5]回答表!Y267,"")),"")</f>
        <v/>
      </c>
      <c r="AT153" s="83"/>
      <c r="AU153" s="83"/>
      <c r="AV153" s="83"/>
      <c r="AW153" s="83"/>
      <c r="AX153" s="83"/>
      <c r="AY153" s="83"/>
      <c r="AZ153" s="153"/>
      <c r="BA153" s="82" t="str">
        <f>IF([5]回答表!F17="下水道事業",IF([5]回答表!X45="●",[5]回答表!Y202,IF([5]回答表!AA45="●",[5]回答表!Y268,"")),"")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IF([5]回答表!F17="下水道事業",IF([5]回答表!AA45="●","●",""),"")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IF([5]回答表!F17="下水道事業",IF([5]回答表!X45="●",[5]回答表!Y207,IF([5]回答表!AA45="●",[5]回答表!Y273,"")),"")</f>
        <v/>
      </c>
      <c r="V159" s="83"/>
      <c r="W159" s="83"/>
      <c r="X159" s="83"/>
      <c r="Y159" s="83"/>
      <c r="Z159" s="83"/>
      <c r="AA159" s="83"/>
      <c r="AB159" s="153"/>
      <c r="AC159" s="82" t="str">
        <f>IF([5]回答表!F17="下水道事業",IF([5]回答表!X45="●",[5]回答表!Y208,IF([5]回答表!AA45="●",[5]回答表!Y274,"")),"")</f>
        <v/>
      </c>
      <c r="AD159" s="83"/>
      <c r="AE159" s="83"/>
      <c r="AF159" s="83"/>
      <c r="AG159" s="83"/>
      <c r="AH159" s="83"/>
      <c r="AI159" s="83"/>
      <c r="AJ159" s="153"/>
      <c r="AK159" s="82" t="str">
        <f>IF([5]回答表!F17="下水道事業",IF([5]回答表!X45="●",[5]回答表!Y209,IF([5]回答表!AA45="●",[5]回答表!Y275,"")),"")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IF([5]回答表!F17="下水道事業",IF([5]回答表!AD45="●","●",""),"")</f>
        <v/>
      </c>
      <c r="O164" s="131"/>
      <c r="P164" s="131"/>
      <c r="Q164" s="132"/>
      <c r="R164" s="119"/>
      <c r="S164" s="119"/>
      <c r="T164" s="119"/>
      <c r="U164" s="133" t="str">
        <f>IF([5]回答表!F17="下水道事業",IF([5]回答表!AD45="●",[5]回答表!B289,""),"")</f>
        <v/>
      </c>
      <c r="V164" s="134"/>
      <c r="W164" s="134"/>
      <c r="X164" s="134"/>
      <c r="Y164" s="134"/>
      <c r="Z164" s="134"/>
      <c r="AA164" s="134"/>
      <c r="AB164" s="134"/>
      <c r="AC164" s="134"/>
      <c r="AD164" s="134"/>
      <c r="AE164" s="134"/>
      <c r="AF164" s="134"/>
      <c r="AG164" s="134"/>
      <c r="AH164" s="134"/>
      <c r="AI164" s="134"/>
      <c r="AJ164" s="135"/>
      <c r="AK164" s="183"/>
      <c r="AL164" s="183"/>
      <c r="AM164" s="133" t="str">
        <f>IF([5]回答表!F17="下水道事業",IF([5]回答表!AD45="●",[5]回答表!B295,""),"")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IF([5]回答表!BD17="●",IF([5]回答表!X45="●","●",""),"")</f>
        <v/>
      </c>
      <c r="O176" s="131"/>
      <c r="P176" s="131"/>
      <c r="Q176" s="132"/>
      <c r="R176" s="119"/>
      <c r="S176" s="119"/>
      <c r="T176" s="119"/>
      <c r="U176" s="133" t="str">
        <f>IF([5]回答表!BD17="●",IF([5]回答表!X45="●",[5]回答表!B158,IF([5]回答表!AA45="●",[5]回答表!B223,"")),"")</f>
        <v/>
      </c>
      <c r="V176" s="134"/>
      <c r="W176" s="134"/>
      <c r="X176" s="134"/>
      <c r="Y176" s="134"/>
      <c r="Z176" s="134"/>
      <c r="AA176" s="134"/>
      <c r="AB176" s="134"/>
      <c r="AC176" s="134"/>
      <c r="AD176" s="134"/>
      <c r="AE176" s="134"/>
      <c r="AF176" s="134"/>
      <c r="AG176" s="134"/>
      <c r="AH176" s="134"/>
      <c r="AI176" s="134"/>
      <c r="AJ176" s="135"/>
      <c r="AK176" s="136"/>
      <c r="AL176" s="136"/>
      <c r="AM176" s="138" t="str">
        <f>IF([5]回答表!BD17="●",IF([5]回答表!X45="●",[5]回答表!B212,IF([5]回答表!AA45="●",[5]回答表!B278,"")),"")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IF([5]回答表!BD17="●",IF([5]回答表!X45="●",[5]回答表!E212,IF([5]回答表!AA45="●",[5]回答表!E278,"")),"")</f>
        <v/>
      </c>
      <c r="AN179" s="151"/>
      <c r="AO179" s="151"/>
      <c r="AP179" s="151"/>
      <c r="AQ179" s="150" t="str">
        <f>IF([5]回答表!BD17="●",IF([5]回答表!X45="●",[5]回答表!E213,IF([5]回答表!AA45="●",[5]回答表!E279,"")),"")</f>
        <v/>
      </c>
      <c r="AR179" s="151"/>
      <c r="AS179" s="151"/>
      <c r="AT179" s="151"/>
      <c r="AU179" s="150" t="str">
        <f>IF([5]回答表!BD17="●",IF([5]回答表!X45="●",[5]回答表!E214,IF([5]回答表!AA45="●",[5]回答表!E280,"")),"")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IF([5]回答表!BD17="●",IF([5]回答表!AA45="●","●",""),"")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IF([5]回答表!BD17="●",IF([5]回答表!AD45="●","●",""),"")</f>
        <v/>
      </c>
      <c r="O188" s="131"/>
      <c r="P188" s="131"/>
      <c r="Q188" s="132"/>
      <c r="R188" s="119"/>
      <c r="S188" s="119"/>
      <c r="T188" s="119"/>
      <c r="U188" s="133" t="str">
        <f>IF([5]回答表!BD17="●",IF([5]回答表!AD45="●",[5]回答表!B289,""),"")</f>
        <v/>
      </c>
      <c r="V188" s="134"/>
      <c r="W188" s="134"/>
      <c r="X188" s="134"/>
      <c r="Y188" s="134"/>
      <c r="Z188" s="134"/>
      <c r="AA188" s="134"/>
      <c r="AB188" s="134"/>
      <c r="AC188" s="134"/>
      <c r="AD188" s="134"/>
      <c r="AE188" s="134"/>
      <c r="AF188" s="134"/>
      <c r="AG188" s="134"/>
      <c r="AH188" s="134"/>
      <c r="AI188" s="134"/>
      <c r="AJ188" s="135"/>
      <c r="AK188" s="183"/>
      <c r="AL188" s="183"/>
      <c r="AM188" s="133" t="str">
        <f>IF([5]回答表!BD17="●",IF([5]回答表!AD45="●",[5]回答表!B295,""),"")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IF([5]回答表!X46="●","●","")</f>
        <v>●</v>
      </c>
      <c r="O200" s="131"/>
      <c r="P200" s="131"/>
      <c r="Q200" s="132"/>
      <c r="R200" s="119"/>
      <c r="S200" s="119"/>
      <c r="T200" s="119"/>
      <c r="U200" s="133" t="str">
        <f>IF([5]回答表!X46="●",[5]回答表!B307,IF([5]回答表!AA46="●",[5]回答表!B324,""))</f>
        <v>村職員を指定管理者雇用へ切替えするとともに、段階的に庁舎等へ引き上げ、人件費の削減を図った。
（令和元年度で0人）</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IF([5]回答表!X46="●",[5]回答表!U313,IF([5]回答表!AA46="●",[5]回答表!U330,""))</f>
        <v>平成</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IF([5]回答表!X46="●",[5]回答表!G313,IF([5]回答表!AA46="●",[5]回答表!G330,""))</f>
        <v xml:space="preserve"> </v>
      </c>
      <c r="AN203" s="83"/>
      <c r="AO203" s="83"/>
      <c r="AP203" s="83"/>
      <c r="AQ203" s="83"/>
      <c r="AR203" s="83"/>
      <c r="AS203" s="83"/>
      <c r="AT203" s="153"/>
      <c r="AU203" s="82" t="str">
        <f>IF([5]回答表!X46="●",[5]回答表!G314,IF([5]回答表!AA46="●",[5]回答表!G331,""))</f>
        <v>●</v>
      </c>
      <c r="AV203" s="83"/>
      <c r="AW203" s="83"/>
      <c r="AX203" s="83"/>
      <c r="AY203" s="83"/>
      <c r="AZ203" s="83"/>
      <c r="BA203" s="83"/>
      <c r="BB203" s="153"/>
      <c r="BC203" s="120"/>
      <c r="BD203" s="109"/>
      <c r="BE203" s="109"/>
      <c r="BF203" s="150">
        <f>IF([5]回答表!X46="●",[5]回答表!X313,IF([5]回答表!AA46="●",[5]回答表!X330,""))</f>
        <v>27</v>
      </c>
      <c r="BG203" s="151"/>
      <c r="BH203" s="151"/>
      <c r="BI203" s="151"/>
      <c r="BJ203" s="150">
        <f>IF([5]回答表!X46="●",[5]回答表!X314,IF([5]回答表!AA46="●",[5]回答表!X331,""))</f>
        <v>4</v>
      </c>
      <c r="BK203" s="151"/>
      <c r="BL203" s="151"/>
      <c r="BM203" s="152"/>
      <c r="BN203" s="150">
        <f>IF([5]回答表!X46="●",[5]回答表!X315,IF([5]回答表!AA46="●",[5]回答表!X332,""))</f>
        <v>1</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IF([5]回答表!AA46="●","●","")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IF([5]回答表!AD46="●","●","")</f>
        <v/>
      </c>
      <c r="O212" s="131"/>
      <c r="P212" s="131"/>
      <c r="Q212" s="132"/>
      <c r="R212" s="119"/>
      <c r="S212" s="119"/>
      <c r="T212" s="119"/>
      <c r="U212" s="133" t="str">
        <f>IF([5]回答表!AD46="●",[5]回答表!B337,"")</f>
        <v/>
      </c>
      <c r="V212" s="134"/>
      <c r="W212" s="134"/>
      <c r="X212" s="134"/>
      <c r="Y212" s="134"/>
      <c r="Z212" s="134"/>
      <c r="AA212" s="134"/>
      <c r="AB212" s="134"/>
      <c r="AC212" s="134"/>
      <c r="AD212" s="134"/>
      <c r="AE212" s="134"/>
      <c r="AF212" s="134"/>
      <c r="AG212" s="134"/>
      <c r="AH212" s="134"/>
      <c r="AI212" s="134"/>
      <c r="AJ212" s="135"/>
      <c r="AK212" s="259"/>
      <c r="AL212" s="259"/>
      <c r="AM212" s="133" t="str">
        <f>IF([5]回答表!AD46="●",[5]回答表!B343,"")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IF([5]回答表!X47="●","●","")</f>
        <v/>
      </c>
      <c r="O224" s="131"/>
      <c r="P224" s="131"/>
      <c r="Q224" s="132"/>
      <c r="R224" s="119"/>
      <c r="S224" s="119"/>
      <c r="T224" s="119"/>
      <c r="U224" s="133" t="str">
        <f>IF([5]回答表!X47="●",[5]回答表!B356,IF([5]回答表!AA47="●",[5]回答表!B379,""))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IF([5]回答表!X47="●",[5]回答表!B362,"")</f>
        <v/>
      </c>
      <c r="AO224" s="263"/>
      <c r="AP224" s="263"/>
      <c r="AQ224" s="263"/>
      <c r="AR224" s="263"/>
      <c r="AS224" s="263"/>
      <c r="AT224" s="263"/>
      <c r="AU224" s="263"/>
      <c r="AV224" s="263"/>
      <c r="AW224" s="263"/>
      <c r="AX224" s="263"/>
      <c r="AY224" s="263"/>
      <c r="AZ224" s="263"/>
      <c r="BA224" s="263"/>
      <c r="BB224" s="264"/>
      <c r="BC224" s="120"/>
      <c r="BD224" s="109"/>
      <c r="BE224" s="109"/>
      <c r="BF224" s="138" t="str">
        <f>IF([5]回答表!X47="●",[5]回答表!B368,IF([5]回答表!AA47="●",[5]回答表!B385,""))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IF([5]回答表!X47="●",[5]回答表!E368,IF([5]回答表!AA47="●",[5]回答表!E385,""))</f>
        <v/>
      </c>
      <c r="BG227" s="151"/>
      <c r="BH227" s="151"/>
      <c r="BI227" s="151"/>
      <c r="BJ227" s="150" t="str">
        <f>IF([5]回答表!X47="●",[5]回答表!E369,IF([5]回答表!AA47="●",[5]回答表!E386,""))</f>
        <v/>
      </c>
      <c r="BK227" s="151"/>
      <c r="BL227" s="151"/>
      <c r="BM227" s="152"/>
      <c r="BN227" s="150" t="str">
        <f>IF([5]回答表!X47="●",[5]回答表!E370,IF([5]回答表!AA47="●",[5]回答表!E387,""))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IF([5]回答表!AA47="●","●","")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IF([5]回答表!AD47="●","●","")</f>
        <v/>
      </c>
      <c r="O236" s="131"/>
      <c r="P236" s="131"/>
      <c r="Q236" s="132"/>
      <c r="R236" s="119"/>
      <c r="S236" s="119"/>
      <c r="T236" s="119"/>
      <c r="U236" s="133" t="str">
        <f>IF([5]回答表!AD47="●",[5]回答表!B392,"")</f>
        <v/>
      </c>
      <c r="V236" s="134"/>
      <c r="W236" s="134"/>
      <c r="X236" s="134"/>
      <c r="Y236" s="134"/>
      <c r="Z236" s="134"/>
      <c r="AA236" s="134"/>
      <c r="AB236" s="134"/>
      <c r="AC236" s="134"/>
      <c r="AD236" s="134"/>
      <c r="AE236" s="134"/>
      <c r="AF236" s="134"/>
      <c r="AG236" s="134"/>
      <c r="AH236" s="134"/>
      <c r="AI236" s="134"/>
      <c r="AJ236" s="135"/>
      <c r="AK236" s="259"/>
      <c r="AL236" s="259"/>
      <c r="AM236" s="133" t="str">
        <f>IF([5]回答表!AD47="●",[5]回答表!B398,"")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IF([5]回答表!X48="●","●","")</f>
        <v/>
      </c>
      <c r="O248" s="131"/>
      <c r="P248" s="131"/>
      <c r="Q248" s="132"/>
      <c r="R248" s="119"/>
      <c r="S248" s="119"/>
      <c r="T248" s="119"/>
      <c r="U248" s="133" t="str">
        <f>IF([5]回答表!X48="●",[5]回答表!B411,IF([5]回答表!AA48="●",[5]回答表!B425,""))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IF([5]回答表!X48="●",[5]回答表!BC418,IF([5]回答表!AA48="●",[5]回答表!BC432,""))</f>
        <v/>
      </c>
      <c r="AR248" s="272"/>
      <c r="AS248" s="272"/>
      <c r="AT248" s="272"/>
      <c r="AU248" s="273" t="s">
        <v>73</v>
      </c>
      <c r="AV248" s="274"/>
      <c r="AW248" s="274"/>
      <c r="AX248" s="275"/>
      <c r="AY248" s="272" t="str">
        <f>IF([5]回答表!X48="●",[5]回答表!BC423,IF([5]回答表!AA48="●",[5]回答表!BC437,""))</f>
        <v/>
      </c>
      <c r="AZ248" s="272"/>
      <c r="BA248" s="272"/>
      <c r="BB248" s="272"/>
      <c r="BC248" s="120"/>
      <c r="BD248" s="109"/>
      <c r="BE248" s="109"/>
      <c r="BF248" s="138" t="str">
        <f>IF([5]回答表!X48="●",[5]回答表!S417,IF([5]回答表!AA48="●",[5]回答表!S431,""))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IF([5]回答表!X48="●",[5]回答表!BC419,IF([5]回答表!AA48="●",[5]回答表!BC433,""))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IF([5]回答表!X48="●",[5]回答表!V417,IF([5]回答表!AA48="●",[5]回答表!V431,""))</f>
        <v/>
      </c>
      <c r="BG251" s="151"/>
      <c r="BH251" s="151"/>
      <c r="BI251" s="151"/>
      <c r="BJ251" s="150" t="str">
        <f>IF([5]回答表!X48="●",[5]回答表!V418,IF([5]回答表!AA48="●",[5]回答表!V432,""))</f>
        <v/>
      </c>
      <c r="BK251" s="151"/>
      <c r="BL251" s="151"/>
      <c r="BM251" s="152"/>
      <c r="BN251" s="150" t="str">
        <f>IF([5]回答表!X48="●",[5]回答表!V419,IF([5]回答表!AA48="●",[5]回答表!V433,""))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IF([5]回答表!X48="●",[5]回答表!BC420,IF([5]回答表!AA48="●",[5]回答表!BC434,""))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IF([5]回答表!X48="●",[5]回答表!BC424,IF([5]回答表!AA48="●",[5]回答表!BC438,""))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IF([5]回答表!AA48="●","●","")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IF([5]回答表!X48="●",[5]回答表!BC421,IF([5]回答表!AA48="●",[5]回答表!BC435,""))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IF([5]回答表!X48="●",[5]回答表!BC422,IF([5]回答表!AA48="●",[5]回答表!BC436,""))</f>
        <v/>
      </c>
      <c r="AR256" s="272"/>
      <c r="AS256" s="272"/>
      <c r="AT256" s="272"/>
      <c r="AU256" s="224" t="s">
        <v>79</v>
      </c>
      <c r="AV256" s="225"/>
      <c r="AW256" s="225"/>
      <c r="AX256" s="226"/>
      <c r="AY256" s="282" t="str">
        <f>IF([5]回答表!X48="●",[5]回答表!BC425,IF([5]回答表!AA48="●",[5]回答表!BC439,""))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IF([5]回答表!AD48="●","●","")</f>
        <v/>
      </c>
      <c r="O260" s="131"/>
      <c r="P260" s="131"/>
      <c r="Q260" s="132"/>
      <c r="R260" s="119"/>
      <c r="S260" s="119"/>
      <c r="T260" s="119"/>
      <c r="U260" s="133" t="str">
        <f>IF([5]回答表!AD48="●",[5]回答表!B439,"")</f>
        <v/>
      </c>
      <c r="V260" s="134"/>
      <c r="W260" s="134"/>
      <c r="X260" s="134"/>
      <c r="Y260" s="134"/>
      <c r="Z260" s="134"/>
      <c r="AA260" s="134"/>
      <c r="AB260" s="134"/>
      <c r="AC260" s="134"/>
      <c r="AD260" s="134"/>
      <c r="AE260" s="134"/>
      <c r="AF260" s="134"/>
      <c r="AG260" s="134"/>
      <c r="AH260" s="134"/>
      <c r="AI260" s="134"/>
      <c r="AJ260" s="135"/>
      <c r="AK260" s="183"/>
      <c r="AL260" s="183"/>
      <c r="AM260" s="133" t="str">
        <f>IF([5]回答表!AD48="●",[5]回答表!B445,"")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IF([5]回答表!X49="●","●","")</f>
        <v/>
      </c>
      <c r="O271" s="131"/>
      <c r="P271" s="131"/>
      <c r="Q271" s="132"/>
      <c r="R271" s="119"/>
      <c r="S271" s="119"/>
      <c r="T271" s="119"/>
      <c r="U271" s="133" t="str">
        <f>IF([5]回答表!X49="●",[5]回答表!B458,IF([5]回答表!AA49="●",[5]回答表!B475,""))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IF([5]回答表!X49="●",[5]回答表!B468,IF([5]回答表!AA49="●",[5]回答表!B485,""))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IF([5]回答表!X49="●",[5]回答表!G464,IF([5]回答表!AA49="●",[5]回答表!G481,""))</f>
        <v/>
      </c>
      <c r="AN273" s="83"/>
      <c r="AO273" s="83"/>
      <c r="AP273" s="83"/>
      <c r="AQ273" s="83"/>
      <c r="AR273" s="83"/>
      <c r="AS273" s="83"/>
      <c r="AT273" s="153"/>
      <c r="AU273" s="82" t="str">
        <f>IF([5]回答表!X49="●",[5]回答表!G465,IF([5]回答表!AA49="●",[5]回答表!G482,""))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IF([5]回答表!X49="●",[5]回答表!E468,IF([5]回答表!AA49="●",[5]回答表!E485,""))</f>
        <v/>
      </c>
      <c r="BG274" s="151"/>
      <c r="BH274" s="151"/>
      <c r="BI274" s="151"/>
      <c r="BJ274" s="150" t="str">
        <f>IF([5]回答表!X49="●",[5]回答表!E469,IF([5]回答表!AA49="●",[5]回答表!E486,""))</f>
        <v/>
      </c>
      <c r="BK274" s="151"/>
      <c r="BL274" s="151"/>
      <c r="BM274" s="152"/>
      <c r="BN274" s="150" t="str">
        <f>IF([5]回答表!X49="●",[5]回答表!E470,IF([5]回答表!AA49="●",[5]回答表!E487,""))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IF([5]回答表!AA49="●","●","")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IF([5]回答表!AD49="●","●","")</f>
        <v/>
      </c>
      <c r="O283" s="131"/>
      <c r="P283" s="131"/>
      <c r="Q283" s="132"/>
      <c r="R283" s="119"/>
      <c r="S283" s="119"/>
      <c r="T283" s="119"/>
      <c r="U283" s="133" t="str">
        <f>IF([5]回答表!AD49="●",[5]回答表!B492,"")</f>
        <v/>
      </c>
      <c r="V283" s="134"/>
      <c r="W283" s="134"/>
      <c r="X283" s="134"/>
      <c r="Y283" s="134"/>
      <c r="Z283" s="134"/>
      <c r="AA283" s="134"/>
      <c r="AB283" s="134"/>
      <c r="AC283" s="134"/>
      <c r="AD283" s="134"/>
      <c r="AE283" s="134"/>
      <c r="AF283" s="134"/>
      <c r="AG283" s="134"/>
      <c r="AH283" s="134"/>
      <c r="AI283" s="134"/>
      <c r="AJ283" s="135"/>
      <c r="AK283" s="136"/>
      <c r="AL283" s="136"/>
      <c r="AM283" s="133" t="str">
        <f>IF([5]回答表!AD49="●",[5]回答表!B498,"")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IF([5]回答表!R50="●",[5]回答表!B511,"")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vt:lpstr>
      <vt:lpstr>下水道</vt:lpstr>
      <vt:lpstr>介護サービス（指定介護老人福祉施設）</vt:lpstr>
      <vt:lpstr>介護サービス（老人短期入所施設）</vt:lpstr>
      <vt:lpstr>介護サービス（老人デイサービスセンター）</vt:lpstr>
      <vt:lpstr>下水道!Print_Area</vt:lpstr>
      <vt:lpstr>'介護サービス（指定介護老人福祉施設）'!Print_Area</vt:lpstr>
      <vt:lpstr>'介護サービス（老人デイサービスセンター）'!Print_Area</vt:lpstr>
      <vt:lpstr>'介護サービス（老人短期入所施設）'!Print_Area</vt:lpstr>
      <vt:lpstr>簡易水道!Print_Area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2021-10-29T10:58:11Z</dcterms:created>
  <dcterms:modified xsi:type="dcterms:W3CDTF">2021-10-29T11:01:27Z</dcterms:modified>
</cp:coreProperties>
</file>