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53AA2703-FBC9-4928-BD7A-C16B93452449}" xr6:coauthVersionLast="46" xr6:coauthVersionMax="46" xr10:uidLastSave="{00000000-0000-0000-0000-000000000000}"/>
  <bookViews>
    <workbookView xWindow="4695" yWindow="1620" windowWidth="14910" windowHeight="13875" xr2:uid="{C4E7803C-67B6-4A35-B161-FE5675CBD701}"/>
  </bookViews>
  <sheets>
    <sheet name="簡易水道" sheetId="1" r:id="rId1"/>
    <sheet name="下水道（特定環境保全公共下水道）" sheetId="2" r:id="rId2"/>
    <sheet name="介護サービス（指定介護老人福祉施設）" sheetId="3" r:id="rId3"/>
    <sheet name="介護サービス（老人短期入所施設）" sheetId="4" r:id="rId4"/>
    <sheet name="介護サービス（老人デイサービスセンター）" sheetId="5" r:id="rId5"/>
  </sheets>
  <externalReferences>
    <externalReference r:id="rId6"/>
    <externalReference r:id="rId7"/>
    <externalReference r:id="rId8"/>
    <externalReference r:id="rId9"/>
    <externalReference r:id="rId10"/>
  </externalReferences>
  <definedNames>
    <definedName name="_xlnm.Print_Area" localSheetId="1">'下水道（特定環境保全公共下水道）'!$A$1:$BS$315</definedName>
    <definedName name="_xlnm.Print_Area" localSheetId="2">'介護サービス（指定介護老人福祉施設）'!$A$1:$BS$315</definedName>
    <definedName name="_xlnm.Print_Area" localSheetId="4">'介護サービス（老人デイサービスセンター）'!$A$1:$BS$315</definedName>
    <definedName name="_xlnm.Print_Area" localSheetId="3">'介護サービス（老人短期入所施設）'!$A$1:$BS$315</definedName>
    <definedName name="_xlnm.Print_Area" localSheetId="0">簡易水道!$A$1:$BS$315</definedName>
    <definedName name="業種名" localSheetId="1">[2]選択肢!$K$2:$K$19</definedName>
    <definedName name="業種名" localSheetId="2">[3]選択肢!$K$2:$K$19</definedName>
    <definedName name="業種名" localSheetId="4">[5]選択肢!$K$2:$K$19</definedName>
    <definedName name="業種名" localSheetId="3">[4]選択肢!$K$2:$K$19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U51" i="4" l="1"/>
  <c r="D296" i="4"/>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<sst xmlns="http://schemas.openxmlformats.org/spreadsheetml/2006/main" count="935" uniqueCount="85">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</sst>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3">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CB332F-DF1F-4582-8FD2-836FE83054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497739-4F20-4245-B2D5-CB5CDB0197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D7B9063-60B1-4642-A3D7-7AF3AC47E7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222B569-9D97-46D4-89D2-2D1AC3B29076}"/>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8D913BE-C718-4073-82D9-5F9808918F7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C4F9B08C-5311-4540-9740-E9F60ED5C32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17D9DC31-08DC-4974-A6CC-F56C4BD74AD5}"/>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91D51E3-F206-40A7-8C8E-EAE83BAD205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C16CFA61-DCF2-45F2-99B0-6CA0617DD4AA}"/>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108307DF-6456-47C0-9DF7-489C68A134E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9632603B-C2BE-445D-8BD8-69E2877DEBD5}"/>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A3A77850-4615-4321-A783-A782FD30DC3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94AE05B3-F257-4FD1-9C02-1FAA46A93DA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218DB83-95DB-4AF0-B1CF-067FD59154B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78F13FB2-382F-4B87-9FD6-FF4373423B5D}"/>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20F9422E-1F97-4CDE-A214-CD62AB90F956}"/>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9BC764A-3839-42BD-A4D9-72946A3AC806}"/>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BDCE3C2F-E86D-4D1E-8469-4E3055D87E9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02C9B448-ABE4-4CEE-A8E0-5A16EFCE3436}"/>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E79359A8-62AF-4B2D-B223-306016704849}"/>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61D17F0B-1B80-4B41-AD6B-4EE85350F85B}"/>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2B3F68F-1AF1-49B3-8480-AFF0FA061F9F}"/>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2B9C814-8984-4BE9-8D2B-40F745E5D82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82A5DE39-7F25-47D0-9577-00CDB126AED8}"/>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B414FAF9-A6F0-417E-9893-8DA934C92D1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714200-9192-44A9-9D51-BFB9860989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C67D2F-DB2F-480E-95C8-5F0A3D561E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CF9007B-2BDF-4847-8410-41261590FA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FD0A2AA-39D6-4300-8858-7D4112F819A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0D86174-F5C4-488A-86EC-8A67E742DEE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C4EFE0EF-506D-4846-B7E2-F93E011FFAB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944D357-91E2-4189-A959-F6358AE3EDFD}"/>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6306BB68-8AFA-4D77-ABA6-0253F9E87A8B}"/>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AAC1D56C-4E0D-4F9A-85A7-0E4FF110BB8B}"/>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F7D341B0-E1BB-4EB8-9E4E-6818122FB66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6033111A-E459-46EF-BA71-1F2BFA79A51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F4692971-6F63-4935-88B2-13004A58C08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0A99D35B-0606-4FFF-86BD-3B59A58F2901}"/>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000EEB6A-6C3D-4766-9B60-3C22F6A0553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374DFFFC-5686-498D-9BAE-9559D8A3518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148110F5-77F8-4606-AB72-DABCE29BC89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1C1F85F4-8BC2-466A-A608-C1BA99F463EC}"/>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6A5C4580-2AD4-47F7-A9FD-54A0E4992A62}"/>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E2AEC096-2286-4886-9041-D7B552F6AA2C}"/>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9E7DFBD2-D4CF-4D54-A0AF-08DC97DB1081}"/>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325E8E19-B00C-447D-B1A1-1AE7050D0BBC}"/>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ABDF05E7-6F93-4C55-A3DF-CBD29D37521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61600B1C-956F-4543-BF15-DA6C668A10B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CC573B1C-59A3-49F4-9F6E-49B993D1E3EE}"/>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C8EF59BB-CD2A-410F-8DC4-E721E9F607C3}"/>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281AFB-18AD-4895-8AE4-045863914F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68848C-DDAE-4B01-9343-651938F38D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A9A28FF-804B-4657-B725-F0AD275C31F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5F94E74-1976-4A9D-925E-9B9354F5C1F3}"/>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5778A9A-1B3E-41EF-B2BF-A302849F70A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B22512A-A2D4-4DC9-88C7-B8FB59C9677F}"/>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8C216D8D-4971-46D4-9DAB-A2BCD7466E44}"/>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EAAFC4DF-7125-4B27-9B62-9ED714BE5DEC}"/>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976E91E3-7297-48FF-9BF0-CCB98727C14D}"/>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1A69B91C-A997-482D-9319-ED37DFD44B9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732E6451-6DC0-42BA-98AF-F8BD7C4510E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2C8915C3-14DF-4B33-AF00-20481ABDD40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007DECC3-A1EE-4609-AEB8-1F4F589C9CC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931A5BC0-030A-4CB6-8745-27D67E781A89}"/>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4EF72AC0-DB06-4ED7-BCF4-6213CFCB91B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5E3B5A06-B282-4570-AAFE-5847A7A789E2}"/>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9AF7486D-1CDA-4FF5-B28A-8A9BA455F46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EB269D90-D1C6-41A4-A4D3-E29AA6271F4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CF3037BC-7816-4EBB-80C9-76EE946F7DEB}"/>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3C83115E-576E-40BF-9AA5-E3D6EEACF983}"/>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842B518-17C4-42D0-A74A-E41B543CDE57}"/>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CD406BAF-83BF-4A47-A5E0-67A6D207B464}"/>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040F388-9BE0-4457-94E7-A25AE2DD7FA2}"/>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5201724-344F-4925-8568-A89F70826101}"/>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DF909FE4-CAE1-41C0-BC61-7FD63801C1A1}"/>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BD30C6-3715-4733-A6D6-06FCF5664B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28D9A7-4597-4F32-89F7-F541098AEB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84FF429-60B4-48A3-B9C3-251A35A810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552C4BC2-63BE-4D61-8587-816411167021}"/>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5FE260F-C327-4B5A-9892-FF5CF30D26A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DB0AB221-0C19-46E3-A521-7EA8554CD9C5}"/>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EFC7881F-504E-4F07-8648-BDCE270B3923}"/>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3C17233-1D95-43FB-9C8F-D4D43926B9D6}"/>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C0C14007-852B-497D-929C-82FC041F68CF}"/>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3B8D6E2-A45B-4583-A36E-74EDA42898B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C36A35D5-3249-4E46-A83E-A2733D813A7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7BCC9434-CF83-49AD-AC04-9023E583E8F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32C30B2F-E5AA-4703-9204-D402111E2925}"/>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54E14EC2-4C78-4457-B19E-3E5223A3BA96}"/>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0EA66A7-ABDA-41C5-98ED-FA094BBF5D6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BDDA0C4-A897-4484-B58A-405B09B645CA}"/>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9AE08D2-C96C-47EF-9B1F-9CE86FE1A33C}"/>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1E90F654-F1C9-4B98-8A47-4A42A9CE74F7}"/>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AD6ABE73-DF50-46E6-8AE7-A79BFCAD0E94}"/>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C45B1213-453F-447F-9C60-23EF39524A8E}"/>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E02BE15E-7AD2-425F-86CB-D735F9355AE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BBB3326D-6CA3-4A2B-8DA1-BC31BA6014C8}"/>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E682217C-088E-4DF2-90E1-7B748367E1D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EB32063C-30A6-4279-8D34-10D0E9358062}"/>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1874B39-57F7-4B27-AE83-1CEC1F3B78BF}"/>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87C2CE-B380-42E5-A413-1745580205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751C343-3898-497B-AD27-6449C45C63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F8E7C3-7537-4FD1-9BF2-07FEBB223A8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1F18B75-2D04-48BA-B231-4F398638E6A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B3EB19F-9D41-440C-B597-14E596DCCF8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27ABCA3D-E694-49AC-977B-45311FA87D25}"/>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4A56DF4-1B7D-45DC-ACD2-8E5E5FDA9139}"/>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68F16E5-174F-4D1C-BE1C-DF81551D68D9}"/>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B6754728-6E1B-41DE-B417-C3C18A2189E8}"/>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6644B831-83DC-411A-9F19-66013535171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A37FFB4C-0849-4E42-9E35-738A893A91E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DA7DA07E-6383-48B7-9E1B-13D3C013517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C511A97E-FB5D-4EC0-9D91-9CA961E4A37D}"/>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3B7132E7-BAA3-41D8-8611-78B80FDE90FF}"/>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C3EF1B04-B9A0-4D25-AE6F-2FD83568B598}"/>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C4975400-DEA2-4C65-A821-C8333369DF4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AD15CC06-9EC3-4D12-B163-37B244DD7F8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390C2933-211C-4878-A18D-0DBDDCCDC84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D5D4637-A174-4072-8B07-5192871B4A7C}"/>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C7AFC8C-47C6-4619-86C4-7BFE072E6B46}"/>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F574336F-9C69-4D05-BE91-9B93300F9095}"/>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1FB87FE1-5A64-455A-A5D5-CA74972FD217}"/>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649AF7CF-8002-4020-A09C-A0B53D24666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818AF85-F33C-45A1-A59E-FCA76D03A3C8}"/>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722411F9-10FC-459B-AB85-1AF66AAC9DDF}"/>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22%20&#22823;&#28511;&#26449;&#9675;\&#20462;&#35519;&#26619;&#31080;&#65288;&#22823;&#28511;&#26449;&#12539;&#31777;&#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22%20&#22823;&#28511;&#26449;&#9675;\&#20462;&#35519;&#26619;&#31080;&#65288;&#22823;&#28511;&#26449;&#12539;&#19979;&#27700;&#36947;&#12539;&#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22%20&#22823;&#28511;&#26449;&#9675;\&#20462;&#35519;&#26619;&#31080;&#65288;&#22823;&#28511;&#26449;&#12539;&#20171;&#12469;&#12539;&#25351;&#23450;&#26045;&#3537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22%20&#22823;&#28511;&#26449;&#9675;\&#20462;&#35519;&#26619;&#31080;&#65288;&#22823;&#28511;&#26449;&#12539;&#20171;&#12469;&#12539;&#30701;&#26399;&#20837;&#2515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22%20&#22823;&#28511;&#26449;&#9675;\&#20462;&#35519;&#26619;&#31080;&#65288;&#22823;&#28511;&#26449;&#12539;&#20171;&#12469;&#12539;&#12487;&#124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大潟村</v>
          </cell>
        </row>
        <row r="17">
          <cell r="F17" t="str">
            <v>簡易水道事業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現在、適正な料金体系に基づく経営体制及び手法において安定した経営を続けることが出来ており、この体制を維持することが、健全な事業運営の継続に結びつくと考えているから。</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大潟村</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現在、適正な料金体系に基づく経営体制及び手法において安定した経営を続けることが出来ており、この体制を維持することが、健全な事業運営の継続に結びつくと考えているから。</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大潟村</v>
          </cell>
        </row>
        <row r="17">
          <cell r="F17" t="str">
            <v>介護サービス事業</v>
          </cell>
          <cell r="W17" t="str">
            <v>指定介護老人福祉施設</v>
          </cell>
          <cell r="BD17" t="str">
            <v>●</v>
          </cell>
        </row>
        <row r="19">
          <cell r="F19" t="str">
            <v>介護サービス特別会計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福祉施設の維持管理と運営全般。</v>
          </cell>
        </row>
        <row r="313">
          <cell r="G313" t="str">
            <v>●</v>
          </cell>
          <cell r="U313" t="str">
            <v>平成</v>
          </cell>
          <cell r="X313">
            <v>18</v>
          </cell>
        </row>
        <row r="314">
          <cell r="G314" t="str">
            <v xml:space="preserve"> </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大潟村</v>
          </cell>
        </row>
        <row r="17">
          <cell r="F17" t="str">
            <v>介護サービス事業</v>
          </cell>
          <cell r="W17" t="str">
            <v>老人短期入所施設</v>
          </cell>
          <cell r="BD17" t="str">
            <v>●</v>
          </cell>
        </row>
        <row r="19">
          <cell r="F19" t="str">
            <v>介護サービス特別会計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99">
          <cell r="B99"/>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福祉施設の維持管理と運営全般。</v>
          </cell>
        </row>
        <row r="313">
          <cell r="G313" t="str">
            <v>●</v>
          </cell>
          <cell r="U313" t="str">
            <v>平成</v>
          </cell>
          <cell r="X313">
            <v>18</v>
          </cell>
        </row>
        <row r="314">
          <cell r="G314" t="str">
            <v xml:space="preserve"> </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大潟村</v>
          </cell>
        </row>
        <row r="17">
          <cell r="F17" t="str">
            <v>介護サービス事業</v>
          </cell>
          <cell r="W17" t="str">
            <v>老人デイサービスセンター</v>
          </cell>
          <cell r="BD17" t="str">
            <v>●</v>
          </cell>
        </row>
        <row r="19">
          <cell r="F19" t="str">
            <v>介護サービス特別会計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福祉施設の維持管理と運営全般。</v>
          </cell>
        </row>
        <row r="313">
          <cell r="G313" t="str">
            <v>●</v>
          </cell>
          <cell r="U313" t="str">
            <v>平成</v>
          </cell>
          <cell r="X313">
            <v>18</v>
          </cell>
        </row>
        <row r="314">
          <cell r="G314" t="str">
            <v xml:space="preserve"> </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50C02-9F44-43C4-85D8-220D44CC8BBB}">
  <sheetPr>
    <pageSetUpPr fitToPage="1"/>
  </sheetPr>
  <dimension ref="A1:CN315"/>
  <sheetViews>
    <sheetView showZeros="0" tabSelected="1" view="pageBreakPreview" zoomScale="60" zoomScaleNormal="55" workbookViewId="0">
      <selection activeCell="BN142" sqref="BN142:BQ14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大潟村</v>
      </c>
      <c r="D11" s="8"/>
      <c r="E11" s="8"/>
      <c r="F11" s="8"/>
      <c r="G11" s="8"/>
      <c r="H11" s="8"/>
      <c r="I11" s="8"/>
      <c r="J11" s="8"/>
      <c r="K11" s="8"/>
      <c r="L11" s="8"/>
      <c r="M11" s="8"/>
      <c r="N11" s="8"/>
      <c r="O11" s="8"/>
      <c r="P11" s="8"/>
      <c r="Q11" s="8"/>
      <c r="R11" s="8"/>
      <c r="S11" s="8"/>
      <c r="T11" s="8"/>
      <c r="U11" s="22" t="str">
        <f>IF(COUNTIF([1]回答表!F17,"*")&gt;0,[1]回答表!F17,"")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現在、適正な料金体系に基づく経営体制及び手法において安定した経営を続けることが出来ており、この体制を維持することが、健全な事業運営の継続に結びつくと考えているから。</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BC554-27F5-47D9-8D04-A5D0F7EB3764}">
  <sheetPr>
    <pageSetUpPr fitToPage="1"/>
  </sheetPr>
  <dimension ref="A1:CN315"/>
  <sheetViews>
    <sheetView showZeros="0" view="pageBreakPreview" zoomScale="60" zoomScaleNormal="55" workbookViewId="0">
      <selection activeCell="BN142" sqref="BN142:BQ14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大潟村</v>
      </c>
      <c r="D11" s="8"/>
      <c r="E11" s="8"/>
      <c r="F11" s="8"/>
      <c r="G11" s="8"/>
      <c r="H11" s="8"/>
      <c r="I11" s="8"/>
      <c r="J11" s="8"/>
      <c r="K11" s="8"/>
      <c r="L11" s="8"/>
      <c r="M11" s="8"/>
      <c r="N11" s="8"/>
      <c r="O11" s="8"/>
      <c r="P11" s="8"/>
      <c r="Q11" s="8"/>
      <c r="R11" s="8"/>
      <c r="S11" s="8"/>
      <c r="T11" s="8"/>
      <c r="U11" s="22" t="str">
        <f>IF(COUNTIF([2]回答表!F17,"*")&gt;0,[2]回答表!F17,"")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特定環境保全公共下水道</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
      </c>
      <c r="O36" s="131"/>
      <c r="P36" s="131"/>
      <c r="Q36" s="132"/>
      <c r="R36" s="119"/>
      <c r="S36" s="119"/>
      <c r="T36" s="119"/>
      <c r="U36" s="133" t="str">
        <f>IF([2]回答表!X43="●",[2]回答表!B59,IF([2]回答表!AA43="●",[2]回答表!B79,""))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
      </c>
      <c r="AN38" s="83"/>
      <c r="AO38" s="83"/>
      <c r="AP38" s="83"/>
      <c r="AQ38" s="83"/>
      <c r="AR38" s="83"/>
      <c r="AS38" s="83"/>
      <c r="AT38" s="153"/>
      <c r="AU38" s="82" t="str">
        <f>IF([2]回答表!X43="●",[2]回答表!G66,IF([2]回答表!AA43="●",[2]回答表!G86,""))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IF([2]回答表!X43="●",[2]回答表!V65,IF([2]回答表!AA43="●",[2]回答表!V85,""))</f>
        <v/>
      </c>
      <c r="BG39" s="16"/>
      <c r="BH39" s="16"/>
      <c r="BI39" s="17"/>
      <c r="BJ39" s="150" t="str">
        <f>IF([2]回答表!X43="●",[2]回答表!V66,IF([2]回答表!AA43="●",[2]回答表!V86,""))</f>
        <v/>
      </c>
      <c r="BK39" s="16"/>
      <c r="BL39" s="16"/>
      <c r="BM39" s="17"/>
      <c r="BN39" s="150" t="str">
        <f>IF([2]回答表!X43="●",[2]回答表!V67,IF([2]回答表!AA43="●",[2]回答表!V87,""))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現在、適正な料金体系に基づく経営体制及び手法において安定した経営を続けることが出来ており、この体制を維持することが、健全な事業運営の継続に結びつくと考えているから。</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07344-7550-458A-8F27-103B3D7FFACC}">
  <sheetPr>
    <pageSetUpPr fitToPage="1"/>
  </sheetPr>
  <dimension ref="A1:CN315"/>
  <sheetViews>
    <sheetView showZeros="0" view="pageBreakPreview"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大潟村</v>
      </c>
      <c r="D11" s="8"/>
      <c r="E11" s="8"/>
      <c r="F11" s="8"/>
      <c r="G11" s="8"/>
      <c r="H11" s="8"/>
      <c r="I11" s="8"/>
      <c r="J11" s="8"/>
      <c r="K11" s="8"/>
      <c r="L11" s="8"/>
      <c r="M11" s="8"/>
      <c r="N11" s="8"/>
      <c r="O11" s="8"/>
      <c r="P11" s="8"/>
      <c r="Q11" s="8"/>
      <c r="R11" s="8"/>
      <c r="S11" s="8"/>
      <c r="T11" s="8"/>
      <c r="U11" s="22" t="str">
        <f>IF(COUNTIF([3]回答表!F17,"*")&gt;0,[3]回答表!F17,"")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指定介護老人福祉施設</v>
      </c>
      <c r="AP11" s="10"/>
      <c r="AQ11" s="10"/>
      <c r="AR11" s="10"/>
      <c r="AS11" s="10"/>
      <c r="AT11" s="10"/>
      <c r="AU11" s="10"/>
      <c r="AV11" s="10"/>
      <c r="AW11" s="10"/>
      <c r="AX11" s="10"/>
      <c r="AY11" s="10"/>
      <c r="AZ11" s="10"/>
      <c r="BA11" s="10"/>
      <c r="BB11" s="10"/>
      <c r="BC11" s="10"/>
      <c r="BD11" s="10"/>
      <c r="BE11" s="10"/>
      <c r="BF11" s="11"/>
      <c r="BG11" s="21" t="str">
        <f>IF(COUNTIF([3]回答表!F19,"*")&gt;0,[3]回答表!F19,"")</f>
        <v>介護サービス特別会計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
      </c>
      <c r="S24" s="80"/>
      <c r="T24" s="80"/>
      <c r="U24" s="80"/>
      <c r="V24" s="80"/>
      <c r="W24" s="80"/>
      <c r="X24" s="81"/>
      <c r="Y24" s="79" t="str">
        <f>IF([3]回答表!R46="●","●","")</f>
        <v>●</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IF([3]回答表!F17="下水道事業",IF([3]回答表!X45="●",[3]回答表!B158,IF([3]回答表!AA45="●",[3]回答表!B223,"")),"")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IF([3]回答表!F17="下水道事業",IF([3]回答表!X45="●",[3]回答表!B212,IF([3]回答表!AA45="●",[3]回答表!B278,"")),"")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IF([3]回答表!F17="下水道事業",IF([3]回答表!X45="●",[3]回答表!E212,IF([3]回答表!AA45="●",[3]回答表!E278,"")),"")</f>
        <v/>
      </c>
      <c r="BG142" s="151"/>
      <c r="BH142" s="151"/>
      <c r="BI142" s="151"/>
      <c r="BJ142" s="150" t="str">
        <f>IF([3]回答表!F17="下水道事業",IF([3]回答表!X45="●",[3]回答表!E213,IF([3]回答表!AA45="●",[3]回答表!E279,"")),"")</f>
        <v/>
      </c>
      <c r="BK142" s="151"/>
      <c r="BL142" s="151"/>
      <c r="BM142" s="151"/>
      <c r="BN142" s="150" t="str">
        <f>IF([3]回答表!F17="下水道事業",IF([3]回答表!X45="●",[3]回答表!E214,IF([3]回答表!AA45="●",[3]回答表!E280,"")),"")</f>
        <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
      </c>
      <c r="V147" s="83"/>
      <c r="W147" s="83"/>
      <c r="X147" s="83"/>
      <c r="Y147" s="83"/>
      <c r="Z147" s="83"/>
      <c r="AA147" s="83"/>
      <c r="AB147" s="153"/>
      <c r="AC147" s="82" t="str">
        <f>IF([3]回答表!F17="下水道事業",IF([3]回答表!X45="●",[3]回答表!Y196,IF([3]回答表!AA45="●",[3]回答表!Y262,"")),"")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c>
      <c r="V153" s="83"/>
      <c r="W153" s="83"/>
      <c r="X153" s="83"/>
      <c r="Y153" s="83"/>
      <c r="Z153" s="83"/>
      <c r="AA153" s="83"/>
      <c r="AB153" s="153"/>
      <c r="AC153" s="82" t="str">
        <f>IF([3]回答表!F17="下水道事業",IF([3]回答表!X45="●",[3]回答表!Y199,IF([3]回答表!AA45="●",[3]回答表!Y265,"")),"")</f>
        <v/>
      </c>
      <c r="AD153" s="83"/>
      <c r="AE153" s="83"/>
      <c r="AF153" s="83"/>
      <c r="AG153" s="83"/>
      <c r="AH153" s="83"/>
      <c r="AI153" s="83"/>
      <c r="AJ153" s="153"/>
      <c r="AK153" s="82" t="str">
        <f>IF([3]回答表!F17="下水道事業",IF([3]回答表!X45="●",[3]回答表!Y200,IF([3]回答表!AA45="●",[3]回答表!Y266,"")),"")</f>
        <v/>
      </c>
      <c r="AL153" s="83"/>
      <c r="AM153" s="83"/>
      <c r="AN153" s="83"/>
      <c r="AO153" s="83"/>
      <c r="AP153" s="83"/>
      <c r="AQ153" s="83"/>
      <c r="AR153" s="153"/>
      <c r="AS153" s="82" t="str">
        <f>IF([3]回答表!F17="下水道事業",IF([3]回答表!X45="●",[3]回答表!Y201,IF([3]回答表!AA45="●",[3]回答表!Y267,"")),"")</f>
        <v/>
      </c>
      <c r="AT153" s="83"/>
      <c r="AU153" s="83"/>
      <c r="AV153" s="83"/>
      <c r="AW153" s="83"/>
      <c r="AX153" s="83"/>
      <c r="AY153" s="83"/>
      <c r="AZ153" s="153"/>
      <c r="BA153" s="82" t="str">
        <f>IF([3]回答表!F17="下水道事業",IF([3]回答表!X45="●",[3]回答表!Y202,IF([3]回答表!AA45="●",[3]回答表!Y268,"")),"")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
      </c>
      <c r="V159" s="83"/>
      <c r="W159" s="83"/>
      <c r="X159" s="83"/>
      <c r="Y159" s="83"/>
      <c r="Z159" s="83"/>
      <c r="AA159" s="83"/>
      <c r="AB159" s="153"/>
      <c r="AC159" s="82" t="str">
        <f>IF([3]回答表!F17="下水道事業",IF([3]回答表!X45="●",[3]回答表!Y208,IF([3]回答表!AA45="●",[3]回答表!Y274,"")),"")</f>
        <v/>
      </c>
      <c r="AD159" s="83"/>
      <c r="AE159" s="83"/>
      <c r="AF159" s="83"/>
      <c r="AG159" s="83"/>
      <c r="AH159" s="83"/>
      <c r="AI159" s="83"/>
      <c r="AJ159" s="153"/>
      <c r="AK159" s="82" t="str">
        <f>IF([3]回答表!F17="下水道事業",IF([3]回答表!X45="●",[3]回答表!Y209,IF([3]回答表!AA45="●",[3]回答表!Y275,"")),"")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v>
      </c>
      <c r="O200" s="131"/>
      <c r="P200" s="131"/>
      <c r="Q200" s="132"/>
      <c r="R200" s="119"/>
      <c r="S200" s="119"/>
      <c r="T200" s="119"/>
      <c r="U200" s="133" t="str">
        <f>IF([3]回答表!X46="●",[3]回答表!B307,IF([3]回答表!AA46="●",[3]回答表!B324,""))</f>
        <v>福祉施設の維持管理と運営全般。</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v>
      </c>
      <c r="AN203" s="83"/>
      <c r="AO203" s="83"/>
      <c r="AP203" s="83"/>
      <c r="AQ203" s="83"/>
      <c r="AR203" s="83"/>
      <c r="AS203" s="83"/>
      <c r="AT203" s="153"/>
      <c r="AU203" s="82" t="str">
        <f>IF([3]回答表!X46="●",[3]回答表!G314,IF([3]回答表!AA46="●",[3]回答表!G331,""))</f>
        <v xml:space="preserve"> </v>
      </c>
      <c r="AV203" s="83"/>
      <c r="AW203" s="83"/>
      <c r="AX203" s="83"/>
      <c r="AY203" s="83"/>
      <c r="AZ203" s="83"/>
      <c r="BA203" s="83"/>
      <c r="BB203" s="153"/>
      <c r="BC203" s="120"/>
      <c r="BD203" s="109"/>
      <c r="BE203" s="109"/>
      <c r="BF203" s="150">
        <f>IF([3]回答表!X46="●",[3]回答表!X313,IF([3]回答表!AA46="●",[3]回答表!X330,""))</f>
        <v>18</v>
      </c>
      <c r="BG203" s="151"/>
      <c r="BH203" s="151"/>
      <c r="BI203" s="151"/>
      <c r="BJ203" s="150">
        <f>IF([3]回答表!X46="●",[3]回答表!X314,IF([3]回答表!AA46="●",[3]回答表!X331,""))</f>
        <v>4</v>
      </c>
      <c r="BK203" s="151"/>
      <c r="BL203" s="151"/>
      <c r="BM203" s="152"/>
      <c r="BN203" s="150">
        <f>IF([3]回答表!X46="●",[3]回答表!X315,IF([3]回答表!AA46="●",[3]回答表!X332,""))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6F4-4816-453C-B83E-8AC8F97940BC}">
  <sheetPr>
    <pageSetUpPr fitToPage="1"/>
  </sheetPr>
  <dimension ref="A1:CN315"/>
  <sheetViews>
    <sheetView showZeros="0" view="pageBreakPreview" zoomScale="60" zoomScaleNormal="55" workbookViewId="0">
      <selection activeCell="B45" sqref="B45"/>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大潟村</v>
      </c>
      <c r="D11" s="8"/>
      <c r="E11" s="8"/>
      <c r="F11" s="8"/>
      <c r="G11" s="8"/>
      <c r="H11" s="8"/>
      <c r="I11" s="8"/>
      <c r="J11" s="8"/>
      <c r="K11" s="8"/>
      <c r="L11" s="8"/>
      <c r="M11" s="8"/>
      <c r="N11" s="8"/>
      <c r="O11" s="8"/>
      <c r="P11" s="8"/>
      <c r="Q11" s="8"/>
      <c r="R11" s="8"/>
      <c r="S11" s="8"/>
      <c r="T11" s="8"/>
      <c r="U11" s="22" t="str">
        <f>IF(COUNTIF([4]回答表!F17,"*")&gt;0,[4]回答表!F17,"")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老人短期入所施設</v>
      </c>
      <c r="AP11" s="10"/>
      <c r="AQ11" s="10"/>
      <c r="AR11" s="10"/>
      <c r="AS11" s="10"/>
      <c r="AT11" s="10"/>
      <c r="AU11" s="10"/>
      <c r="AV11" s="10"/>
      <c r="AW11" s="10"/>
      <c r="AX11" s="10"/>
      <c r="AY11" s="10"/>
      <c r="AZ11" s="10"/>
      <c r="BA11" s="10"/>
      <c r="BB11" s="10"/>
      <c r="BC11" s="10"/>
      <c r="BD11" s="10"/>
      <c r="BE11" s="10"/>
      <c r="BF11" s="11"/>
      <c r="BG11" s="21" t="str">
        <f>IF(COUNTIF([4]回答表!F19,"*")&gt;0,[4]回答表!F19,"")</f>
        <v>介護サービス特別会計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
      </c>
      <c r="S24" s="80"/>
      <c r="T24" s="80"/>
      <c r="U24" s="80"/>
      <c r="V24" s="80"/>
      <c r="W24" s="80"/>
      <c r="X24" s="81"/>
      <c r="Y24" s="79" t="str">
        <f>IF([4]回答表!R46="●","●","")</f>
        <v>●</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IF([4]回答表!F17="下水道事業",IF([4]回答表!X45="●",[4]回答表!E212,IF([4]回答表!AA45="●",[4]回答表!E278,"")),"")</f>
        <v/>
      </c>
      <c r="BG142" s="151"/>
      <c r="BH142" s="151"/>
      <c r="BI142" s="151"/>
      <c r="BJ142" s="150" t="str">
        <f>IF([4]回答表!F17="下水道事業",IF([4]回答表!X45="●",[4]回答表!E213,IF([4]回答表!AA45="●",[4]回答表!E279,"")),"")</f>
        <v/>
      </c>
      <c r="BK142" s="151"/>
      <c r="BL142" s="151"/>
      <c r="BM142" s="151"/>
      <c r="BN142" s="150" t="str">
        <f>IF([4]回答表!F17="下水道事業",IF([4]回答表!X45="●",[4]回答表!E214,IF([4]回答表!AA45="●",[4]回答表!E280,"")),"")</f>
        <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c>
      <c r="V147" s="83"/>
      <c r="W147" s="83"/>
      <c r="X147" s="83"/>
      <c r="Y147" s="83"/>
      <c r="Z147" s="83"/>
      <c r="AA147" s="83"/>
      <c r="AB147" s="153"/>
      <c r="AC147" s="82" t="str">
        <f>IF([4]回答表!F17="下水道事業",IF([4]回答表!X45="●",[4]回答表!Y196,IF([4]回答表!AA45="●",[4]回答表!Y262,"")),"")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c>
      <c r="V153" s="83"/>
      <c r="W153" s="83"/>
      <c r="X153" s="83"/>
      <c r="Y153" s="83"/>
      <c r="Z153" s="83"/>
      <c r="AA153" s="83"/>
      <c r="AB153" s="153"/>
      <c r="AC153" s="82" t="str">
        <f>IF([4]回答表!F17="下水道事業",IF([4]回答表!X45="●",[4]回答表!Y199,IF([4]回答表!AA45="●",[4]回答表!Y265,"")),"")</f>
        <v/>
      </c>
      <c r="AD153" s="83"/>
      <c r="AE153" s="83"/>
      <c r="AF153" s="83"/>
      <c r="AG153" s="83"/>
      <c r="AH153" s="83"/>
      <c r="AI153" s="83"/>
      <c r="AJ153" s="153"/>
      <c r="AK153" s="82" t="str">
        <f>IF([4]回答表!F17="下水道事業",IF([4]回答表!X45="●",[4]回答表!Y200,IF([4]回答表!AA45="●",[4]回答表!Y266,"")),"")</f>
        <v/>
      </c>
      <c r="AL153" s="83"/>
      <c r="AM153" s="83"/>
      <c r="AN153" s="83"/>
      <c r="AO153" s="83"/>
      <c r="AP153" s="83"/>
      <c r="AQ153" s="83"/>
      <c r="AR153" s="153"/>
      <c r="AS153" s="82" t="str">
        <f>IF([4]回答表!F17="下水道事業",IF([4]回答表!X45="●",[4]回答表!Y201,IF([4]回答表!AA45="●",[4]回答表!Y267,"")),"")</f>
        <v/>
      </c>
      <c r="AT153" s="83"/>
      <c r="AU153" s="83"/>
      <c r="AV153" s="83"/>
      <c r="AW153" s="83"/>
      <c r="AX153" s="83"/>
      <c r="AY153" s="83"/>
      <c r="AZ153" s="153"/>
      <c r="BA153" s="82" t="str">
        <f>IF([4]回答表!F17="下水道事業",IF([4]回答表!X45="●",[4]回答表!Y202,IF([4]回答表!AA45="●",[4]回答表!Y268,"")),"")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c>
      <c r="V159" s="83"/>
      <c r="W159" s="83"/>
      <c r="X159" s="83"/>
      <c r="Y159" s="83"/>
      <c r="Z159" s="83"/>
      <c r="AA159" s="83"/>
      <c r="AB159" s="153"/>
      <c r="AC159" s="82" t="str">
        <f>IF([4]回答表!F17="下水道事業",IF([4]回答表!X45="●",[4]回答表!Y208,IF([4]回答表!AA45="●",[4]回答表!Y274,"")),"")</f>
        <v/>
      </c>
      <c r="AD159" s="83"/>
      <c r="AE159" s="83"/>
      <c r="AF159" s="83"/>
      <c r="AG159" s="83"/>
      <c r="AH159" s="83"/>
      <c r="AI159" s="83"/>
      <c r="AJ159" s="153"/>
      <c r="AK159" s="82" t="str">
        <f>IF([4]回答表!F17="下水道事業",IF([4]回答表!X45="●",[4]回答表!Y209,IF([4]回答表!AA45="●",[4]回答表!Y275,"")),"")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v>
      </c>
      <c r="O200" s="131"/>
      <c r="P200" s="131"/>
      <c r="Q200" s="132"/>
      <c r="R200" s="119"/>
      <c r="S200" s="119"/>
      <c r="T200" s="119"/>
      <c r="U200" s="133" t="str">
        <f>IF([4]回答表!X46="●",[4]回答表!B307,IF([4]回答表!AA46="●",[4]回答表!B324,""))</f>
        <v>福祉施設の維持管理と運営全般。</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v>
      </c>
      <c r="AN203" s="83"/>
      <c r="AO203" s="83"/>
      <c r="AP203" s="83"/>
      <c r="AQ203" s="83"/>
      <c r="AR203" s="83"/>
      <c r="AS203" s="83"/>
      <c r="AT203" s="153"/>
      <c r="AU203" s="82" t="str">
        <f>IF([4]回答表!X46="●",[4]回答表!G314,IF([4]回答表!AA46="●",[4]回答表!G331,""))</f>
        <v xml:space="preserve"> </v>
      </c>
      <c r="AV203" s="83"/>
      <c r="AW203" s="83"/>
      <c r="AX203" s="83"/>
      <c r="AY203" s="83"/>
      <c r="AZ203" s="83"/>
      <c r="BA203" s="83"/>
      <c r="BB203" s="153"/>
      <c r="BC203" s="120"/>
      <c r="BD203" s="109"/>
      <c r="BE203" s="109"/>
      <c r="BF203" s="150">
        <f>IF([4]回答表!X46="●",[4]回答表!X313,IF([4]回答表!AA46="●",[4]回答表!X330,""))</f>
        <v>18</v>
      </c>
      <c r="BG203" s="151"/>
      <c r="BH203" s="151"/>
      <c r="BI203" s="151"/>
      <c r="BJ203" s="150">
        <f>IF([4]回答表!X46="●",[4]回答表!X314,IF([4]回答表!AA46="●",[4]回答表!X331,""))</f>
        <v>4</v>
      </c>
      <c r="BK203" s="151"/>
      <c r="BL203" s="151"/>
      <c r="BM203" s="152"/>
      <c r="BN203" s="150">
        <f>IF([4]回答表!X46="●",[4]回答表!X315,IF([4]回答表!AA46="●",[4]回答表!X332,""))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D700-1F02-4F78-ACAD-C31C99F7165A}">
  <sheetPr>
    <pageSetUpPr fitToPage="1"/>
  </sheetPr>
  <dimension ref="A1:CN315"/>
  <sheetViews>
    <sheetView showZeros="0" view="pageBreakPreview" zoomScale="60" zoomScaleNormal="55" workbookViewId="0">
      <selection activeCell="BN142" sqref="BN142:BQ14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IF(COUNTIF([5]回答表!K15,"*")&gt;0,[5]回答表!K15,"")</f>
        <v>大潟村</v>
      </c>
      <c r="D11" s="8"/>
      <c r="E11" s="8"/>
      <c r="F11" s="8"/>
      <c r="G11" s="8"/>
      <c r="H11" s="8"/>
      <c r="I11" s="8"/>
      <c r="J11" s="8"/>
      <c r="K11" s="8"/>
      <c r="L11" s="8"/>
      <c r="M11" s="8"/>
      <c r="N11" s="8"/>
      <c r="O11" s="8"/>
      <c r="P11" s="8"/>
      <c r="Q11" s="8"/>
      <c r="R11" s="8"/>
      <c r="S11" s="8"/>
      <c r="T11" s="8"/>
      <c r="U11" s="22" t="str">
        <f>IF(COUNTIF([5]回答表!F17,"*")&gt;0,[5]回答表!F17,"")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老人デイサービスセンター</v>
      </c>
      <c r="AP11" s="10"/>
      <c r="AQ11" s="10"/>
      <c r="AR11" s="10"/>
      <c r="AS11" s="10"/>
      <c r="AT11" s="10"/>
      <c r="AU11" s="10"/>
      <c r="AV11" s="10"/>
      <c r="AW11" s="10"/>
      <c r="AX11" s="10"/>
      <c r="AY11" s="10"/>
      <c r="AZ11" s="10"/>
      <c r="BA11" s="10"/>
      <c r="BB11" s="10"/>
      <c r="BC11" s="10"/>
      <c r="BD11" s="10"/>
      <c r="BE11" s="10"/>
      <c r="BF11" s="11"/>
      <c r="BG11" s="21" t="str">
        <f>IF(COUNTIF([5]回答表!F19,"*")&gt;0,[5]回答表!F19,"")</f>
        <v>介護サービス特別会計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IF([5]回答表!R43="●","●","")</f>
        <v/>
      </c>
      <c r="E24" s="80"/>
      <c r="F24" s="80"/>
      <c r="G24" s="80"/>
      <c r="H24" s="80"/>
      <c r="I24" s="80"/>
      <c r="J24" s="81"/>
      <c r="K24" s="79" t="str">
        <f>IF([5]回答表!R44="●","●","")</f>
        <v/>
      </c>
      <c r="L24" s="80"/>
      <c r="M24" s="80"/>
      <c r="N24" s="80"/>
      <c r="O24" s="80"/>
      <c r="P24" s="80"/>
      <c r="Q24" s="81"/>
      <c r="R24" s="79" t="str">
        <f>IF([5]回答表!R45="●","●","")</f>
        <v/>
      </c>
      <c r="S24" s="80"/>
      <c r="T24" s="80"/>
      <c r="U24" s="80"/>
      <c r="V24" s="80"/>
      <c r="W24" s="80"/>
      <c r="X24" s="81"/>
      <c r="Y24" s="79" t="str">
        <f>IF([5]回答表!R46="●","●","")</f>
        <v>●</v>
      </c>
      <c r="Z24" s="80"/>
      <c r="AA24" s="80"/>
      <c r="AB24" s="80"/>
      <c r="AC24" s="80"/>
      <c r="AD24" s="80"/>
      <c r="AE24" s="81"/>
      <c r="AF24" s="79" t="str">
        <f>IF([5]回答表!R47="●","●","")</f>
        <v/>
      </c>
      <c r="AG24" s="80"/>
      <c r="AH24" s="80"/>
      <c r="AI24" s="80"/>
      <c r="AJ24" s="80"/>
      <c r="AK24" s="80"/>
      <c r="AL24" s="81"/>
      <c r="AM24" s="79" t="str">
        <f>IF([5]回答表!R48="●","●","")</f>
        <v/>
      </c>
      <c r="AN24" s="80"/>
      <c r="AO24" s="80"/>
      <c r="AP24" s="80"/>
      <c r="AQ24" s="80"/>
      <c r="AR24" s="80"/>
      <c r="AS24" s="81"/>
      <c r="AT24" s="79" t="str">
        <f>IF([5]回答表!R49="●","●","")</f>
        <v/>
      </c>
      <c r="AU24" s="80"/>
      <c r="AV24" s="80"/>
      <c r="AW24" s="80"/>
      <c r="AX24" s="80"/>
      <c r="AY24" s="80"/>
      <c r="AZ24" s="81"/>
      <c r="BA24" s="68"/>
      <c r="BB24" s="82" t="str">
        <f>IF([5]回答表!R50="●","●","")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IF([5]回答表!X43="●","●","")</f>
        <v/>
      </c>
      <c r="O36" s="131"/>
      <c r="P36" s="131"/>
      <c r="Q36" s="132"/>
      <c r="R36" s="119"/>
      <c r="S36" s="119"/>
      <c r="T36" s="119"/>
      <c r="U36" s="133" t="str">
        <f>IF([5]回答表!X43="●",[5]回答表!B59,IF([5]回答表!AA43="●",[5]回答表!B79,""))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IF([5]回答表!X43="●",[5]回答表!S65,IF([5]回答表!AA43="●",[5]回答表!S85,""))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IF([5]回答表!X43="●",[5]回答表!G65,IF([5]回答表!AA43="●",[5]回答表!G85,""))</f>
        <v/>
      </c>
      <c r="AN38" s="83"/>
      <c r="AO38" s="83"/>
      <c r="AP38" s="83"/>
      <c r="AQ38" s="83"/>
      <c r="AR38" s="83"/>
      <c r="AS38" s="83"/>
      <c r="AT38" s="153"/>
      <c r="AU38" s="82" t="str">
        <f>IF([5]回答表!X43="●",[5]回答表!G66,IF([5]回答表!AA43="●",[5]回答表!G86,""))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IF([5]回答表!X43="●",[5]回答表!V65,IF([5]回答表!AA43="●",[5]回答表!V85,""))</f>
        <v/>
      </c>
      <c r="BG39" s="16"/>
      <c r="BH39" s="16"/>
      <c r="BI39" s="17"/>
      <c r="BJ39" s="150" t="str">
        <f>IF([5]回答表!X43="●",[5]回答表!V66,IF([5]回答表!AA43="●",[5]回答表!V86,""))</f>
        <v/>
      </c>
      <c r="BK39" s="16"/>
      <c r="BL39" s="16"/>
      <c r="BM39" s="17"/>
      <c r="BN39" s="150" t="str">
        <f>IF([5]回答表!X43="●",[5]回答表!V67,IF([5]回答表!AA43="●",[5]回答表!V87,""))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IF([5]回答表!X43="●",[5]回答表!O71,IF([5]回答表!AA43="●",[5]回答表!O91,""))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IF([5]回答表!X43="●",[5]回答表!O72,IF([5]回答表!AA43="●",[5]回答表!O92,""))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IF([5]回答表!AA43="●","●","")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IF([5]回答表!X43="●",[5]回答表!O73,IF([5]回答表!AA43="●",[5]回答表!O93,""))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IF([5]回答表!X43="●",[5]回答表!O74,IF([5]回答表!AA43="●",[5]回答表!O94,""))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IF([5]回答表!X43="●",[5]回答表!AG71,IF([5]回答表!AA43="●",[5]回答表!AG91,""))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IF([5]回答表!X43="●",[5]回答表!AG72,IF([5]回答表!AA43="●",[5]回答表!AG92,""))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IF([5]回答表!AD43="●","●","")</f>
        <v/>
      </c>
      <c r="O51" s="131"/>
      <c r="P51" s="131"/>
      <c r="Q51" s="132"/>
      <c r="R51" s="119"/>
      <c r="S51" s="119"/>
      <c r="T51" s="119"/>
      <c r="U51" s="133" t="str">
        <f>IF([5]回答表!AD43="●",[5]回答表!B99,"")</f>
        <v/>
      </c>
      <c r="V51" s="134"/>
      <c r="W51" s="134"/>
      <c r="X51" s="134"/>
      <c r="Y51" s="134"/>
      <c r="Z51" s="134"/>
      <c r="AA51" s="134"/>
      <c r="AB51" s="134"/>
      <c r="AC51" s="134"/>
      <c r="AD51" s="134"/>
      <c r="AE51" s="134"/>
      <c r="AF51" s="134"/>
      <c r="AG51" s="134"/>
      <c r="AH51" s="134"/>
      <c r="AI51" s="134"/>
      <c r="AJ51" s="135"/>
      <c r="AK51" s="183"/>
      <c r="AL51" s="183"/>
      <c r="AM51" s="133" t="str">
        <f>IF([5]回答表!AD43="●",[5]回答表!B104,"")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IF([5]回答表!X44="●","●","")</f>
        <v/>
      </c>
      <c r="O62" s="131"/>
      <c r="P62" s="131"/>
      <c r="Q62" s="132"/>
      <c r="R62" s="119"/>
      <c r="S62" s="119"/>
      <c r="T62" s="119"/>
      <c r="U62" s="133" t="str">
        <f>IF([5]回答表!X44="●",[5]回答表!B115,IF([5]回答表!AA44="●",[5]回答表!B127,""))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IF([5]回答表!X44="●",[5]回答表!S121,IF([5]回答表!AA44="●",[5]回答表!S133,""))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IF([5]回答表!X44="●",[5]回答表!J121,IF([5]回答表!AA44="●",[5]回答表!J133,""))</f>
        <v/>
      </c>
      <c r="AN65" s="83"/>
      <c r="AO65" s="83"/>
      <c r="AP65" s="83"/>
      <c r="AQ65" s="83"/>
      <c r="AR65" s="83"/>
      <c r="AS65" s="83"/>
      <c r="AT65" s="153"/>
      <c r="AU65" s="82" t="str">
        <f>IF([5]回答表!X44="●",[5]回答表!J122,IF([5]回答表!AA44="●",[5]回答表!J134,""))</f>
        <v/>
      </c>
      <c r="AV65" s="83"/>
      <c r="AW65" s="83"/>
      <c r="AX65" s="83"/>
      <c r="AY65" s="83"/>
      <c r="AZ65" s="83"/>
      <c r="BA65" s="83"/>
      <c r="BB65" s="153"/>
      <c r="BC65" s="120"/>
      <c r="BD65" s="109"/>
      <c r="BE65" s="109"/>
      <c r="BF65" s="150" t="str">
        <f>IF([5]回答表!X44="●",[5]回答表!V121,IF([5]回答表!AA44="●",[5]回答表!V133,""))</f>
        <v/>
      </c>
      <c r="BG65" s="151"/>
      <c r="BH65" s="151"/>
      <c r="BI65" s="151"/>
      <c r="BJ65" s="150" t="str">
        <f>IF([5]回答表!X44="●",[5]回答表!V122,IF([5]回答表!AA44="●",[5]回答表!V134,""))</f>
        <v/>
      </c>
      <c r="BK65" s="151"/>
      <c r="BL65" s="151"/>
      <c r="BM65" s="151"/>
      <c r="BN65" s="150" t="str">
        <f>IF([5]回答表!X44="●",[5]回答表!V123,IF([5]回答表!AA44="●",[5]回答表!V135,""))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IF([5]回答表!AA44="●","●","")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IF([5]回答表!AD44="●","●","")</f>
        <v/>
      </c>
      <c r="O74" s="131"/>
      <c r="P74" s="131"/>
      <c r="Q74" s="132"/>
      <c r="R74" s="119"/>
      <c r="S74" s="119"/>
      <c r="T74" s="119"/>
      <c r="U74" s="133" t="str">
        <f>IF([5]回答表!AD44="●",[5]回答表!B140,"")</f>
        <v/>
      </c>
      <c r="V74" s="134"/>
      <c r="W74" s="134"/>
      <c r="X74" s="134"/>
      <c r="Y74" s="134"/>
      <c r="Z74" s="134"/>
      <c r="AA74" s="134"/>
      <c r="AB74" s="134"/>
      <c r="AC74" s="134"/>
      <c r="AD74" s="134"/>
      <c r="AE74" s="134"/>
      <c r="AF74" s="134"/>
      <c r="AG74" s="134"/>
      <c r="AH74" s="134"/>
      <c r="AI74" s="134"/>
      <c r="AJ74" s="135"/>
      <c r="AK74" s="183"/>
      <c r="AL74" s="183"/>
      <c r="AM74" s="133" t="str">
        <f>IF([5]回答表!AD44="●",[5]回答表!B146,"")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IF([5]回答表!F17="水道事業",IF([5]回答表!X45="●","●",""),"")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IF([5]回答表!F17="水道事業",IF([5]回答表!X45="●",[5]回答表!B158,IF([5]回答表!AA45="●",[5]回答表!B223,"")),"")</f>
        <v/>
      </c>
      <c r="AN86" s="201"/>
      <c r="AO86" s="201"/>
      <c r="AP86" s="201"/>
      <c r="AQ86" s="201"/>
      <c r="AR86" s="201"/>
      <c r="AS86" s="201"/>
      <c r="AT86" s="201"/>
      <c r="AU86" s="201"/>
      <c r="AV86" s="201"/>
      <c r="AW86" s="201"/>
      <c r="AX86" s="201"/>
      <c r="AY86" s="201"/>
      <c r="AZ86" s="201"/>
      <c r="BA86" s="201"/>
      <c r="BB86" s="201"/>
      <c r="BC86" s="202"/>
      <c r="BD86" s="109"/>
      <c r="BE86" s="109"/>
      <c r="BF86" s="138" t="str">
        <f>IF([5]回答表!F17="水道事業",IF([5]回答表!X45="●",[5]回答表!B212,IF([5]回答表!AA45="●",[5]回答表!B278,"")),"")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IF([5]回答表!F17="水道事業",IF([5]回答表!X45="●",[5]回答表!J166,IF([5]回答表!AA45="●",[5]回答表!J231,"")),"")</f>
        <v/>
      </c>
      <c r="V88" s="83"/>
      <c r="W88" s="83"/>
      <c r="X88" s="83"/>
      <c r="Y88" s="83"/>
      <c r="Z88" s="83"/>
      <c r="AA88" s="83"/>
      <c r="AB88" s="153"/>
      <c r="AC88" s="82" t="str">
        <f>IF([5]回答表!F17="水道事業",IF([5]回答表!X45="●",[5]回答表!J173,IF([5]回答表!AA45="●",[5]回答表!J238,"")),"")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IF([5]回答表!F17="水道事業",IF([5]回答表!X45="●",[5]回答表!E212,IF([5]回答表!AA45="●",[5]回答表!E278,"")),"")</f>
        <v/>
      </c>
      <c r="BG89" s="151"/>
      <c r="BH89" s="151"/>
      <c r="BI89" s="151"/>
      <c r="BJ89" s="150" t="str">
        <f>IF([5]回答表!F17="水道事業",IF([5]回答表!X45="●",[5]回答表!E213,IF([5]回答表!AA45="●",[5]回答表!E279,"")),"")</f>
        <v/>
      </c>
      <c r="BK89" s="151"/>
      <c r="BL89" s="151"/>
      <c r="BM89" s="151"/>
      <c r="BN89" s="150" t="str">
        <f>IF([5]回答表!F17="水道事業",IF([5]回答表!X45="●",[5]回答表!E214,IF([5]回答表!AA45="●",[5]回答表!E280,"")),"")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IF([5]回答表!F17="水道事業",IF([5]回答表!AA45="●","●",""),"")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IF([5]回答表!F17="水道事業",IF([5]回答表!X45="●",[5]回答表!J176,IF([5]回答表!AA45="●",[5]回答表!J241,"")),"")</f>
        <v/>
      </c>
      <c r="V93" s="83"/>
      <c r="W93" s="83"/>
      <c r="X93" s="83"/>
      <c r="Y93" s="83"/>
      <c r="Z93" s="83"/>
      <c r="AA93" s="83"/>
      <c r="AB93" s="153"/>
      <c r="AC93" s="82" t="str">
        <f>IF([5]回答表!F17="水道事業",IF([5]回答表!X45="●",[5]回答表!J180,IF([5]回答表!AA45="●",[5]回答表!J245,"")),"")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IF([5]回答表!F17="水道事業",IF([5]回答表!AD45="●","●",""),"")</f>
        <v/>
      </c>
      <c r="O98" s="131"/>
      <c r="P98" s="131"/>
      <c r="Q98" s="132"/>
      <c r="R98" s="119"/>
      <c r="S98" s="119"/>
      <c r="T98" s="119"/>
      <c r="U98" s="133" t="str">
        <f>IF([5]回答表!F17="水道事業",IF([5]回答表!AD45="●",[5]回答表!B289,""),"")</f>
        <v/>
      </c>
      <c r="V98" s="134"/>
      <c r="W98" s="134"/>
      <c r="X98" s="134"/>
      <c r="Y98" s="134"/>
      <c r="Z98" s="134"/>
      <c r="AA98" s="134"/>
      <c r="AB98" s="134"/>
      <c r="AC98" s="134"/>
      <c r="AD98" s="134"/>
      <c r="AE98" s="134"/>
      <c r="AF98" s="134"/>
      <c r="AG98" s="134"/>
      <c r="AH98" s="134"/>
      <c r="AI98" s="134"/>
      <c r="AJ98" s="135"/>
      <c r="AK98" s="183"/>
      <c r="AL98" s="183"/>
      <c r="AM98" s="133" t="str">
        <f>IF([5]回答表!F17="水道事業",IF([5]回答表!AD45="●",[5]回答表!B295,""),"")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IF([5]回答表!F17="簡易水道事業",IF([5]回答表!X45="●",[5]回答表!B158,IF([5]回答表!AA45="●",[5]回答表!B223,"")),"")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IF([5]回答表!F17="簡易水道事業",IF([5]回答表!X45="●",[5]回答表!B212,IF([5]回答表!AA45="●",[5]回答表!B278,"")),"")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IF([5]回答表!F17="簡易水道事業",IF([5]回答表!X45="●","●",""),"")</f>
        <v/>
      </c>
      <c r="O112" s="131"/>
      <c r="P112" s="131"/>
      <c r="Q112" s="132"/>
      <c r="R112" s="119"/>
      <c r="S112" s="119"/>
      <c r="T112" s="119"/>
      <c r="U112" s="82" t="str">
        <f>IF([5]回答表!F17="簡易水道事業",IF([5]回答表!X45="●",[5]回答表!Y185,IF([5]回答表!AA45="●",[5]回答表!Y251,"")),"")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IF([5]回答表!F17="簡易水道事業",IF([5]回答表!X45="●",[5]回答表!E212,IF([5]回答表!AA45="●",[5]回答表!E278,"")),"")</f>
        <v/>
      </c>
      <c r="BG113" s="151"/>
      <c r="BH113" s="151"/>
      <c r="BI113" s="151"/>
      <c r="BJ113" s="150" t="str">
        <f>IF([5]回答表!F17="簡易水道事業",IF([5]回答表!X45="●",[5]回答表!E213,IF([5]回答表!AA45="●",[5]回答表!E279,"")),"")</f>
        <v/>
      </c>
      <c r="BK113" s="151"/>
      <c r="BL113" s="151"/>
      <c r="BM113" s="151"/>
      <c r="BN113" s="150" t="str">
        <f>IF([5]回答表!F17="簡易水道事業",IF([5]回答表!X45="●",[5]回答表!E214,IF([5]回答表!AA45="●",[5]回答表!E280,"")),"")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IF([5]回答表!F17="簡易水道事業",IF([5]回答表!X45="●",[5]回答表!Y186,IF([5]回答表!AA45="●",[5]回答表!Y252,"")),"")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IF([5]回答表!F17="簡易水道事業",IF([5]回答表!AA45="●","●",""),"")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IF([5]回答表!F17="簡易水道事業",IF([5]回答表!X45="●",[5]回答表!Y187,IF([5]回答表!AA45="●",[5]回答表!Y253,"")),"")</f>
        <v/>
      </c>
      <c r="V122" s="83"/>
      <c r="W122" s="83"/>
      <c r="X122" s="83"/>
      <c r="Y122" s="83"/>
      <c r="Z122" s="83"/>
      <c r="AA122" s="83"/>
      <c r="AB122" s="83"/>
      <c r="AC122" s="83"/>
      <c r="AD122" s="83"/>
      <c r="AE122" s="83"/>
      <c r="AF122" s="83"/>
      <c r="AG122" s="83"/>
      <c r="AH122" s="83"/>
      <c r="AI122" s="83"/>
      <c r="AJ122" s="153"/>
      <c r="AK122" s="68"/>
      <c r="AL122" s="68"/>
      <c r="AM122" s="233" t="str">
        <f>IF([5]回答表!F17="簡易水道事業",IF([5]回答表!X45="●",[5]回答表!Y189,IF([5]回答表!AA45="●",[5]回答表!Y255,"")),"")</f>
        <v/>
      </c>
      <c r="AN122" s="233"/>
      <c r="AO122" s="233"/>
      <c r="AP122" s="233"/>
      <c r="AQ122" s="233"/>
      <c r="AR122" s="233"/>
      <c r="AS122" s="233" t="str">
        <f>IF([5]回答表!F17="簡易水道事業",IF([5]回答表!X45="●",[5]回答表!Y190,IF([5]回答表!AA45="●",[5]回答表!Y256,"")),"")</f>
        <v/>
      </c>
      <c r="AT122" s="233"/>
      <c r="AU122" s="233"/>
      <c r="AV122" s="233"/>
      <c r="AW122" s="233"/>
      <c r="AX122" s="233"/>
      <c r="AY122" s="233" t="str">
        <f>IF([5]回答表!F17="簡易水道事業",IF([5]回答表!X45="●",[5]回答表!Y191,IF([5]回答表!AA45="●",[5]回答表!Y257,"")),"")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IF([5]回答表!F17="簡易水道事業",IF([5]回答表!AD45="●","●",""),"")</f>
        <v/>
      </c>
      <c r="O127" s="131"/>
      <c r="P127" s="131"/>
      <c r="Q127" s="132"/>
      <c r="R127" s="119"/>
      <c r="S127" s="119"/>
      <c r="T127" s="119"/>
      <c r="U127" s="133" t="str">
        <f>IF([5]回答表!F17="簡易水道事業",IF([5]回答表!AD45="●",[5]回答表!B289,""),"")</f>
        <v/>
      </c>
      <c r="V127" s="134"/>
      <c r="W127" s="134"/>
      <c r="X127" s="134"/>
      <c r="Y127" s="134"/>
      <c r="Z127" s="134"/>
      <c r="AA127" s="134"/>
      <c r="AB127" s="134"/>
      <c r="AC127" s="134"/>
      <c r="AD127" s="134"/>
      <c r="AE127" s="134"/>
      <c r="AF127" s="134"/>
      <c r="AG127" s="134"/>
      <c r="AH127" s="134"/>
      <c r="AI127" s="134"/>
      <c r="AJ127" s="135"/>
      <c r="AK127" s="183"/>
      <c r="AL127" s="183"/>
      <c r="AM127" s="133" t="str">
        <f>IF([5]回答表!F17="簡易水道事業",IF([5]回答表!AD45="●",[5]回答表!B295,""),"")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IF([5]回答表!F17="下水道事業",IF([5]回答表!X45="●","●",""),"")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IF([5]回答表!F17="下水道事業",IF([5]回答表!X45="●",[5]回答表!B158,IF([5]回答表!AA45="●",[5]回答表!B223,"")),"")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IF([5]回答表!F17="下水道事業",IF([5]回答表!X45="●",[5]回答表!B212,IF([5]回答表!AA45="●",[5]回答表!B278,"")),"")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IF([5]回答表!F17="下水道事業",IF([5]回答表!X45="●",[5]回答表!Y193,IF([5]回答表!AA45="●",[5]回答表!Y259,"")),"")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IF([5]回答表!F17="下水道事業",IF([5]回答表!X45="●",[5]回答表!E212,IF([5]回答表!AA45="●",[5]回答表!E278,"")),"")</f>
        <v/>
      </c>
      <c r="BG142" s="151"/>
      <c r="BH142" s="151"/>
      <c r="BI142" s="151"/>
      <c r="BJ142" s="150" t="str">
        <f>IF([5]回答表!F17="下水道事業",IF([5]回答表!X45="●",[5]回答表!E213,IF([5]回答表!AA45="●",[5]回答表!E279,"")),"")</f>
        <v/>
      </c>
      <c r="BK142" s="151"/>
      <c r="BL142" s="151"/>
      <c r="BM142" s="151"/>
      <c r="BN142" s="150" t="str">
        <f>IF([5]回答表!F17="下水道事業",IF([5]回答表!X45="●",[5]回答表!E214,IF([5]回答表!AA45="●",[5]回答表!E280,"")),"")</f>
        <v/>
      </c>
      <c r="BO142" s="151"/>
      <c r="BP142" s="151"/>
      <c r="BQ142" s="152"/>
      <c r="BR142" s="112"/>
      <c r="BX142" s="200" t="str">
        <f>IF([5]回答表!AQ20="下水道事業",IF([5]回答表!BI48="○",[5]回答表!AM161,IF([5]回答表!BL48="○",[5]回答表!AM226,"")),"")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IF([5]回答表!F17="下水道事業",IF([5]回答表!X45="●",[5]回答表!Y195,IF([5]回答表!AA45="●",[5]回答表!Y261,"")),"")</f>
        <v/>
      </c>
      <c r="V147" s="83"/>
      <c r="W147" s="83"/>
      <c r="X147" s="83"/>
      <c r="Y147" s="83"/>
      <c r="Z147" s="83"/>
      <c r="AA147" s="83"/>
      <c r="AB147" s="153"/>
      <c r="AC147" s="82" t="str">
        <f>IF([5]回答表!F17="下水道事業",IF([5]回答表!X45="●",[5]回答表!Y196,IF([5]回答表!AA45="●",[5]回答表!Y262,"")),"")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IF([5]回答表!F17="下水道事業",IF([5]回答表!X45="●",[5]回答表!Y198,IF([5]回答表!AA45="●",[5]回答表!Y264,"")),"")</f>
        <v/>
      </c>
      <c r="V153" s="83"/>
      <c r="W153" s="83"/>
      <c r="X153" s="83"/>
      <c r="Y153" s="83"/>
      <c r="Z153" s="83"/>
      <c r="AA153" s="83"/>
      <c r="AB153" s="153"/>
      <c r="AC153" s="82" t="str">
        <f>IF([5]回答表!F17="下水道事業",IF([5]回答表!X45="●",[5]回答表!Y199,IF([5]回答表!AA45="●",[5]回答表!Y265,"")),"")</f>
        <v/>
      </c>
      <c r="AD153" s="83"/>
      <c r="AE153" s="83"/>
      <c r="AF153" s="83"/>
      <c r="AG153" s="83"/>
      <c r="AH153" s="83"/>
      <c r="AI153" s="83"/>
      <c r="AJ153" s="153"/>
      <c r="AK153" s="82" t="str">
        <f>IF([5]回答表!F17="下水道事業",IF([5]回答表!X45="●",[5]回答表!Y200,IF([5]回答表!AA45="●",[5]回答表!Y266,"")),"")</f>
        <v/>
      </c>
      <c r="AL153" s="83"/>
      <c r="AM153" s="83"/>
      <c r="AN153" s="83"/>
      <c r="AO153" s="83"/>
      <c r="AP153" s="83"/>
      <c r="AQ153" s="83"/>
      <c r="AR153" s="153"/>
      <c r="AS153" s="82" t="str">
        <f>IF([5]回答表!F17="下水道事業",IF([5]回答表!X45="●",[5]回答表!Y201,IF([5]回答表!AA45="●",[5]回答表!Y267,"")),"")</f>
        <v/>
      </c>
      <c r="AT153" s="83"/>
      <c r="AU153" s="83"/>
      <c r="AV153" s="83"/>
      <c r="AW153" s="83"/>
      <c r="AX153" s="83"/>
      <c r="AY153" s="83"/>
      <c r="AZ153" s="153"/>
      <c r="BA153" s="82" t="str">
        <f>IF([5]回答表!F17="下水道事業",IF([5]回答表!X45="●",[5]回答表!Y202,IF([5]回答表!AA45="●",[5]回答表!Y268,"")),"")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IF([5]回答表!F17="下水道事業",IF([5]回答表!AA45="●","●",""),"")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IF([5]回答表!F17="下水道事業",IF([5]回答表!X45="●",[5]回答表!Y207,IF([5]回答表!AA45="●",[5]回答表!Y273,"")),"")</f>
        <v/>
      </c>
      <c r="V159" s="83"/>
      <c r="W159" s="83"/>
      <c r="X159" s="83"/>
      <c r="Y159" s="83"/>
      <c r="Z159" s="83"/>
      <c r="AA159" s="83"/>
      <c r="AB159" s="153"/>
      <c r="AC159" s="82" t="str">
        <f>IF([5]回答表!F17="下水道事業",IF([5]回答表!X45="●",[5]回答表!Y208,IF([5]回答表!AA45="●",[5]回答表!Y274,"")),"")</f>
        <v/>
      </c>
      <c r="AD159" s="83"/>
      <c r="AE159" s="83"/>
      <c r="AF159" s="83"/>
      <c r="AG159" s="83"/>
      <c r="AH159" s="83"/>
      <c r="AI159" s="83"/>
      <c r="AJ159" s="153"/>
      <c r="AK159" s="82" t="str">
        <f>IF([5]回答表!F17="下水道事業",IF([5]回答表!X45="●",[5]回答表!Y209,IF([5]回答表!AA45="●",[5]回答表!Y275,"")),"")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IF([5]回答表!F17="下水道事業",IF([5]回答表!AD45="●","●",""),"")</f>
        <v/>
      </c>
      <c r="O164" s="131"/>
      <c r="P164" s="131"/>
      <c r="Q164" s="132"/>
      <c r="R164" s="119"/>
      <c r="S164" s="119"/>
      <c r="T164" s="119"/>
      <c r="U164" s="133" t="str">
        <f>IF([5]回答表!F17="下水道事業",IF([5]回答表!AD45="●",[5]回答表!B289,""),"")</f>
        <v/>
      </c>
      <c r="V164" s="134"/>
      <c r="W164" s="134"/>
      <c r="X164" s="134"/>
      <c r="Y164" s="134"/>
      <c r="Z164" s="134"/>
      <c r="AA164" s="134"/>
      <c r="AB164" s="134"/>
      <c r="AC164" s="134"/>
      <c r="AD164" s="134"/>
      <c r="AE164" s="134"/>
      <c r="AF164" s="134"/>
      <c r="AG164" s="134"/>
      <c r="AH164" s="134"/>
      <c r="AI164" s="134"/>
      <c r="AJ164" s="135"/>
      <c r="AK164" s="183"/>
      <c r="AL164" s="183"/>
      <c r="AM164" s="133" t="str">
        <f>IF([5]回答表!F17="下水道事業",IF([5]回答表!AD45="●",[5]回答表!B295,""),"")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IF([5]回答表!BD17="●",IF([5]回答表!X45="●","●",""),"")</f>
        <v/>
      </c>
      <c r="O176" s="131"/>
      <c r="P176" s="131"/>
      <c r="Q176" s="132"/>
      <c r="R176" s="119"/>
      <c r="S176" s="119"/>
      <c r="T176" s="119"/>
      <c r="U176" s="133" t="str">
        <f>IF([5]回答表!BD17="●",IF([5]回答表!X45="●",[5]回答表!B158,IF([5]回答表!AA45="●",[5]回答表!B223,"")),"")</f>
        <v/>
      </c>
      <c r="V176" s="134"/>
      <c r="W176" s="134"/>
      <c r="X176" s="134"/>
      <c r="Y176" s="134"/>
      <c r="Z176" s="134"/>
      <c r="AA176" s="134"/>
      <c r="AB176" s="134"/>
      <c r="AC176" s="134"/>
      <c r="AD176" s="134"/>
      <c r="AE176" s="134"/>
      <c r="AF176" s="134"/>
      <c r="AG176" s="134"/>
      <c r="AH176" s="134"/>
      <c r="AI176" s="134"/>
      <c r="AJ176" s="135"/>
      <c r="AK176" s="136"/>
      <c r="AL176" s="136"/>
      <c r="AM176" s="138" t="str">
        <f>IF([5]回答表!BD17="●",IF([5]回答表!X45="●",[5]回答表!B212,IF([5]回答表!AA45="●",[5]回答表!B278,"")),"")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IF([5]回答表!BD17="●",IF([5]回答表!X45="●",[5]回答表!E212,IF([5]回答表!AA45="●",[5]回答表!E278,"")),"")</f>
        <v/>
      </c>
      <c r="AN179" s="151"/>
      <c r="AO179" s="151"/>
      <c r="AP179" s="151"/>
      <c r="AQ179" s="150" t="str">
        <f>IF([5]回答表!BD17="●",IF([5]回答表!X45="●",[5]回答表!E213,IF([5]回答表!AA45="●",[5]回答表!E279,"")),"")</f>
        <v/>
      </c>
      <c r="AR179" s="151"/>
      <c r="AS179" s="151"/>
      <c r="AT179" s="151"/>
      <c r="AU179" s="150" t="str">
        <f>IF([5]回答表!BD17="●",IF([5]回答表!X45="●",[5]回答表!E214,IF([5]回答表!AA45="●",[5]回答表!E280,"")),"")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IF([5]回答表!BD17="●",IF([5]回答表!AA45="●","●",""),"")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IF([5]回答表!BD17="●",IF([5]回答表!AD45="●","●",""),"")</f>
        <v/>
      </c>
      <c r="O188" s="131"/>
      <c r="P188" s="131"/>
      <c r="Q188" s="132"/>
      <c r="R188" s="119"/>
      <c r="S188" s="119"/>
      <c r="T188" s="119"/>
      <c r="U188" s="133" t="str">
        <f>IF([5]回答表!BD17="●",IF([5]回答表!AD45="●",[5]回答表!B289,""),"")</f>
        <v/>
      </c>
      <c r="V188" s="134"/>
      <c r="W188" s="134"/>
      <c r="X188" s="134"/>
      <c r="Y188" s="134"/>
      <c r="Z188" s="134"/>
      <c r="AA188" s="134"/>
      <c r="AB188" s="134"/>
      <c r="AC188" s="134"/>
      <c r="AD188" s="134"/>
      <c r="AE188" s="134"/>
      <c r="AF188" s="134"/>
      <c r="AG188" s="134"/>
      <c r="AH188" s="134"/>
      <c r="AI188" s="134"/>
      <c r="AJ188" s="135"/>
      <c r="AK188" s="183"/>
      <c r="AL188" s="183"/>
      <c r="AM188" s="133" t="str">
        <f>IF([5]回答表!BD17="●",IF([5]回答表!AD45="●",[5]回答表!B295,""),"")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IF([5]回答表!X46="●","●","")</f>
        <v>●</v>
      </c>
      <c r="O200" s="131"/>
      <c r="P200" s="131"/>
      <c r="Q200" s="132"/>
      <c r="R200" s="119"/>
      <c r="S200" s="119"/>
      <c r="T200" s="119"/>
      <c r="U200" s="133" t="str">
        <f>IF([5]回答表!X46="●",[5]回答表!B307,IF([5]回答表!AA46="●",[5]回答表!B324,""))</f>
        <v>福祉施設の維持管理と運営全般。</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IF([5]回答表!X46="●",[5]回答表!U313,IF([5]回答表!AA46="●",[5]回答表!U330,""))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IF([5]回答表!X46="●",[5]回答表!G313,IF([5]回答表!AA46="●",[5]回答表!G330,""))</f>
        <v>●</v>
      </c>
      <c r="AN203" s="83"/>
      <c r="AO203" s="83"/>
      <c r="AP203" s="83"/>
      <c r="AQ203" s="83"/>
      <c r="AR203" s="83"/>
      <c r="AS203" s="83"/>
      <c r="AT203" s="153"/>
      <c r="AU203" s="82" t="str">
        <f>IF([5]回答表!X46="●",[5]回答表!G314,IF([5]回答表!AA46="●",[5]回答表!G331,""))</f>
        <v xml:space="preserve"> </v>
      </c>
      <c r="AV203" s="83"/>
      <c r="AW203" s="83"/>
      <c r="AX203" s="83"/>
      <c r="AY203" s="83"/>
      <c r="AZ203" s="83"/>
      <c r="BA203" s="83"/>
      <c r="BB203" s="153"/>
      <c r="BC203" s="120"/>
      <c r="BD203" s="109"/>
      <c r="BE203" s="109"/>
      <c r="BF203" s="150">
        <f>IF([5]回答表!X46="●",[5]回答表!X313,IF([5]回答表!AA46="●",[5]回答表!X330,""))</f>
        <v>18</v>
      </c>
      <c r="BG203" s="151"/>
      <c r="BH203" s="151"/>
      <c r="BI203" s="151"/>
      <c r="BJ203" s="150">
        <f>IF([5]回答表!X46="●",[5]回答表!X314,IF([5]回答表!AA46="●",[5]回答表!X331,""))</f>
        <v>4</v>
      </c>
      <c r="BK203" s="151"/>
      <c r="BL203" s="151"/>
      <c r="BM203" s="152"/>
      <c r="BN203" s="150">
        <f>IF([5]回答表!X46="●",[5]回答表!X315,IF([5]回答表!AA46="●",[5]回答表!X332,""))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IF([5]回答表!AA46="●","●","")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IF([5]回答表!AD46="●","●","")</f>
        <v/>
      </c>
      <c r="O212" s="131"/>
      <c r="P212" s="131"/>
      <c r="Q212" s="132"/>
      <c r="R212" s="119"/>
      <c r="S212" s="119"/>
      <c r="T212" s="119"/>
      <c r="U212" s="133" t="str">
        <f>IF([5]回答表!AD46="●",[5]回答表!B337,"")</f>
        <v/>
      </c>
      <c r="V212" s="134"/>
      <c r="W212" s="134"/>
      <c r="X212" s="134"/>
      <c r="Y212" s="134"/>
      <c r="Z212" s="134"/>
      <c r="AA212" s="134"/>
      <c r="AB212" s="134"/>
      <c r="AC212" s="134"/>
      <c r="AD212" s="134"/>
      <c r="AE212" s="134"/>
      <c r="AF212" s="134"/>
      <c r="AG212" s="134"/>
      <c r="AH212" s="134"/>
      <c r="AI212" s="134"/>
      <c r="AJ212" s="135"/>
      <c r="AK212" s="259"/>
      <c r="AL212" s="259"/>
      <c r="AM212" s="133" t="str">
        <f>IF([5]回答表!AD46="●",[5]回答表!B343,"")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IF([5]回答表!X47="●","●","")</f>
        <v/>
      </c>
      <c r="O224" s="131"/>
      <c r="P224" s="131"/>
      <c r="Q224" s="132"/>
      <c r="R224" s="119"/>
      <c r="S224" s="119"/>
      <c r="T224" s="119"/>
      <c r="U224" s="133" t="str">
        <f>IF([5]回答表!X47="●",[5]回答表!B356,IF([5]回答表!AA47="●",[5]回答表!B379,""))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IF([5]回答表!X47="●",[5]回答表!B362,"")</f>
        <v/>
      </c>
      <c r="AO224" s="263"/>
      <c r="AP224" s="263"/>
      <c r="AQ224" s="263"/>
      <c r="AR224" s="263"/>
      <c r="AS224" s="263"/>
      <c r="AT224" s="263"/>
      <c r="AU224" s="263"/>
      <c r="AV224" s="263"/>
      <c r="AW224" s="263"/>
      <c r="AX224" s="263"/>
      <c r="AY224" s="263"/>
      <c r="AZ224" s="263"/>
      <c r="BA224" s="263"/>
      <c r="BB224" s="264"/>
      <c r="BC224" s="120"/>
      <c r="BD224" s="109"/>
      <c r="BE224" s="109"/>
      <c r="BF224" s="138" t="str">
        <f>IF([5]回答表!X47="●",[5]回答表!B368,IF([5]回答表!AA47="●",[5]回答表!B385,""))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IF([5]回答表!X47="●",[5]回答表!E368,IF([5]回答表!AA47="●",[5]回答表!E385,""))</f>
        <v/>
      </c>
      <c r="BG227" s="151"/>
      <c r="BH227" s="151"/>
      <c r="BI227" s="151"/>
      <c r="BJ227" s="150" t="str">
        <f>IF([5]回答表!X47="●",[5]回答表!E369,IF([5]回答表!AA47="●",[5]回答表!E386,""))</f>
        <v/>
      </c>
      <c r="BK227" s="151"/>
      <c r="BL227" s="151"/>
      <c r="BM227" s="152"/>
      <c r="BN227" s="150" t="str">
        <f>IF([5]回答表!X47="●",[5]回答表!E370,IF([5]回答表!AA47="●",[5]回答表!E387,""))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IF([5]回答表!AA47="●","●","")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IF([5]回答表!AD47="●","●","")</f>
        <v/>
      </c>
      <c r="O236" s="131"/>
      <c r="P236" s="131"/>
      <c r="Q236" s="132"/>
      <c r="R236" s="119"/>
      <c r="S236" s="119"/>
      <c r="T236" s="119"/>
      <c r="U236" s="133" t="str">
        <f>IF([5]回答表!AD47="●",[5]回答表!B392,"")</f>
        <v/>
      </c>
      <c r="V236" s="134"/>
      <c r="W236" s="134"/>
      <c r="X236" s="134"/>
      <c r="Y236" s="134"/>
      <c r="Z236" s="134"/>
      <c r="AA236" s="134"/>
      <c r="AB236" s="134"/>
      <c r="AC236" s="134"/>
      <c r="AD236" s="134"/>
      <c r="AE236" s="134"/>
      <c r="AF236" s="134"/>
      <c r="AG236" s="134"/>
      <c r="AH236" s="134"/>
      <c r="AI236" s="134"/>
      <c r="AJ236" s="135"/>
      <c r="AK236" s="259"/>
      <c r="AL236" s="259"/>
      <c r="AM236" s="133" t="str">
        <f>IF([5]回答表!AD47="●",[5]回答表!B398,"")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IF([5]回答表!X48="●","●","")</f>
        <v/>
      </c>
      <c r="O248" s="131"/>
      <c r="P248" s="131"/>
      <c r="Q248" s="132"/>
      <c r="R248" s="119"/>
      <c r="S248" s="119"/>
      <c r="T248" s="119"/>
      <c r="U248" s="133" t="str">
        <f>IF([5]回答表!X48="●",[5]回答表!B411,IF([5]回答表!AA48="●",[5]回答表!B425,""))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IF([5]回答表!X48="●",[5]回答表!BC418,IF([5]回答表!AA48="●",[5]回答表!BC432,""))</f>
        <v/>
      </c>
      <c r="AR248" s="272"/>
      <c r="AS248" s="272"/>
      <c r="AT248" s="272"/>
      <c r="AU248" s="273" t="s">
        <v>73</v>
      </c>
      <c r="AV248" s="274"/>
      <c r="AW248" s="274"/>
      <c r="AX248" s="275"/>
      <c r="AY248" s="272" t="str">
        <f>IF([5]回答表!X48="●",[5]回答表!BC423,IF([5]回答表!AA48="●",[5]回答表!BC437,""))</f>
        <v/>
      </c>
      <c r="AZ248" s="272"/>
      <c r="BA248" s="272"/>
      <c r="BB248" s="272"/>
      <c r="BC248" s="120"/>
      <c r="BD248" s="109"/>
      <c r="BE248" s="109"/>
      <c r="BF248" s="138" t="str">
        <f>IF([5]回答表!X48="●",[5]回答表!S417,IF([5]回答表!AA48="●",[5]回答表!S431,""))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IF([5]回答表!X48="●",[5]回答表!BC419,IF([5]回答表!AA48="●",[5]回答表!BC433,""))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IF([5]回答表!X48="●",[5]回答表!V417,IF([5]回答表!AA48="●",[5]回答表!V431,""))</f>
        <v/>
      </c>
      <c r="BG251" s="151"/>
      <c r="BH251" s="151"/>
      <c r="BI251" s="151"/>
      <c r="BJ251" s="150" t="str">
        <f>IF([5]回答表!X48="●",[5]回答表!V418,IF([5]回答表!AA48="●",[5]回答表!V432,""))</f>
        <v/>
      </c>
      <c r="BK251" s="151"/>
      <c r="BL251" s="151"/>
      <c r="BM251" s="152"/>
      <c r="BN251" s="150" t="str">
        <f>IF([5]回答表!X48="●",[5]回答表!V419,IF([5]回答表!AA48="●",[5]回答表!V433,""))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IF([5]回答表!X48="●",[5]回答表!BC420,IF([5]回答表!AA48="●",[5]回答表!BC434,""))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IF([5]回答表!X48="●",[5]回答表!BC424,IF([5]回答表!AA48="●",[5]回答表!BC438,""))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IF([5]回答表!AA48="●","●","")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IF([5]回答表!X48="●",[5]回答表!BC421,IF([5]回答表!AA48="●",[5]回答表!BC435,""))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IF([5]回答表!X48="●",[5]回答表!BC422,IF([5]回答表!AA48="●",[5]回答表!BC436,""))</f>
        <v/>
      </c>
      <c r="AR256" s="272"/>
      <c r="AS256" s="272"/>
      <c r="AT256" s="272"/>
      <c r="AU256" s="224" t="s">
        <v>79</v>
      </c>
      <c r="AV256" s="225"/>
      <c r="AW256" s="225"/>
      <c r="AX256" s="226"/>
      <c r="AY256" s="282" t="str">
        <f>IF([5]回答表!X48="●",[5]回答表!BC425,IF([5]回答表!AA48="●",[5]回答表!BC439,""))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IF([5]回答表!AD48="●","●","")</f>
        <v/>
      </c>
      <c r="O260" s="131"/>
      <c r="P260" s="131"/>
      <c r="Q260" s="132"/>
      <c r="R260" s="119"/>
      <c r="S260" s="119"/>
      <c r="T260" s="119"/>
      <c r="U260" s="133" t="str">
        <f>IF([5]回答表!AD48="●",[5]回答表!B439,"")</f>
        <v/>
      </c>
      <c r="V260" s="134"/>
      <c r="W260" s="134"/>
      <c r="X260" s="134"/>
      <c r="Y260" s="134"/>
      <c r="Z260" s="134"/>
      <c r="AA260" s="134"/>
      <c r="AB260" s="134"/>
      <c r="AC260" s="134"/>
      <c r="AD260" s="134"/>
      <c r="AE260" s="134"/>
      <c r="AF260" s="134"/>
      <c r="AG260" s="134"/>
      <c r="AH260" s="134"/>
      <c r="AI260" s="134"/>
      <c r="AJ260" s="135"/>
      <c r="AK260" s="183"/>
      <c r="AL260" s="183"/>
      <c r="AM260" s="133" t="str">
        <f>IF([5]回答表!AD48="●",[5]回答表!B445,"")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IF([5]回答表!X49="●","●","")</f>
        <v/>
      </c>
      <c r="O271" s="131"/>
      <c r="P271" s="131"/>
      <c r="Q271" s="132"/>
      <c r="R271" s="119"/>
      <c r="S271" s="119"/>
      <c r="T271" s="119"/>
      <c r="U271" s="133" t="str">
        <f>IF([5]回答表!X49="●",[5]回答表!B458,IF([5]回答表!AA49="●",[5]回答表!B475,""))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IF([5]回答表!X49="●",[5]回答表!B468,IF([5]回答表!AA49="●",[5]回答表!B485,""))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IF([5]回答表!X49="●",[5]回答表!G464,IF([5]回答表!AA49="●",[5]回答表!G481,""))</f>
        <v/>
      </c>
      <c r="AN273" s="83"/>
      <c r="AO273" s="83"/>
      <c r="AP273" s="83"/>
      <c r="AQ273" s="83"/>
      <c r="AR273" s="83"/>
      <c r="AS273" s="83"/>
      <c r="AT273" s="153"/>
      <c r="AU273" s="82" t="str">
        <f>IF([5]回答表!X49="●",[5]回答表!G465,IF([5]回答表!AA49="●",[5]回答表!G482,""))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IF([5]回答表!X49="●",[5]回答表!E468,IF([5]回答表!AA49="●",[5]回答表!E485,""))</f>
        <v/>
      </c>
      <c r="BG274" s="151"/>
      <c r="BH274" s="151"/>
      <c r="BI274" s="151"/>
      <c r="BJ274" s="150" t="str">
        <f>IF([5]回答表!X49="●",[5]回答表!E469,IF([5]回答表!AA49="●",[5]回答表!E486,""))</f>
        <v/>
      </c>
      <c r="BK274" s="151"/>
      <c r="BL274" s="151"/>
      <c r="BM274" s="152"/>
      <c r="BN274" s="150" t="str">
        <f>IF([5]回答表!X49="●",[5]回答表!E470,IF([5]回答表!AA49="●",[5]回答表!E487,""))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IF([5]回答表!AA49="●","●","")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IF([5]回答表!AD49="●","●","")</f>
        <v/>
      </c>
      <c r="O283" s="131"/>
      <c r="P283" s="131"/>
      <c r="Q283" s="132"/>
      <c r="R283" s="119"/>
      <c r="S283" s="119"/>
      <c r="T283" s="119"/>
      <c r="U283" s="133" t="str">
        <f>IF([5]回答表!AD49="●",[5]回答表!B492,"")</f>
        <v/>
      </c>
      <c r="V283" s="134"/>
      <c r="W283" s="134"/>
      <c r="X283" s="134"/>
      <c r="Y283" s="134"/>
      <c r="Z283" s="134"/>
      <c r="AA283" s="134"/>
      <c r="AB283" s="134"/>
      <c r="AC283" s="134"/>
      <c r="AD283" s="134"/>
      <c r="AE283" s="134"/>
      <c r="AF283" s="134"/>
      <c r="AG283" s="134"/>
      <c r="AH283" s="134"/>
      <c r="AI283" s="134"/>
      <c r="AJ283" s="135"/>
      <c r="AK283" s="136"/>
      <c r="AL283" s="136"/>
      <c r="AM283" s="133" t="str">
        <f>IF([5]回答表!AD49="●",[5]回答表!B498,"")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IF([5]回答表!R50="●",[5]回答表!B511,"")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簡易水道</vt:lpstr>
      <vt:lpstr>下水道（特定環境保全公共下水道）</vt:lpstr>
      <vt:lpstr>介護サービス（指定介護老人福祉施設）</vt:lpstr>
      <vt:lpstr>介護サービス（老人短期入所施設）</vt:lpstr>
      <vt:lpstr>介護サービス（老人デイサービスセンター）</vt:lpstr>
      <vt:lpstr>'下水道（特定環境保全公共下水道）'!Print_Area</vt:lpstr>
      <vt:lpstr>'介護サービス（指定介護老人福祉施設）'!Print_Area</vt:lpstr>
      <vt:lpstr>'介護サービス（老人デイサービスセンター）'!Print_Area</vt:lpstr>
      <vt:lpstr>'介護サービス（老人短期入所施設）'!Print_Area</vt:lpstr>
      <vt:lpstr>簡易水道!Print_Area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2021-10-29T10:43:50Z</dcterms:created>
  <dcterms:modified xsi:type="dcterms:W3CDTF">2021-10-29T10:47:13Z</dcterms:modified>
</cp:coreProperties>
</file>