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l-y00\2020年度\35建設部\35161管理班共有\0200 調査・回答\180_経営比較分析表\03_下水道\"/>
    </mc:Choice>
  </mc:AlternateContent>
  <workbookProtection workbookAlgorithmName="SHA-512" workbookHashValue="wUDhS2h38Psu/tsz/7kVE4oCQ33189XyUeDtyriMZ0HNwcR3K8Fme//4+qrkJrn9sa8q/rPyqUi/uZVumpyJAQ==" workbookSaltValue="/WgB2FpohW3TybVnzEYGHQ==" workbookSpinCount="100000" lockStructure="1"/>
  <bookViews>
    <workbookView xWindow="28680" yWindow="-120" windowWidth="29040" windowHeight="1584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V6" i="5"/>
  <c r="AL10" i="4" s="1"/>
  <c r="U6" i="5"/>
  <c r="BB8" i="4" s="1"/>
  <c r="T6" i="5"/>
  <c r="S6" i="5"/>
  <c r="R6" i="5"/>
  <c r="Q6" i="5"/>
  <c r="W10" i="4" s="1"/>
  <c r="P6" i="5"/>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J86" i="4"/>
  <c r="I86" i="4"/>
  <c r="AT10" i="4"/>
  <c r="AD10" i="4"/>
  <c r="P10" i="4"/>
  <c r="I10" i="4"/>
  <c r="B10" i="4"/>
  <c r="AT8" i="4"/>
  <c r="AL8" i="4"/>
  <c r="P8" i="4"/>
  <c r="I8" i="4"/>
</calcChain>
</file>

<file path=xl/sharedStrings.xml><?xml version="1.0" encoding="utf-8"?>
<sst xmlns="http://schemas.openxmlformats.org/spreadsheetml/2006/main" count="236" uniqueCount="120">
  <si>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</si>
  <si>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</si>
  <si>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</si>
  <si>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</si>
  <si>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</si>
  <si>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</si>
  <si>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</si>
  <si>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</si>
  <si>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</si>
  <si>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</si>
  <si>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</si>
  <si>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</si>
  <si>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</si>
  <si>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</si>
  <si>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</si>
  <si>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</si>
  <si>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</si>
  <si>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</si>
  <si>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</si>
  <si>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</si>
  <si>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</si>
  <si>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</si>
  <si>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</si>
  <si>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</si>
  <si>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</si>
  <si>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</si>
  <si>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</si>
  <si>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</si>
  <si>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</si>
  <si>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</si>
  <si>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</si>
  <si>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</si>
  <si>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</si>
  <si>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</si>
  <si>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</si>
  <si>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</si>
  <si>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</si>
  <si>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</si>
  <si>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</si>
  <si>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</si>
  <si>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</si>
  <si>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</si>
  <si>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</si>
  <si>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</si>
  <si>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</si>
  <si>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</si>
  <si>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</si>
  <si>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</si>
  <si>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</si>
  <si>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</si>
  <si>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</si>
  <si>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</si>
  <si>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</si>
  <si>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</si>
  <si>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</si>
  <si>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</si>
  <si>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</si>
  <si>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</si>
  <si>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</si>
  <si>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</si>
  <si>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</si>
  <si>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</si>
  <si>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</si>
  <si>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</si>
  <si>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</si>
  <si>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</si>
  <si>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</si>
  <si>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</si>
  <si>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</si>
  <si>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</si>
  <si>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</si>
  <si>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</si>
  <si>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</si>
  <si>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</si>
  <si>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</si>
  <si>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</si>
  <si>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</si>
  <si>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</si>
  <si>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</si>
  <si>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</si>
  <si>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</si>
  <si>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</si>
  <si>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</si>
  <si>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</si>
  <si>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</si>
  <si>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</si>
  <si>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</si>
  <si>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</si>
  <si>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</si>
  <si>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</si>
  <si>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</si>
  <si>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</si>
  <si>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</si>
  <si>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</si>
  <si>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</si>
  <si>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</si>
  <si>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</si>
  <si>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</si>
  <si>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湯沢市</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</si>
  <si>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</si>
  <si>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</si>
  <si>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</si>
  <si>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</si>
  <si>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</si>
  <si>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</si>
  <si>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</si>
  <si>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</si>
  <si>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</si>
  <si>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</si>
  <si>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</si>
  <si>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</si>
  <si>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</si>
  <si>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</si>
  <si>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</si>
  <si>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</si>
  <si>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</si>
  <si>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</si>
  <si>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r>
      <t>　平成４年度整備開始で</t>
    </r>
    <r>
      <rPr>
        <sz val="11"/>
        <color rgb="FFFF0000"/>
        <rFont val="ＭＳ ゴシック"/>
        <family val="3"/>
        <charset val="128"/>
      </rPr>
      <t>28</t>
    </r>
    <r>
      <rPr>
        <sz val="11"/>
        <color theme="1"/>
        <rFont val="ＭＳ ゴシック"/>
        <family val="3"/>
        <charset val="128"/>
      </rPr>
      <t>年経過の耐用年数未到来であることから、排水管渠については更新事業を開始していません。更新事業は、今後耐用年数を考慮し行うこととしています。
　処理場の更新事業については、湯沢市生活排水処理整備構想において、耐用年数を考慮しながら処理区を順次統合する予定です。</t>
    </r>
    <phoneticPr fontId="4"/>
  </si>
  <si>
    <r>
      <t>　農業集落排水の事業開始は、山田中央処理区平成４年度、深堀処理区平成８年度、山田東部処理区平成12年度及び松岡処理区平成18年度で、整備は終了しています。
　施設整備の財源は約半分が国からの交付金で、残りの半分を企業債（借入金）で賄っていましたが、その大部分は返済期間が28年又は30年ですので、まだ返済が終了しておりません。そのため、施設の維持管理費と企業債返済額を合わせた金額が高止まり状態にありますが、平成29年度から公費負担の算定方法を見直したこと</t>
    </r>
    <r>
      <rPr>
        <sz val="11"/>
        <color rgb="FFFF0000"/>
        <rFont val="ＭＳ ゴシック"/>
        <family val="3"/>
        <charset val="128"/>
      </rPr>
      <t>及び公営企業会計移行に伴う打ち切り決算</t>
    </r>
    <r>
      <rPr>
        <sz val="11"/>
        <color theme="1"/>
        <rFont val="ＭＳ ゴシック"/>
        <family val="3"/>
        <charset val="128"/>
      </rPr>
      <t>により</t>
    </r>
    <r>
      <rPr>
        <sz val="11"/>
        <color rgb="FFFF0000"/>
        <rFont val="ＭＳ ゴシック"/>
        <family val="3"/>
        <charset val="128"/>
      </rPr>
      <t>令和元</t>
    </r>
    <r>
      <rPr>
        <sz val="11"/>
        <color theme="1"/>
        <rFont val="ＭＳ ゴシック"/>
        <family val="3"/>
        <charset val="128"/>
      </rPr>
      <t>年度の「収益的収支比率」は</t>
    </r>
    <r>
      <rPr>
        <sz val="11"/>
        <color rgb="FFFF0000"/>
        <rFont val="ＭＳ ゴシック"/>
        <family val="3"/>
        <charset val="128"/>
      </rPr>
      <t>105</t>
    </r>
    <r>
      <rPr>
        <sz val="11"/>
        <color theme="1"/>
        <rFont val="ＭＳ ゴシック"/>
        <family val="3"/>
        <charset val="128"/>
      </rPr>
      <t>％、また同様の理由により「経費回収率」も57％まで改善しております。
　一方で経済的に困難であることや今の生活環境に不便を感じていない高齢者世帯などで未接続者が多く、水洗化率が</t>
    </r>
    <r>
      <rPr>
        <sz val="11"/>
        <color rgb="FFFF0000"/>
        <rFont val="ＭＳ ゴシック"/>
        <family val="3"/>
        <charset val="128"/>
      </rPr>
      <t>62</t>
    </r>
    <r>
      <rPr>
        <sz val="11"/>
        <color theme="1"/>
        <rFont val="ＭＳ ゴシック"/>
        <family val="3"/>
        <charset val="128"/>
      </rPr>
      <t>％と低</t>
    </r>
    <r>
      <rPr>
        <sz val="11"/>
        <color rgb="FFFF0000"/>
        <rFont val="ＭＳ ゴシック"/>
        <family val="3"/>
        <charset val="128"/>
      </rPr>
      <t>い</t>
    </r>
    <r>
      <rPr>
        <sz val="11"/>
        <color theme="1"/>
        <rFont val="ＭＳ ゴシック"/>
        <family val="3"/>
        <charset val="128"/>
      </rPr>
      <t>レベル</t>
    </r>
    <r>
      <rPr>
        <sz val="11"/>
        <color rgb="FFFF0000"/>
        <rFont val="ＭＳ ゴシック"/>
        <family val="3"/>
        <charset val="128"/>
      </rPr>
      <t>にあり、また</t>
    </r>
    <r>
      <rPr>
        <sz val="11"/>
        <color theme="1"/>
        <rFont val="ＭＳ ゴシック"/>
        <family val="3"/>
        <charset val="128"/>
      </rPr>
      <t>処理場に流入する汚水量も減少傾向にあるため、「施設利用率」は</t>
    </r>
    <r>
      <rPr>
        <sz val="11"/>
        <color rgb="FFFF0000"/>
        <rFont val="ＭＳ ゴシック"/>
        <family val="3"/>
        <charset val="128"/>
      </rPr>
      <t>42</t>
    </r>
    <r>
      <rPr>
        <sz val="11"/>
        <color theme="1"/>
        <rFont val="ＭＳ ゴシック"/>
        <family val="3"/>
        <charset val="128"/>
      </rPr>
      <t>％と類似団体と比較して低い状況にあります。</t>
    </r>
    <rPh sb="250" eb="252">
      <t>レイワ</t>
    </rPh>
    <rPh sb="252" eb="253">
      <t>モト</t>
    </rPh>
    <phoneticPr fontId="4"/>
  </si>
  <si>
    <r>
      <t xml:space="preserve">　使用料の適正化のため、引き続き汚水処理原価を意識した使用料の見直しに努めます。
　また、大口需要家に対する加入活動や未水洗化家屋に対する普及啓発活動を強化し使用料収入の増加に努めるとともに、滞納対策を強化し収納率の向上を目指します。　
　維持経費の節減のため、平成29年度に山田中央処理区を山田東部処理区に接続しました。
</t>
    </r>
    <r>
      <rPr>
        <sz val="11"/>
        <color rgb="FFFF0000"/>
        <rFont val="ＭＳ ゴシック"/>
        <family val="3"/>
        <charset val="128"/>
      </rPr>
      <t xml:space="preserve"> また、耐用年数により深堀処理区を令和８年度までに山田東部処理区に接続するとともに、松岡処理区も接続人口や今後の維持管理コスト等のシュミレーションを行い、統合を検討していきます。</t>
    </r>
    <rPh sb="204" eb="206">
      <t>マツオカ</t>
    </rPh>
    <rPh sb="206" eb="208">
      <t>ショリ</t>
    </rPh>
    <rPh sb="208" eb="209">
      <t>ク</t>
    </rPh>
    <rPh sb="210" eb="212">
      <t>セツゾク</t>
    </rPh>
    <rPh sb="212" eb="214">
      <t>ジンコウ</t>
    </rPh>
    <rPh sb="215" eb="217">
      <t>コンゴ</t>
    </rPh>
    <rPh sb="218" eb="220">
      <t>イジ</t>
    </rPh>
    <rPh sb="220" eb="222">
      <t>カンリ</t>
    </rPh>
    <rPh sb="225" eb="226">
      <t>トウ</t>
    </rPh>
    <rPh sb="236" eb="237">
      <t>オコナ</t>
    </rPh>
    <rPh sb="239" eb="241">
      <t>トウゴウ</t>
    </rPh>
    <rPh sb="242" eb="244">
      <t>ケントウ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</si>
</sst>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rgb="FFFF000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2F33-4E4B-B6F1-1B97ADDF9A46}"/>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2.0499999999999998</c:v>
                </c:pt>
                <c:pt idx="2">
                  <c:v>0.01</c:v>
                </c:pt>
                <c:pt idx="3">
                  <c:v>0.01</c:v>
                </c:pt>
                <c:pt idx="4">
                  <c:v>0.02</c:v>
                </c:pt>
              </c:numCache>
            </c:numRef>
          </c:val>
          <c:smooth val="0"/>
          <c:extLst>
            <c:ext xmlns:c16="http://schemas.microsoft.com/office/drawing/2014/chart" uri="{C3380CC4-5D6E-409C-BE32-E72D297353CC}">
              <c16:uniqueId val="{00000001-2F33-4E4B-B6F1-1B97ADDF9A46}"/>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37.549999999999997</c:v>
                </c:pt>
                <c:pt idx="1">
                  <c:v>37.61</c:v>
                </c:pt>
                <c:pt idx="2">
                  <c:v>37.71</c:v>
                </c:pt>
                <c:pt idx="3">
                  <c:v>42.58</c:v>
                </c:pt>
                <c:pt idx="4">
                  <c:v>41.69</c:v>
                </c:pt>
              </c:numCache>
            </c:numRef>
          </c:val>
          <c:extLst>
            <c:ext xmlns:c16="http://schemas.microsoft.com/office/drawing/2014/chart" uri="{C3380CC4-5D6E-409C-BE32-E72D297353CC}">
              <c16:uniqueId val="{00000000-33C7-4FE8-9927-EA8B789D52DF}"/>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52.31</c:v>
                </c:pt>
                <c:pt idx="1">
                  <c:v>60.65</c:v>
                </c:pt>
                <c:pt idx="2">
                  <c:v>51.75</c:v>
                </c:pt>
                <c:pt idx="3">
                  <c:v>50.68</c:v>
                </c:pt>
                <c:pt idx="4">
                  <c:v>50.14</c:v>
                </c:pt>
              </c:numCache>
            </c:numRef>
          </c:val>
          <c:smooth val="0"/>
          <c:extLst>
            <c:ext xmlns:c16="http://schemas.microsoft.com/office/drawing/2014/chart" uri="{C3380CC4-5D6E-409C-BE32-E72D297353CC}">
              <c16:uniqueId val="{00000001-33C7-4FE8-9927-EA8B789D52DF}"/>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58.95</c:v>
                </c:pt>
                <c:pt idx="1">
                  <c:v>60.31</c:v>
                </c:pt>
                <c:pt idx="2">
                  <c:v>60.02</c:v>
                </c:pt>
                <c:pt idx="3">
                  <c:v>60.5</c:v>
                </c:pt>
                <c:pt idx="4">
                  <c:v>61.71</c:v>
                </c:pt>
              </c:numCache>
            </c:numRef>
          </c:val>
          <c:extLst>
            <c:ext xmlns:c16="http://schemas.microsoft.com/office/drawing/2014/chart" uri="{C3380CC4-5D6E-409C-BE32-E72D297353CC}">
              <c16:uniqueId val="{00000000-A1A9-435C-B86F-06C863402E61}"/>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84.32</c:v>
                </c:pt>
                <c:pt idx="1">
                  <c:v>84.58</c:v>
                </c:pt>
                <c:pt idx="2">
                  <c:v>84.84</c:v>
                </c:pt>
                <c:pt idx="3">
                  <c:v>84.86</c:v>
                </c:pt>
                <c:pt idx="4">
                  <c:v>84.98</c:v>
                </c:pt>
              </c:numCache>
            </c:numRef>
          </c:val>
          <c:smooth val="0"/>
          <c:extLst>
            <c:ext xmlns:c16="http://schemas.microsoft.com/office/drawing/2014/chart" uri="{C3380CC4-5D6E-409C-BE32-E72D297353CC}">
              <c16:uniqueId val="{00000001-A1A9-435C-B86F-06C863402E61}"/>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71.430000000000007</c:v>
                </c:pt>
                <c:pt idx="1">
                  <c:v>81.72</c:v>
                </c:pt>
                <c:pt idx="2">
                  <c:v>97.27</c:v>
                </c:pt>
                <c:pt idx="3">
                  <c:v>97.93</c:v>
                </c:pt>
                <c:pt idx="4">
                  <c:v>105.06</c:v>
                </c:pt>
              </c:numCache>
            </c:numRef>
          </c:val>
          <c:extLst>
            <c:ext xmlns:c16="http://schemas.microsoft.com/office/drawing/2014/chart" uri="{C3380CC4-5D6E-409C-BE32-E72D297353CC}">
              <c16:uniqueId val="{00000000-4803-4191-A5AC-12F8DEC7B85B}"/>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803-4191-A5AC-12F8DEC7B85B}"/>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B13-4F93-9ED4-EDC412092B5D}"/>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B13-4F93-9ED4-EDC412092B5D}"/>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D43-43C7-94A6-3B76E79CCC88}"/>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D43-43C7-94A6-3B76E79CCC88}"/>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9EE-448E-8A87-A8134DA54B28}"/>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9EE-448E-8A87-A8134DA54B28}"/>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CA0-450D-87A0-7604C8CA5CEB}"/>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CA0-450D-87A0-7604C8CA5CEB}"/>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1353.4</c:v>
                </c:pt>
                <c:pt idx="1">
                  <c:v>1264.07</c:v>
                </c:pt>
                <c:pt idx="2">
                  <c:v>1108.68</c:v>
                </c:pt>
                <c:pt idx="3">
                  <c:v>1848.36</c:v>
                </c:pt>
                <c:pt idx="4">
                  <c:v>1999.35</c:v>
                </c:pt>
              </c:numCache>
            </c:numRef>
          </c:val>
          <c:extLst>
            <c:ext xmlns:c16="http://schemas.microsoft.com/office/drawing/2014/chart" uri="{C3380CC4-5D6E-409C-BE32-E72D297353CC}">
              <c16:uniqueId val="{00000000-EBD2-483B-B126-80FB17FB2BAA}"/>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1081.8</c:v>
                </c:pt>
                <c:pt idx="1">
                  <c:v>974.93</c:v>
                </c:pt>
                <c:pt idx="2">
                  <c:v>855.8</c:v>
                </c:pt>
                <c:pt idx="3">
                  <c:v>789.46</c:v>
                </c:pt>
                <c:pt idx="4">
                  <c:v>826.83</c:v>
                </c:pt>
              </c:numCache>
            </c:numRef>
          </c:val>
          <c:smooth val="0"/>
          <c:extLst>
            <c:ext xmlns:c16="http://schemas.microsoft.com/office/drawing/2014/chart" uri="{C3380CC4-5D6E-409C-BE32-E72D297353CC}">
              <c16:uniqueId val="{00000001-EBD2-483B-B126-80FB17FB2BAA}"/>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35.22</c:v>
                </c:pt>
                <c:pt idx="1">
                  <c:v>39.770000000000003</c:v>
                </c:pt>
                <c:pt idx="2">
                  <c:v>66.010000000000005</c:v>
                </c:pt>
                <c:pt idx="3">
                  <c:v>56.88</c:v>
                </c:pt>
                <c:pt idx="4">
                  <c:v>57.28</c:v>
                </c:pt>
              </c:numCache>
            </c:numRef>
          </c:val>
          <c:extLst>
            <c:ext xmlns:c16="http://schemas.microsoft.com/office/drawing/2014/chart" uri="{C3380CC4-5D6E-409C-BE32-E72D297353CC}">
              <c16:uniqueId val="{00000000-68F8-44B2-9EB2-EF41D3578B52}"/>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52.19</c:v>
                </c:pt>
                <c:pt idx="1">
                  <c:v>55.32</c:v>
                </c:pt>
                <c:pt idx="2">
                  <c:v>59.8</c:v>
                </c:pt>
                <c:pt idx="3">
                  <c:v>57.77</c:v>
                </c:pt>
                <c:pt idx="4">
                  <c:v>57.31</c:v>
                </c:pt>
              </c:numCache>
            </c:numRef>
          </c:val>
          <c:smooth val="0"/>
          <c:extLst>
            <c:ext xmlns:c16="http://schemas.microsoft.com/office/drawing/2014/chart" uri="{C3380CC4-5D6E-409C-BE32-E72D297353CC}">
              <c16:uniqueId val="{00000001-68F8-44B2-9EB2-EF41D3578B52}"/>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488.07</c:v>
                </c:pt>
                <c:pt idx="1">
                  <c:v>448.87</c:v>
                </c:pt>
                <c:pt idx="2">
                  <c:v>279.01</c:v>
                </c:pt>
                <c:pt idx="3">
                  <c:v>330.92</c:v>
                </c:pt>
                <c:pt idx="4">
                  <c:v>307.75</c:v>
                </c:pt>
              </c:numCache>
            </c:numRef>
          </c:val>
          <c:extLst>
            <c:ext xmlns:c16="http://schemas.microsoft.com/office/drawing/2014/chart" uri="{C3380CC4-5D6E-409C-BE32-E72D297353CC}">
              <c16:uniqueId val="{00000000-0DB7-4F0A-90F1-99C4870147A8}"/>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296.14</c:v>
                </c:pt>
                <c:pt idx="1">
                  <c:v>283.17</c:v>
                </c:pt>
                <c:pt idx="2">
                  <c:v>263.76</c:v>
                </c:pt>
                <c:pt idx="3">
                  <c:v>274.35000000000002</c:v>
                </c:pt>
                <c:pt idx="4">
                  <c:v>273.52</c:v>
                </c:pt>
              </c:numCache>
            </c:numRef>
          </c:val>
          <c:smooth val="0"/>
          <c:extLst>
            <c:ext xmlns:c16="http://schemas.microsoft.com/office/drawing/2014/chart" uri="{C3380CC4-5D6E-409C-BE32-E72D297353CC}">
              <c16:uniqueId val="{00000001-0DB7-4F0A-90F1-99C4870147A8}"/>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【765.47】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【51.30】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【257.86】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13" zoomScaleNormal="100" workbookViewId="0">
      <selection activeCell="BL66" sqref="BL66:BZ82"/>
    </sheetView>
  </sheetViews>
  <sheetFormatPr defaultColWidth="2.6328125" defaultRowHeight="13" x14ac:dyDescent="0.2"/>
  <cols>
    <col min="1" max="1" width="2.6328125" customWidth="1"/>
    <col min="2" max="62" width="3.7265625" customWidth="1"/>
    <col min="64" max="78" width="3.08984375" customWidth="1"/>
    <col min="79" max="79" width="4.453125" bestFit="1" customWidth="1"/>
    <col min="81" max="82" width="4.4531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2">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2">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75" t="str">
        <f>データ!H6</f>
        <v>秋田県　湯沢市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2">
      <c r="A8" s="2"/>
      <c r="B8" s="72" t="str">
        <f>データ!I6</f>
        <v>法非適用</v>
      </c>
      <c r="C8" s="72"/>
      <c r="D8" s="72"/>
      <c r="E8" s="72"/>
      <c r="F8" s="72"/>
      <c r="G8" s="72"/>
      <c r="H8" s="72"/>
      <c r="I8" s="72" t="str">
        <f>データ!J6</f>
        <v>下水道事業</v>
      </c>
      <c r="J8" s="72"/>
      <c r="K8" s="72"/>
      <c r="L8" s="72"/>
      <c r="M8" s="72"/>
      <c r="N8" s="72"/>
      <c r="O8" s="72"/>
      <c r="P8" s="72" t="str">
        <f>データ!K6</f>
        <v>農業集落排水</v>
      </c>
      <c r="Q8" s="72"/>
      <c r="R8" s="72"/>
      <c r="S8" s="72"/>
      <c r="T8" s="72"/>
      <c r="U8" s="72"/>
      <c r="V8" s="72"/>
      <c r="W8" s="72" t="str">
        <f>データ!L6</f>
        <v>F2</v>
      </c>
      <c r="X8" s="72"/>
      <c r="Y8" s="72"/>
      <c r="Z8" s="72"/>
      <c r="AA8" s="72"/>
      <c r="AB8" s="72"/>
      <c r="AC8" s="72"/>
      <c r="AD8" s="73" t="str">
        <f>データ!$M$6</f>
        <v>非設置</v>
      </c>
      <c r="AE8" s="73"/>
      <c r="AF8" s="73"/>
      <c r="AG8" s="73"/>
      <c r="AH8" s="73"/>
      <c r="AI8" s="73"/>
      <c r="AJ8" s="73"/>
      <c r="AK8" s="3"/>
      <c r="AL8" s="69">
        <f>データ!S6</f>
        <v>44346</v>
      </c>
      <c r="AM8" s="69"/>
      <c r="AN8" s="69"/>
      <c r="AO8" s="69"/>
      <c r="AP8" s="69"/>
      <c r="AQ8" s="69"/>
      <c r="AR8" s="69"/>
      <c r="AS8" s="69"/>
      <c r="AT8" s="68">
        <f>データ!T6</f>
        <v>790.91</v>
      </c>
      <c r="AU8" s="68"/>
      <c r="AV8" s="68"/>
      <c r="AW8" s="68"/>
      <c r="AX8" s="68"/>
      <c r="AY8" s="68"/>
      <c r="AZ8" s="68"/>
      <c r="BA8" s="68"/>
      <c r="BB8" s="68">
        <f>データ!U6</f>
        <v>56.07</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2">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2">
      <c r="A10" s="2"/>
      <c r="B10" s="68" t="str">
        <f>データ!N6</f>
        <v>-</v>
      </c>
      <c r="C10" s="68"/>
      <c r="D10" s="68"/>
      <c r="E10" s="68"/>
      <c r="F10" s="68"/>
      <c r="G10" s="68"/>
      <c r="H10" s="68"/>
      <c r="I10" s="68" t="str">
        <f>データ!O6</f>
        <v>該当数値なし</v>
      </c>
      <c r="J10" s="68"/>
      <c r="K10" s="68"/>
      <c r="L10" s="68"/>
      <c r="M10" s="68"/>
      <c r="N10" s="68"/>
      <c r="O10" s="68"/>
      <c r="P10" s="68">
        <f>データ!P6</f>
        <v>8.3800000000000008</v>
      </c>
      <c r="Q10" s="68"/>
      <c r="R10" s="68"/>
      <c r="S10" s="68"/>
      <c r="T10" s="68"/>
      <c r="U10" s="68"/>
      <c r="V10" s="68"/>
      <c r="W10" s="68">
        <f>データ!Q6</f>
        <v>90.39</v>
      </c>
      <c r="X10" s="68"/>
      <c r="Y10" s="68"/>
      <c r="Z10" s="68"/>
      <c r="AA10" s="68"/>
      <c r="AB10" s="68"/>
      <c r="AC10" s="68"/>
      <c r="AD10" s="69">
        <f>データ!R6</f>
        <v>3763</v>
      </c>
      <c r="AE10" s="69"/>
      <c r="AF10" s="69"/>
      <c r="AG10" s="69"/>
      <c r="AH10" s="69"/>
      <c r="AI10" s="69"/>
      <c r="AJ10" s="69"/>
      <c r="AK10" s="2"/>
      <c r="AL10" s="69">
        <f>データ!V6</f>
        <v>3682</v>
      </c>
      <c r="AM10" s="69"/>
      <c r="AN10" s="69"/>
      <c r="AO10" s="69"/>
      <c r="AP10" s="69"/>
      <c r="AQ10" s="69"/>
      <c r="AR10" s="69"/>
      <c r="AS10" s="69"/>
      <c r="AT10" s="68">
        <f>データ!W6</f>
        <v>1.86</v>
      </c>
      <c r="AU10" s="68"/>
      <c r="AV10" s="68"/>
      <c r="AW10" s="68"/>
      <c r="AX10" s="68"/>
      <c r="AY10" s="68"/>
      <c r="AZ10" s="68"/>
      <c r="BA10" s="68"/>
      <c r="BB10" s="68">
        <f>データ!X6</f>
        <v>1979.57</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2">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2">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2">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118</v>
      </c>
      <c r="BM16" s="44"/>
      <c r="BN16" s="44"/>
      <c r="BO16" s="44"/>
      <c r="BP16" s="44"/>
      <c r="BQ16" s="44"/>
      <c r="BR16" s="44"/>
      <c r="BS16" s="44"/>
      <c r="BT16" s="44"/>
      <c r="BU16" s="44"/>
      <c r="BV16" s="44"/>
      <c r="BW16" s="44"/>
      <c r="BX16" s="44"/>
      <c r="BY16" s="44"/>
      <c r="BZ16" s="45"/>
    </row>
    <row r="17" spans="1:78" ht="13.5" customHeight="1" x14ac:dyDescent="0.2">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2">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2">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2">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2">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2">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2">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2">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2">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2">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2">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2">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2">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2">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2">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2">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2">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2">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2">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2">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2">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2">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2">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2">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2">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2">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2">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2">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2">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2">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2">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117</v>
      </c>
      <c r="BM47" s="44"/>
      <c r="BN47" s="44"/>
      <c r="BO47" s="44"/>
      <c r="BP47" s="44"/>
      <c r="BQ47" s="44"/>
      <c r="BR47" s="44"/>
      <c r="BS47" s="44"/>
      <c r="BT47" s="44"/>
      <c r="BU47" s="44"/>
      <c r="BV47" s="44"/>
      <c r="BW47" s="44"/>
      <c r="BX47" s="44"/>
      <c r="BY47" s="44"/>
      <c r="BZ47" s="45"/>
    </row>
    <row r="48" spans="1:78" ht="13.5" customHeight="1" x14ac:dyDescent="0.2">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2">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2">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2">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2">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2">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2">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2">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2">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2">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2">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2">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2">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2">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2">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2">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2">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2">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2">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119</v>
      </c>
      <c r="BM66" s="44"/>
      <c r="BN66" s="44"/>
      <c r="BO66" s="44"/>
      <c r="BP66" s="44"/>
      <c r="BQ66" s="44"/>
      <c r="BR66" s="44"/>
      <c r="BS66" s="44"/>
      <c r="BT66" s="44"/>
      <c r="BU66" s="44"/>
      <c r="BV66" s="44"/>
      <c r="BW66" s="44"/>
      <c r="BX66" s="44"/>
      <c r="BY66" s="44"/>
      <c r="BZ66" s="45"/>
    </row>
    <row r="67" spans="1:78" ht="13.5" customHeight="1" x14ac:dyDescent="0.2">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2">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2">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2">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2">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2">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2">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2">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2">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2">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2">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2">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2">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2">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2">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2">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2">
      <c r="C83" s="2" t="s">
        <v>30</v>
      </c>
    </row>
    <row r="84" spans="1:78" x14ac:dyDescent="0.2">
      <c r="C84" s="2"/>
    </row>
    <row r="85" spans="1:78" hidden="1" x14ac:dyDescent="0.2">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2">
      <c r="B86" s="26"/>
      <c r="C86" s="26"/>
      <c r="D86" s="26"/>
      <c r="E86" s="26" t="str">
        <f>データ!AI6</f>
        <v/>
      </c>
      <c r="F86" s="26" t="s">
        <v>43</v>
      </c>
      <c r="G86" s="26" t="s">
        <v>44</v>
      </c>
      <c r="H86" s="26" t="str">
        <f>データ!BP6</f>
        <v>【765.47】</v>
      </c>
      <c r="I86" s="26" t="str">
        <f>データ!CA6</f>
        <v>【59.59】</v>
      </c>
      <c r="J86" s="26" t="str">
        <f>データ!CL6</f>
        <v>【257.86】</v>
      </c>
      <c r="K86" s="26" t="str">
        <f>データ!CW6</f>
        <v>【51.30】</v>
      </c>
      <c r="L86" s="26" t="str">
        <f>データ!DH6</f>
        <v>【86.22】</v>
      </c>
      <c r="M86" s="26" t="s">
        <v>45</v>
      </c>
      <c r="N86" s="26" t="s">
        <v>43</v>
      </c>
      <c r="O86" s="26" t="str">
        <f>データ!EO6</f>
        <v>【0.02】</v>
      </c>
    </row>
  </sheetData>
  <sheetProtection algorithmName="SHA-512" hashValue="mSjkF5+aWtYTVExy/+J1rB3OQ6Npdm1jCzgkYz1UzKxs9e5dKkwOKooAv5pPu6jyHOtQ6SXt77TftAoHkKTklg==" saltValue="wZkGfKeFBZabCe8Xzq9mvg=="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 x14ac:dyDescent="0.2"/>
  <cols>
    <col min="2" max="144" width="11.90625" customWidth="1"/>
  </cols>
  <sheetData>
    <row r="1" spans="1:145" x14ac:dyDescent="0.2">
      <c r="A1" t="s">
        <v>46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2">
      <c r="A2" s="28" t="s">
        <v>47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2">
      <c r="A3" s="28" t="s">
        <v>48</v>
      </c>
      <c r="B3" s="29" t="s">
        <v>49</v>
      </c>
      <c r="C3" s="29" t="s">
        <v>50</v>
      </c>
      <c r="D3" s="29" t="s">
        <v>51</v>
      </c>
      <c r="E3" s="29" t="s">
        <v>52</v>
      </c>
      <c r="F3" s="29" t="s">
        <v>53</v>
      </c>
      <c r="G3" s="29" t="s">
        <v>54</v>
      </c>
      <c r="H3" s="77" t="s">
        <v>55</v>
      </c>
      <c r="I3" s="78"/>
      <c r="J3" s="78"/>
      <c r="K3" s="78"/>
      <c r="L3" s="78"/>
      <c r="M3" s="78"/>
      <c r="N3" s="78"/>
      <c r="O3" s="78"/>
      <c r="P3" s="78"/>
      <c r="Q3" s="78"/>
      <c r="R3" s="78"/>
      <c r="S3" s="78"/>
      <c r="T3" s="78"/>
      <c r="U3" s="78"/>
      <c r="V3" s="78"/>
      <c r="W3" s="78"/>
      <c r="X3" s="79"/>
      <c r="Y3" s="83" t="s">
        <v>56</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28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2">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2">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2">
      <c r="A6" s="28" t="s">
        <v>97</v>
      </c>
      <c r="B6" s="33">
        <f>B7</f>
        <v>2019</v>
      </c>
      <c r="C6" s="33">
        <f t="shared" ref="C6:X6" si="3">C7</f>
        <v>52078</v>
      </c>
      <c r="D6" s="33">
        <f t="shared" si="3"/>
        <v>47</v>
      </c>
      <c r="E6" s="33">
        <f t="shared" si="3"/>
        <v>17</v>
      </c>
      <c r="F6" s="33">
        <f t="shared" si="3"/>
        <v>5</v>
      </c>
      <c r="G6" s="33">
        <f t="shared" si="3"/>
        <v>0</v>
      </c>
      <c r="H6" s="33" t="str">
        <f t="shared" si="3"/>
        <v>秋田県　湯沢市</v>
      </c>
      <c r="I6" s="33" t="str">
        <f t="shared" si="3"/>
        <v>法非適用</v>
      </c>
      <c r="J6" s="33" t="str">
        <f t="shared" si="3"/>
        <v>下水道事業</v>
      </c>
      <c r="K6" s="33" t="str">
        <f t="shared" si="3"/>
        <v>農業集落排水</v>
      </c>
      <c r="L6" s="33" t="str">
        <f t="shared" si="3"/>
        <v>F2</v>
      </c>
      <c r="M6" s="33" t="str">
        <f t="shared" si="3"/>
        <v>非設置</v>
      </c>
      <c r="N6" s="34" t="str">
        <f t="shared" si="3"/>
        <v>-</v>
      </c>
      <c r="O6" s="34" t="str">
        <f t="shared" si="3"/>
        <v>該当数値なし</v>
      </c>
      <c r="P6" s="34">
        <f t="shared" si="3"/>
        <v>8.3800000000000008</v>
      </c>
      <c r="Q6" s="34">
        <f t="shared" si="3"/>
        <v>90.39</v>
      </c>
      <c r="R6" s="34">
        <f t="shared" si="3"/>
        <v>3763</v>
      </c>
      <c r="S6" s="34">
        <f t="shared" si="3"/>
        <v>44346</v>
      </c>
      <c r="T6" s="34">
        <f t="shared" si="3"/>
        <v>790.91</v>
      </c>
      <c r="U6" s="34">
        <f t="shared" si="3"/>
        <v>56.07</v>
      </c>
      <c r="V6" s="34">
        <f t="shared" si="3"/>
        <v>3682</v>
      </c>
      <c r="W6" s="34">
        <f t="shared" si="3"/>
        <v>1.86</v>
      </c>
      <c r="X6" s="34">
        <f t="shared" si="3"/>
        <v>1979.57</v>
      </c>
      <c r="Y6" s="35">
        <f>IF(Y7="",NA(),Y7)</f>
        <v>71.430000000000007</v>
      </c>
      <c r="Z6" s="35">
        <f t="shared" ref="Z6:AH6" si="4">IF(Z7="",NA(),Z7)</f>
        <v>81.72</v>
      </c>
      <c r="AA6" s="35">
        <f t="shared" si="4"/>
        <v>97.27</v>
      </c>
      <c r="AB6" s="35">
        <f t="shared" si="4"/>
        <v>97.93</v>
      </c>
      <c r="AC6" s="35">
        <f t="shared" si="4"/>
        <v>105.06</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1353.4</v>
      </c>
      <c r="BG6" s="35">
        <f t="shared" ref="BG6:BO6" si="7">IF(BG7="",NA(),BG7)</f>
        <v>1264.07</v>
      </c>
      <c r="BH6" s="35">
        <f t="shared" si="7"/>
        <v>1108.68</v>
      </c>
      <c r="BI6" s="35">
        <f t="shared" si="7"/>
        <v>1848.36</v>
      </c>
      <c r="BJ6" s="35">
        <f t="shared" si="7"/>
        <v>1999.35</v>
      </c>
      <c r="BK6" s="35">
        <f t="shared" si="7"/>
        <v>1081.8</v>
      </c>
      <c r="BL6" s="35">
        <f t="shared" si="7"/>
        <v>974.93</v>
      </c>
      <c r="BM6" s="35">
        <f t="shared" si="7"/>
        <v>855.8</v>
      </c>
      <c r="BN6" s="35">
        <f t="shared" si="7"/>
        <v>789.46</v>
      </c>
      <c r="BO6" s="35">
        <f t="shared" si="7"/>
        <v>826.83</v>
      </c>
      <c r="BP6" s="34" t="str">
        <f>IF(BP7="","",IF(BP7="-","【-】","【"&amp;SUBSTITUTE(TEXT(BP7,"#,##0.00"),"-","△")&amp;"】"))</f>
        <v>【765.47】</v>
      </c>
      <c r="BQ6" s="35">
        <f>IF(BQ7="",NA(),BQ7)</f>
        <v>35.22</v>
      </c>
      <c r="BR6" s="35">
        <f t="shared" ref="BR6:BZ6" si="8">IF(BR7="",NA(),BR7)</f>
        <v>39.770000000000003</v>
      </c>
      <c r="BS6" s="35">
        <f t="shared" si="8"/>
        <v>66.010000000000005</v>
      </c>
      <c r="BT6" s="35">
        <f t="shared" si="8"/>
        <v>56.88</v>
      </c>
      <c r="BU6" s="35">
        <f t="shared" si="8"/>
        <v>57.28</v>
      </c>
      <c r="BV6" s="35">
        <f t="shared" si="8"/>
        <v>52.19</v>
      </c>
      <c r="BW6" s="35">
        <f t="shared" si="8"/>
        <v>55.32</v>
      </c>
      <c r="BX6" s="35">
        <f t="shared" si="8"/>
        <v>59.8</v>
      </c>
      <c r="BY6" s="35">
        <f t="shared" si="8"/>
        <v>57.77</v>
      </c>
      <c r="BZ6" s="35">
        <f t="shared" si="8"/>
        <v>57.31</v>
      </c>
      <c r="CA6" s="34" t="str">
        <f>IF(CA7="","",IF(CA7="-","【-】","【"&amp;SUBSTITUTE(TEXT(CA7,"#,##0.00"),"-","△")&amp;"】"))</f>
        <v>【59.59】</v>
      </c>
      <c r="CB6" s="35">
        <f>IF(CB7="",NA(),CB7)</f>
        <v>488.07</v>
      </c>
      <c r="CC6" s="35">
        <f t="shared" ref="CC6:CK6" si="9">IF(CC7="",NA(),CC7)</f>
        <v>448.87</v>
      </c>
      <c r="CD6" s="35">
        <f t="shared" si="9"/>
        <v>279.01</v>
      </c>
      <c r="CE6" s="35">
        <f t="shared" si="9"/>
        <v>330.92</v>
      </c>
      <c r="CF6" s="35">
        <f t="shared" si="9"/>
        <v>307.75</v>
      </c>
      <c r="CG6" s="35">
        <f t="shared" si="9"/>
        <v>296.14</v>
      </c>
      <c r="CH6" s="35">
        <f t="shared" si="9"/>
        <v>283.17</v>
      </c>
      <c r="CI6" s="35">
        <f t="shared" si="9"/>
        <v>263.76</v>
      </c>
      <c r="CJ6" s="35">
        <f t="shared" si="9"/>
        <v>274.35000000000002</v>
      </c>
      <c r="CK6" s="35">
        <f t="shared" si="9"/>
        <v>273.52</v>
      </c>
      <c r="CL6" s="34" t="str">
        <f>IF(CL7="","",IF(CL7="-","【-】","【"&amp;SUBSTITUTE(TEXT(CL7,"#,##0.00"),"-","△")&amp;"】"))</f>
        <v>【257.86】</v>
      </c>
      <c r="CM6" s="35">
        <f>IF(CM7="",NA(),CM7)</f>
        <v>37.549999999999997</v>
      </c>
      <c r="CN6" s="35">
        <f t="shared" ref="CN6:CV6" si="10">IF(CN7="",NA(),CN7)</f>
        <v>37.61</v>
      </c>
      <c r="CO6" s="35">
        <f t="shared" si="10"/>
        <v>37.71</v>
      </c>
      <c r="CP6" s="35">
        <f t="shared" si="10"/>
        <v>42.58</v>
      </c>
      <c r="CQ6" s="35">
        <f t="shared" si="10"/>
        <v>41.69</v>
      </c>
      <c r="CR6" s="35">
        <f t="shared" si="10"/>
        <v>52.31</v>
      </c>
      <c r="CS6" s="35">
        <f t="shared" si="10"/>
        <v>60.65</v>
      </c>
      <c r="CT6" s="35">
        <f t="shared" si="10"/>
        <v>51.75</v>
      </c>
      <c r="CU6" s="35">
        <f t="shared" si="10"/>
        <v>50.68</v>
      </c>
      <c r="CV6" s="35">
        <f t="shared" si="10"/>
        <v>50.14</v>
      </c>
      <c r="CW6" s="34" t="str">
        <f>IF(CW7="","",IF(CW7="-","【-】","【"&amp;SUBSTITUTE(TEXT(CW7,"#,##0.00"),"-","△")&amp;"】"))</f>
        <v>【51.30】</v>
      </c>
      <c r="CX6" s="35">
        <f>IF(CX7="",NA(),CX7)</f>
        <v>58.95</v>
      </c>
      <c r="CY6" s="35">
        <f t="shared" ref="CY6:DG6" si="11">IF(CY7="",NA(),CY7)</f>
        <v>60.31</v>
      </c>
      <c r="CZ6" s="35">
        <f t="shared" si="11"/>
        <v>60.02</v>
      </c>
      <c r="DA6" s="35">
        <f t="shared" si="11"/>
        <v>60.5</v>
      </c>
      <c r="DB6" s="35">
        <f t="shared" si="11"/>
        <v>61.71</v>
      </c>
      <c r="DC6" s="35">
        <f t="shared" si="11"/>
        <v>84.32</v>
      </c>
      <c r="DD6" s="35">
        <f t="shared" si="11"/>
        <v>84.58</v>
      </c>
      <c r="DE6" s="35">
        <f t="shared" si="11"/>
        <v>84.84</v>
      </c>
      <c r="DF6" s="35">
        <f t="shared" si="11"/>
        <v>84.86</v>
      </c>
      <c r="DG6" s="35">
        <f t="shared" si="11"/>
        <v>84.98</v>
      </c>
      <c r="DH6" s="34" t="str">
        <f>IF(DH7="","",IF(DH7="-","【-】","【"&amp;SUBSTITUTE(TEXT(DH7,"#,##0.00"),"-","△")&amp;"】"))</f>
        <v>【86.22】</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0.01</v>
      </c>
      <c r="EK6" s="35">
        <f t="shared" si="14"/>
        <v>2.0499999999999998</v>
      </c>
      <c r="EL6" s="35">
        <f t="shared" si="14"/>
        <v>0.01</v>
      </c>
      <c r="EM6" s="35">
        <f t="shared" si="14"/>
        <v>0.01</v>
      </c>
      <c r="EN6" s="35">
        <f t="shared" si="14"/>
        <v>0.02</v>
      </c>
      <c r="EO6" s="34" t="str">
        <f>IF(EO7="","",IF(EO7="-","【-】","【"&amp;SUBSTITUTE(TEXT(EO7,"#,##0.00"),"-","△")&amp;"】"))</f>
        <v>【0.02】</v>
      </c>
    </row>
    <row r="7" spans="1:145" s="36" customFormat="1" x14ac:dyDescent="0.2">
      <c r="A7" s="28"/>
      <c r="B7" s="37">
        <v>2019</v>
      </c>
      <c r="C7" s="37">
        <v>52078</v>
      </c>
      <c r="D7" s="37">
        <v>47</v>
      </c>
      <c r="E7" s="37">
        <v>17</v>
      </c>
      <c r="F7" s="37">
        <v>5</v>
      </c>
      <c r="G7" s="37">
        <v>0</v>
      </c>
      <c r="H7" s="37" t="s">
        <v>98</v>
      </c>
      <c r="I7" s="37" t="s">
        <v>99</v>
      </c>
      <c r="J7" s="37" t="s">
        <v>100</v>
      </c>
      <c r="K7" s="37" t="s">
        <v>101</v>
      </c>
      <c r="L7" s="37" t="s">
        <v>102</v>
      </c>
      <c r="M7" s="37" t="s">
        <v>103</v>
      </c>
      <c r="N7" s="38" t="s">
        <v>104</v>
      </c>
      <c r="O7" s="38" t="s">
        <v>105</v>
      </c>
      <c r="P7" s="38">
        <v>8.3800000000000008</v>
      </c>
      <c r="Q7" s="38">
        <v>90.39</v>
      </c>
      <c r="R7" s="38">
        <v>3763</v>
      </c>
      <c r="S7" s="38">
        <v>44346</v>
      </c>
      <c r="T7" s="38">
        <v>790.91</v>
      </c>
      <c r="U7" s="38">
        <v>56.07</v>
      </c>
      <c r="V7" s="38">
        <v>3682</v>
      </c>
      <c r="W7" s="38">
        <v>1.86</v>
      </c>
      <c r="X7" s="38">
        <v>1979.57</v>
      </c>
      <c r="Y7" s="38">
        <v>71.430000000000007</v>
      </c>
      <c r="Z7" s="38">
        <v>81.72</v>
      </c>
      <c r="AA7" s="38">
        <v>97.27</v>
      </c>
      <c r="AB7" s="38">
        <v>97.93</v>
      </c>
      <c r="AC7" s="38">
        <v>105.06</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1353.4</v>
      </c>
      <c r="BG7" s="38">
        <v>1264.07</v>
      </c>
      <c r="BH7" s="38">
        <v>1108.68</v>
      </c>
      <c r="BI7" s="38">
        <v>1848.36</v>
      </c>
      <c r="BJ7" s="38">
        <v>1999.35</v>
      </c>
      <c r="BK7" s="38">
        <v>1081.8</v>
      </c>
      <c r="BL7" s="38">
        <v>974.93</v>
      </c>
      <c r="BM7" s="38">
        <v>855.8</v>
      </c>
      <c r="BN7" s="38">
        <v>789.46</v>
      </c>
      <c r="BO7" s="38">
        <v>826.83</v>
      </c>
      <c r="BP7" s="38">
        <v>765.47</v>
      </c>
      <c r="BQ7" s="38">
        <v>35.22</v>
      </c>
      <c r="BR7" s="38">
        <v>39.770000000000003</v>
      </c>
      <c r="BS7" s="38">
        <v>66.010000000000005</v>
      </c>
      <c r="BT7" s="38">
        <v>56.88</v>
      </c>
      <c r="BU7" s="38">
        <v>57.28</v>
      </c>
      <c r="BV7" s="38">
        <v>52.19</v>
      </c>
      <c r="BW7" s="38">
        <v>55.32</v>
      </c>
      <c r="BX7" s="38">
        <v>59.8</v>
      </c>
      <c r="BY7" s="38">
        <v>57.77</v>
      </c>
      <c r="BZ7" s="38">
        <v>57.31</v>
      </c>
      <c r="CA7" s="38">
        <v>59.59</v>
      </c>
      <c r="CB7" s="38">
        <v>488.07</v>
      </c>
      <c r="CC7" s="38">
        <v>448.87</v>
      </c>
      <c r="CD7" s="38">
        <v>279.01</v>
      </c>
      <c r="CE7" s="38">
        <v>330.92</v>
      </c>
      <c r="CF7" s="38">
        <v>307.75</v>
      </c>
      <c r="CG7" s="38">
        <v>296.14</v>
      </c>
      <c r="CH7" s="38">
        <v>283.17</v>
      </c>
      <c r="CI7" s="38">
        <v>263.76</v>
      </c>
      <c r="CJ7" s="38">
        <v>274.35000000000002</v>
      </c>
      <c r="CK7" s="38">
        <v>273.52</v>
      </c>
      <c r="CL7" s="38">
        <v>257.86</v>
      </c>
      <c r="CM7" s="38">
        <v>37.549999999999997</v>
      </c>
      <c r="CN7" s="38">
        <v>37.61</v>
      </c>
      <c r="CO7" s="38">
        <v>37.71</v>
      </c>
      <c r="CP7" s="38">
        <v>42.58</v>
      </c>
      <c r="CQ7" s="38">
        <v>41.69</v>
      </c>
      <c r="CR7" s="38">
        <v>52.31</v>
      </c>
      <c r="CS7" s="38">
        <v>60.65</v>
      </c>
      <c r="CT7" s="38">
        <v>51.75</v>
      </c>
      <c r="CU7" s="38">
        <v>50.68</v>
      </c>
      <c r="CV7" s="38">
        <v>50.14</v>
      </c>
      <c r="CW7" s="38">
        <v>51.3</v>
      </c>
      <c r="CX7" s="38">
        <v>58.95</v>
      </c>
      <c r="CY7" s="38">
        <v>60.31</v>
      </c>
      <c r="CZ7" s="38">
        <v>60.02</v>
      </c>
      <c r="DA7" s="38">
        <v>60.5</v>
      </c>
      <c r="DB7" s="38">
        <v>61.71</v>
      </c>
      <c r="DC7" s="38">
        <v>84.32</v>
      </c>
      <c r="DD7" s="38">
        <v>84.58</v>
      </c>
      <c r="DE7" s="38">
        <v>84.84</v>
      </c>
      <c r="DF7" s="38">
        <v>84.86</v>
      </c>
      <c r="DG7" s="38">
        <v>84.98</v>
      </c>
      <c r="DH7" s="38">
        <v>86.22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0.01</v>
      </c>
      <c r="EK7" s="38">
        <v>2.0499999999999998</v>
      </c>
      <c r="EL7" s="38">
        <v>0.01</v>
      </c>
      <c r="EM7" s="38">
        <v>0.01</v>
      </c>
      <c r="EN7" s="38">
        <v>0.02</v>
      </c>
      <c r="EO7" s="38">
        <v>0.02</v>
      </c>
    </row>
    <row r="8" spans="1:145" x14ac:dyDescent="0.2">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2">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2">
      <c r="A10" s="40" t="s">
        <v>49</v>
      </c>
      <c r="B10" s="41">
        <f t="shared" ref="B10:E10" si="15">DATEVALUE($B7+12-B11&amp;"/1/"&amp;B12)</f>
        <v>46388</v>
      </c>
      <c r="C10" s="41">
        <f t="shared" si="15"/>
        <v>46753</v>
      </c>
      <c r="D10" s="41">
        <f t="shared" si="15"/>
        <v>47119</v>
      </c>
      <c r="E10" s="41">
        <f t="shared" si="15"/>
        <v>47484</v>
      </c>
      <c r="F10" s="42">
        <f>DATEVALUE($B7+12-F11&amp;"/1/"&amp;F12)</f>
        <v>47849</v>
      </c>
    </row>
    <row r="11" spans="1:145" x14ac:dyDescent="0.2">
      <c r="B11">
        <v>4</v>
      </c>
      <c r="C11">
        <v>3</v>
      </c>
      <c r="D11">
        <v>2</v>
      </c>
      <c r="E11">
        <v>1</v>
      </c>
      <c r="F11">
        <v>0</v>
      </c>
      <c r="G11" t="s">
        <v>111</v>
      </c>
    </row>
    <row r="12" spans="1:145" x14ac:dyDescent="0.2">
      <c r="B12">
        <v>1</v>
      </c>
      <c r="C12">
        <v>1</v>
      </c>
      <c r="D12">
        <v>1</v>
      </c>
      <c r="E12">
        <v>1</v>
      </c>
      <c r="F12">
        <v>1</v>
      </c>
      <c r="G12" t="s">
        <v>112</v>
      </c>
    </row>
    <row r="13" spans="1:145" x14ac:dyDescent="0.2">
      <c r="B13" t="s">
        <v>113</v>
      </c>
      <c r="C13" t="s">
        <v>114</v>
      </c>
      <c r="D13" t="s">
        <v>114</v>
      </c>
      <c r="E13" t="s">
        <v>114</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小嶋　武志</cp:lastModifiedBy>
  <dcterms:created xsi:type="dcterms:W3CDTF">2020-12-04T03:00:02Z</dcterms:created>
  <dcterms:modified xsi:type="dcterms:W3CDTF">2021-01-24T23:43:39Z</dcterms:modified>
  <cp:category/>
</cp:coreProperties>
</file>