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F:\新しいフォルダー\03_下水道\"/>
    </mc:Choice>
  </mc:AlternateContent>
  <xr:revisionPtr revIDLastSave="0" documentId="13_ncr:1_{0CDB4F9F-7349-4EF4-A7FD-10055509B95F}" xr6:coauthVersionLast="46" xr6:coauthVersionMax="46" xr10:uidLastSave="{00000000-0000-0000-0000-000000000000}"/>
  <workbookProtection workbookAlgorithmName="SHA-512" workbookHashValue="7LcQ1jt3FpQprri5UmNP9siEOrFW53tvo0DVHN6u4JOgx7Pf3yuDKqiPy5CZkO9lXqNTAPWBztI+LMLNAmjReQ==" workbookSaltValue="btqEPea88SPT4sfDtqO0x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<sst xmlns="http://schemas.openxmlformats.org/spreadsheetml/2006/main" count="236" uniqueCount="120">
  <si>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</si>
  <si>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</si>
  <si>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</si>
  <si>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</si>
  <si>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</si>
  <si>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</si>
  <si>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</si>
  <si>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</si>
  <si>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</si>
  <si>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</si>
  <si>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</si>
  <si>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</si>
  <si>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</si>
  <si>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</si>
  <si>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</si>
  <si>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</si>
  <si>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</si>
  <si>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</si>
  <si>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</si>
  <si>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</si>
  <si>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</si>
  <si>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</si>
  <si>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</si>
  <si>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</si>
  <si>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</si>
  <si>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</si>
  <si>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</si>
  <si>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</si>
  <si>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</si>
  <si>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</si>
  <si>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</si>
  <si>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</si>
  <si>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</si>
  <si>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</si>
  <si>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</si>
  <si>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</si>
  <si>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</si>
  <si>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</si>
  <si>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</si>
  <si>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</si>
  <si>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</si>
  <si>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</si>
  <si>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</si>
  <si>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</si>
  <si>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</si>
  <si>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</si>
  <si>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</si>
  <si>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</si>
  <si>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</si>
  <si>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</si>
  <si>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</si>
  <si>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</si>
  <si>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</si>
  <si>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</si>
  <si>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</si>
  <si>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</si>
  <si>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</si>
  <si>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</si>
  <si>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</si>
  <si>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</si>
  <si>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</si>
  <si>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</si>
  <si>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</si>
  <si>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</si>
  <si>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</si>
  <si>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</si>
  <si>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</si>
  <si>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</si>
  <si>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</si>
  <si>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</si>
  <si>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</si>
  <si>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</si>
  <si>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</si>
  <si>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</si>
  <si>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</si>
  <si>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</si>
  <si>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</si>
  <si>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</si>
  <si>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</si>
  <si>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</si>
  <si>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</si>
  <si>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</si>
  <si>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</si>
  <si>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</si>
  <si>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</si>
  <si>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</si>
  <si>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</si>
  <si>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</si>
  <si>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</si>
  <si>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</si>
  <si>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</si>
  <si>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</si>
  <si>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</si>
  <si>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</si>
  <si>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</si>
  <si>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</si>
  <si>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</si>
  <si>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</si>
  <si>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</si>
  <si>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</si>
  <si>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</si>
  <si>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</si>
  <si>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</si>
  <si>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</si>
  <si>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</si>
  <si>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</si>
  <si>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</si>
  <si>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</si>
  <si>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</si>
  <si>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</si>
  <si>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</si>
  <si>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</si>
  <si>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</si>
  <si>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</si>
  <si>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</si>
  <si>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</si>
  <si>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</si>
  <si>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r>
      <t>　平成３年度整備開始から</t>
    </r>
    <r>
      <rPr>
        <sz val="11"/>
        <color rgb="FFFF0000"/>
        <rFont val="ＭＳ ゴシック"/>
        <family val="3"/>
        <charset val="128"/>
      </rPr>
      <t>29</t>
    </r>
    <r>
      <rPr>
        <sz val="11"/>
        <color theme="1"/>
        <rFont val="ＭＳ ゴシック"/>
        <family val="3"/>
        <charset val="128"/>
      </rPr>
      <t>年経過で耐用年数未到来であることから、下水道管渠については更新事業を開始していません。
　湯沢市生活排水処理整備構想においては、平成28年度から令和７年度までの10年間で面整備を終了する目標としており、未普及地域解消のための面整備を継続しております。管渠の更新事業は、その後に耐用年数を考慮し行うこととしています。
　処理場の更新事業については、平成24年度策定の長寿命化計画に基づき平成29年度までに機械設備等の更新を行うと共に、耐用年数により令和８年度から施設更新を行うこととしています。</t>
    </r>
    <phoneticPr fontId="4"/>
  </si>
  <si>
    <r>
      <t>　公共下水道は、湯沢処理区のみで平成３年度から整備を開始し、現在も継続中です。
　下水道整備の財源は約半分が国からの交付金と残りの半分を企業債（借入金）で賄っています。企業債の大部分は返済期間が28年又は30年ですので、まだ返済が終了しておりません。そのため公共下水道の維持管理費と企業債返済額を合わせた金額が増加傾向にありますが、平成29年度から公費負担の算定方法を見直したことにより</t>
    </r>
    <r>
      <rPr>
        <sz val="11"/>
        <color rgb="FFFF0000"/>
        <rFont val="ＭＳ ゴシック"/>
        <family val="3"/>
        <charset val="128"/>
      </rPr>
      <t>令和元</t>
    </r>
    <r>
      <rPr>
        <sz val="11"/>
        <color theme="1"/>
        <rFont val="ＭＳ ゴシック"/>
        <family val="3"/>
        <charset val="128"/>
      </rPr>
      <t>年度の「収益的収支比率」は</t>
    </r>
    <r>
      <rPr>
        <sz val="11"/>
        <color rgb="FFFF0000"/>
        <rFont val="ＭＳ ゴシック"/>
        <family val="3"/>
        <charset val="128"/>
      </rPr>
      <t>76</t>
    </r>
    <r>
      <rPr>
        <sz val="11"/>
        <color theme="1"/>
        <rFont val="ＭＳ ゴシック"/>
        <family val="3"/>
        <charset val="128"/>
      </rPr>
      <t>％、また同様の理由により「経費回収率」も100％まで改善しております。
　一方で経済的に困難であることや今の生活環境に不便を感じていない高齢者世帯などで未接続者が多く、水洗化率が</t>
    </r>
    <r>
      <rPr>
        <sz val="11"/>
        <color rgb="FFFF0000"/>
        <rFont val="ＭＳ ゴシック"/>
        <family val="3"/>
        <charset val="128"/>
      </rPr>
      <t>69</t>
    </r>
    <r>
      <rPr>
        <sz val="11"/>
        <color theme="1"/>
        <rFont val="ＭＳ ゴシック"/>
        <family val="3"/>
        <charset val="128"/>
      </rPr>
      <t>％と低いレベルにあり、また面整備の進捗の遅れ等により、処理場に流入する汚水量が少なく、「施設利用率」は</t>
    </r>
    <r>
      <rPr>
        <sz val="11"/>
        <color rgb="FFFF0000"/>
        <rFont val="ＭＳ ゴシック"/>
        <family val="3"/>
        <charset val="128"/>
      </rPr>
      <t>50</t>
    </r>
    <r>
      <rPr>
        <sz val="11"/>
        <color theme="1"/>
        <rFont val="ＭＳ ゴシック"/>
        <family val="3"/>
        <charset val="128"/>
      </rPr>
      <t>％と類似団体と比較して低い状況にあります。</t>
    </r>
    <rPh sb="193" eb="195">
      <t>レイワ</t>
    </rPh>
    <rPh sb="195" eb="196">
      <t>モト</t>
    </rPh>
    <phoneticPr fontId="4"/>
  </si>
  <si>
    <r>
      <t>　使用料の適正化のため、引き続き汚水処理原価を意識した使用料の見直しに努めます。
　また、大口需要家に対する加入活動や未水洗化家屋に対する普及啓発活動を強化し使用料収入の増加に努めるとともに、滞納対策を強化し収納率の向上を目指します。
　面整備事業及び更新事業については、将来的な処理区域内人口を考慮した最適な処理方法を検証し選択するとともに、財源となる企業債については、毎年度の元金返済額を超えない範囲で利用することにより残高の低減を目指します。
　平成28年度から施設の維持管理業務を運転管理業務と必要な物品や電力等の調達等を併せて委託する包括的民間委託に移行しました。また令和２年度から窓口民間委託</t>
    </r>
    <r>
      <rPr>
        <sz val="11"/>
        <color rgb="FFFF0000"/>
        <rFont val="ＭＳ ゴシック"/>
        <family val="3"/>
        <charset val="128"/>
      </rPr>
      <t>の実施により</t>
    </r>
    <r>
      <rPr>
        <sz val="11"/>
        <color theme="1"/>
        <rFont val="ＭＳ ゴシック"/>
        <family val="3"/>
        <charset val="128"/>
      </rPr>
      <t>、引き続き、民間活用による経費の節減を目指します。</t>
    </r>
    <rPh sb="303" eb="305">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</si>
</sst>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formatCode="#,##0.00;&quot;△&quot;#,##0.00;&quot;-&quot;">
                  <c:v>0.01</c:v>
                </c:pt>
                <c:pt idx="3" formatCode="#,##0.00;&quot;△&quot;#,##0.00;&quot;-&quot;">
                  <c:v>0.24</c:v>
                </c:pt>
                <c:pt idx="4">
                  <c:v>0</c:v>
                </c:pt>
              </c:numCache>
            </c:numRef>
          </c:val>
          <c:extLst>
            <c:ext xmlns:c16="http://schemas.microsoft.com/office/drawing/2014/chart" uri="{C3380CC4-5D6E-409C-BE32-E72D297353CC}">
              <c16:uniqueId val="{00000000-6FDB-4A9D-A58E-59E5130ABE8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0.15</c:v>
                </c:pt>
                <c:pt idx="2">
                  <c:v>0.16</c:v>
                </c:pt>
                <c:pt idx="3">
                  <c:v>0.13</c:v>
                </c:pt>
                <c:pt idx="4">
                  <c:v>0.15</c:v>
                </c:pt>
              </c:numCache>
            </c:numRef>
          </c:val>
          <c:smooth val="0"/>
          <c:extLst>
            <c:ext xmlns:c16="http://schemas.microsoft.com/office/drawing/2014/chart" uri="{C3380CC4-5D6E-409C-BE32-E72D297353CC}">
              <c16:uniqueId val="{00000001-6FDB-4A9D-A58E-59E5130ABE8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45.52</c:v>
                </c:pt>
                <c:pt idx="1">
                  <c:v>48.7</c:v>
                </c:pt>
                <c:pt idx="2">
                  <c:v>50.76</c:v>
                </c:pt>
                <c:pt idx="3">
                  <c:v>51.02</c:v>
                </c:pt>
                <c:pt idx="4">
                  <c:v>50.3</c:v>
                </c:pt>
              </c:numCache>
            </c:numRef>
          </c:val>
          <c:extLst>
            <c:ext xmlns:c16="http://schemas.microsoft.com/office/drawing/2014/chart" uri="{C3380CC4-5D6E-409C-BE32-E72D297353CC}">
              <c16:uniqueId val="{00000000-55F2-4C77-BDB9-B41E6AE898B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54.67</c:v>
                </c:pt>
                <c:pt idx="1">
                  <c:v>53.51</c:v>
                </c:pt>
                <c:pt idx="2">
                  <c:v>53.5</c:v>
                </c:pt>
                <c:pt idx="3">
                  <c:v>52.58</c:v>
                </c:pt>
                <c:pt idx="4">
                  <c:v>50.94</c:v>
                </c:pt>
              </c:numCache>
            </c:numRef>
          </c:val>
          <c:smooth val="0"/>
          <c:extLst>
            <c:ext xmlns:c16="http://schemas.microsoft.com/office/drawing/2014/chart" uri="{C3380CC4-5D6E-409C-BE32-E72D297353CC}">
              <c16:uniqueId val="{00000001-55F2-4C77-BDB9-B41E6AE898B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66.849999999999994</c:v>
                </c:pt>
                <c:pt idx="1">
                  <c:v>68.58</c:v>
                </c:pt>
                <c:pt idx="2">
                  <c:v>68.39</c:v>
                </c:pt>
                <c:pt idx="3">
                  <c:v>69.61</c:v>
                </c:pt>
                <c:pt idx="4">
                  <c:v>68.98</c:v>
                </c:pt>
              </c:numCache>
            </c:numRef>
          </c:val>
          <c:extLst>
            <c:ext xmlns:c16="http://schemas.microsoft.com/office/drawing/2014/chart" uri="{C3380CC4-5D6E-409C-BE32-E72D297353CC}">
              <c16:uniqueId val="{00000000-445D-4EA7-9A15-DBA10C748ED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c:v>
                </c:pt>
                <c:pt idx="1">
                  <c:v>83.91</c:v>
                </c:pt>
                <c:pt idx="2">
                  <c:v>83.51</c:v>
                </c:pt>
                <c:pt idx="3">
                  <c:v>83.02</c:v>
                </c:pt>
                <c:pt idx="4">
                  <c:v>82.55</c:v>
                </c:pt>
              </c:numCache>
            </c:numRef>
          </c:val>
          <c:smooth val="0"/>
          <c:extLst>
            <c:ext xmlns:c16="http://schemas.microsoft.com/office/drawing/2014/chart" uri="{C3380CC4-5D6E-409C-BE32-E72D297353CC}">
              <c16:uniqueId val="{00000001-445D-4EA7-9A15-DBA10C748ED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58.84</c:v>
                </c:pt>
                <c:pt idx="1">
                  <c:v>59.02</c:v>
                </c:pt>
                <c:pt idx="2">
                  <c:v>73.87</c:v>
                </c:pt>
                <c:pt idx="3">
                  <c:v>73.14</c:v>
                </c:pt>
                <c:pt idx="4">
                  <c:v>75.64</c:v>
                </c:pt>
              </c:numCache>
            </c:numRef>
          </c:val>
          <c:extLst>
            <c:ext xmlns:c16="http://schemas.microsoft.com/office/drawing/2014/chart" uri="{C3380CC4-5D6E-409C-BE32-E72D297353CC}">
              <c16:uniqueId val="{00000000-80A8-469F-A787-0D01762E781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0A8-469F-A787-0D01762E781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9A7-4BB8-B9ED-975BBC79492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9A7-4BB8-B9ED-975BBC79492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203-42FF-B4F7-D4594C8DA93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203-42FF-B4F7-D4594C8DA93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15E-47B7-9F0D-98CB1B647CC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15E-47B7-9F0D-98CB1B647CC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043-4E28-A658-39C4D68C925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043-4E28-A658-39C4D68C925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1240.93</c:v>
                </c:pt>
                <c:pt idx="1">
                  <c:v>1079.79</c:v>
                </c:pt>
                <c:pt idx="2">
                  <c:v>1147.44</c:v>
                </c:pt>
                <c:pt idx="3">
                  <c:v>891.6</c:v>
                </c:pt>
                <c:pt idx="4">
                  <c:v>1007.72</c:v>
                </c:pt>
              </c:numCache>
            </c:numRef>
          </c:val>
          <c:extLst>
            <c:ext xmlns:c16="http://schemas.microsoft.com/office/drawing/2014/chart" uri="{C3380CC4-5D6E-409C-BE32-E72D297353CC}">
              <c16:uniqueId val="{00000000-67CF-45D8-83A9-6B9A476CB7C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1118.56</c:v>
                </c:pt>
                <c:pt idx="1">
                  <c:v>1111.31</c:v>
                </c:pt>
                <c:pt idx="2">
                  <c:v>966.33</c:v>
                </c:pt>
                <c:pt idx="3">
                  <c:v>958.81</c:v>
                </c:pt>
                <c:pt idx="4">
                  <c:v>1001.3</c:v>
                </c:pt>
              </c:numCache>
            </c:numRef>
          </c:val>
          <c:smooth val="0"/>
          <c:extLst>
            <c:ext xmlns:c16="http://schemas.microsoft.com/office/drawing/2014/chart" uri="{C3380CC4-5D6E-409C-BE32-E72D297353CC}">
              <c16:uniqueId val="{00000001-67CF-45D8-83A9-6B9A476CB7C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40.98</c:v>
                </c:pt>
                <c:pt idx="1">
                  <c:v>48.75</c:v>
                </c:pt>
                <c:pt idx="2">
                  <c:v>100</c:v>
                </c:pt>
                <c:pt idx="3">
                  <c:v>100</c:v>
                </c:pt>
                <c:pt idx="4">
                  <c:v>100</c:v>
                </c:pt>
              </c:numCache>
            </c:numRef>
          </c:val>
          <c:extLst>
            <c:ext xmlns:c16="http://schemas.microsoft.com/office/drawing/2014/chart" uri="{C3380CC4-5D6E-409C-BE32-E72D297353CC}">
              <c16:uniqueId val="{00000000-AF24-4BF6-99A4-7E58C27EB03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72.33</c:v>
                </c:pt>
                <c:pt idx="1">
                  <c:v>75.540000000000006</c:v>
                </c:pt>
                <c:pt idx="2">
                  <c:v>81.739999999999995</c:v>
                </c:pt>
                <c:pt idx="3">
                  <c:v>82.88</c:v>
                </c:pt>
                <c:pt idx="4">
                  <c:v>81.88</c:v>
                </c:pt>
              </c:numCache>
            </c:numRef>
          </c:val>
          <c:smooth val="0"/>
          <c:extLst>
            <c:ext xmlns:c16="http://schemas.microsoft.com/office/drawing/2014/chart" uri="{C3380CC4-5D6E-409C-BE32-E72D297353CC}">
              <c16:uniqueId val="{00000001-AF24-4BF6-99A4-7E58C27EB03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436.42</c:v>
                </c:pt>
                <c:pt idx="1">
                  <c:v>376.78</c:v>
                </c:pt>
                <c:pt idx="2">
                  <c:v>187.73</c:v>
                </c:pt>
                <c:pt idx="3">
                  <c:v>192.46</c:v>
                </c:pt>
                <c:pt idx="4">
                  <c:v>181.32</c:v>
                </c:pt>
              </c:numCache>
            </c:numRef>
          </c:val>
          <c:extLst>
            <c:ext xmlns:c16="http://schemas.microsoft.com/office/drawing/2014/chart" uri="{C3380CC4-5D6E-409C-BE32-E72D297353CC}">
              <c16:uniqueId val="{00000000-A9EE-4228-8899-70CC285809D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215.28</c:v>
                </c:pt>
                <c:pt idx="1">
                  <c:v>207.96</c:v>
                </c:pt>
                <c:pt idx="2">
                  <c:v>194.31</c:v>
                </c:pt>
                <c:pt idx="3">
                  <c:v>190.99</c:v>
                </c:pt>
                <c:pt idx="4">
                  <c:v>187.55</c:v>
                </c:pt>
              </c:numCache>
            </c:numRef>
          </c:val>
          <c:smooth val="0"/>
          <c:extLst>
            <c:ext xmlns:c16="http://schemas.microsoft.com/office/drawing/2014/chart" uri="{C3380CC4-5D6E-409C-BE32-E72D297353CC}">
              <c16:uniqueId val="{00000001-A9EE-4228-8899-70CC285809D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湯沢市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Cc2</v>
      </c>
      <c r="X8" s="72"/>
      <c r="Y8" s="72"/>
      <c r="Z8" s="72"/>
      <c r="AA8" s="72"/>
      <c r="AB8" s="72"/>
      <c r="AC8" s="72"/>
      <c r="AD8" s="73" t="str">
        <f>データ!$M$6</f>
        <v>非設置</v>
      </c>
      <c r="AE8" s="73"/>
      <c r="AF8" s="73"/>
      <c r="AG8" s="73"/>
      <c r="AH8" s="73"/>
      <c r="AI8" s="73"/>
      <c r="AJ8" s="73"/>
      <c r="AK8" s="3"/>
      <c r="AL8" s="69">
        <f>データ!S6</f>
        <v>44346</v>
      </c>
      <c r="AM8" s="69"/>
      <c r="AN8" s="69"/>
      <c r="AO8" s="69"/>
      <c r="AP8" s="69"/>
      <c r="AQ8" s="69"/>
      <c r="AR8" s="69"/>
      <c r="AS8" s="69"/>
      <c r="AT8" s="68">
        <f>データ!T6</f>
        <v>790.91</v>
      </c>
      <c r="AU8" s="68"/>
      <c r="AV8" s="68"/>
      <c r="AW8" s="68"/>
      <c r="AX8" s="68"/>
      <c r="AY8" s="68"/>
      <c r="AZ8" s="68"/>
      <c r="BA8" s="68"/>
      <c r="BB8" s="68">
        <f>データ!U6</f>
        <v>56.07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30.48</v>
      </c>
      <c r="Q10" s="68"/>
      <c r="R10" s="68"/>
      <c r="S10" s="68"/>
      <c r="T10" s="68"/>
      <c r="U10" s="68"/>
      <c r="V10" s="68"/>
      <c r="W10" s="68">
        <f>データ!Q6</f>
        <v>88.01</v>
      </c>
      <c r="X10" s="68"/>
      <c r="Y10" s="68"/>
      <c r="Z10" s="68"/>
      <c r="AA10" s="68"/>
      <c r="AB10" s="68"/>
      <c r="AC10" s="68"/>
      <c r="AD10" s="69">
        <f>データ!R6</f>
        <v>3763</v>
      </c>
      <c r="AE10" s="69"/>
      <c r="AF10" s="69"/>
      <c r="AG10" s="69"/>
      <c r="AH10" s="69"/>
      <c r="AI10" s="69"/>
      <c r="AJ10" s="69"/>
      <c r="AK10" s="2"/>
      <c r="AL10" s="69">
        <f>データ!V6</f>
        <v>13385</v>
      </c>
      <c r="AM10" s="69"/>
      <c r="AN10" s="69"/>
      <c r="AO10" s="69"/>
      <c r="AP10" s="69"/>
      <c r="AQ10" s="69"/>
      <c r="AR10" s="69"/>
      <c r="AS10" s="69"/>
      <c r="AT10" s="68">
        <f>データ!W6</f>
        <v>4.3600000000000003</v>
      </c>
      <c r="AU10" s="68"/>
      <c r="AV10" s="68"/>
      <c r="AW10" s="68"/>
      <c r="AX10" s="68"/>
      <c r="AY10" s="68"/>
      <c r="AZ10" s="68"/>
      <c r="BA10" s="68"/>
      <c r="BB10" s="68">
        <f>データ!X6</f>
        <v>3069.95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【682.51】</v>
      </c>
      <c r="I86" s="26" t="str">
        <f>データ!CA6</f>
        <v>【100.34】</v>
      </c>
      <c r="J86" s="26" t="str">
        <f>データ!CL6</f>
        <v>【136.15】</v>
      </c>
      <c r="K86" s="26" t="str">
        <f>データ!CW6</f>
        <v>【59.64】</v>
      </c>
      <c r="L86" s="26" t="str">
        <f>データ!DH6</f>
        <v>【95.35】</v>
      </c>
      <c r="M86" s="26" t="s">
        <v>43</v>
      </c>
      <c r="N86" s="26" t="s">
        <v>43</v>
      </c>
      <c r="O86" s="26" t="str">
        <f>データ!EO6</f>
        <v>【0.22】</v>
      </c>
    </row>
  </sheetData>
  <sheetProtection algorithmName="SHA-512" hashValue="nOalRkAWNdxAxJigmxAZiJTIL1RZwhGy2DkqSczo/2pPt+viiBBHS0Z8vZRVnNgMFXU64eZQgumszQedNBPoZA==" saltValue="3RKfH63cNjTf9fT4o6MUf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52078</v>
      </c>
      <c r="D6" s="33">
        <f t="shared" si="3"/>
        <v>47</v>
      </c>
      <c r="E6" s="33">
        <f t="shared" si="3"/>
        <v>17</v>
      </c>
      <c r="F6" s="33">
        <f t="shared" si="3"/>
        <v>1</v>
      </c>
      <c r="G6" s="33">
        <f t="shared" si="3"/>
        <v>0</v>
      </c>
      <c r="H6" s="33" t="str">
        <f t="shared" si="3"/>
        <v>秋田県　湯沢市</v>
      </c>
      <c r="I6" s="33" t="str">
        <f t="shared" si="3"/>
        <v>法非適用</v>
      </c>
      <c r="J6" s="33" t="str">
        <f t="shared" si="3"/>
        <v>下水道事業</v>
      </c>
      <c r="K6" s="33" t="str">
        <f t="shared" si="3"/>
        <v>公共下水道</v>
      </c>
      <c r="L6" s="33" t="str">
        <f t="shared" si="3"/>
        <v>Cc2</v>
      </c>
      <c r="M6" s="33" t="str">
        <f t="shared" si="3"/>
        <v>非設置</v>
      </c>
      <c r="N6" s="34" t="str">
        <f t="shared" si="3"/>
        <v>-</v>
      </c>
      <c r="O6" s="34" t="str">
        <f t="shared" si="3"/>
        <v>該当数値なし</v>
      </c>
      <c r="P6" s="34">
        <f t="shared" si="3"/>
        <v>30.48</v>
      </c>
      <c r="Q6" s="34">
        <f t="shared" si="3"/>
        <v>88.01</v>
      </c>
      <c r="R6" s="34">
        <f t="shared" si="3"/>
        <v>3763</v>
      </c>
      <c r="S6" s="34">
        <f t="shared" si="3"/>
        <v>44346</v>
      </c>
      <c r="T6" s="34">
        <f t="shared" si="3"/>
        <v>790.91</v>
      </c>
      <c r="U6" s="34">
        <f t="shared" si="3"/>
        <v>56.07</v>
      </c>
      <c r="V6" s="34">
        <f t="shared" si="3"/>
        <v>13385</v>
      </c>
      <c r="W6" s="34">
        <f t="shared" si="3"/>
        <v>4.3600000000000003</v>
      </c>
      <c r="X6" s="34">
        <f t="shared" si="3"/>
        <v>3069.95</v>
      </c>
      <c r="Y6" s="35">
        <f>IF(Y7="",NA(),Y7)</f>
        <v>58.84</v>
      </c>
      <c r="Z6" s="35">
        <f t="shared" ref="Z6:AH6" si="4">IF(Z7="",NA(),Z7)</f>
        <v>59.02</v>
      </c>
      <c r="AA6" s="35">
        <f t="shared" si="4"/>
        <v>73.87</v>
      </c>
      <c r="AB6" s="35">
        <f t="shared" si="4"/>
        <v>73.14</v>
      </c>
      <c r="AC6" s="35">
        <f t="shared" si="4"/>
        <v>75.64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1240.93</v>
      </c>
      <c r="BG6" s="35">
        <f t="shared" ref="BG6:BO6" si="7">IF(BG7="",NA(),BG7)</f>
        <v>1079.79</v>
      </c>
      <c r="BH6" s="35">
        <f t="shared" si="7"/>
        <v>1147.44</v>
      </c>
      <c r="BI6" s="35">
        <f t="shared" si="7"/>
        <v>891.6</v>
      </c>
      <c r="BJ6" s="35">
        <f t="shared" si="7"/>
        <v>1007.72</v>
      </c>
      <c r="BK6" s="35">
        <f t="shared" si="7"/>
        <v>1118.56</v>
      </c>
      <c r="BL6" s="35">
        <f t="shared" si="7"/>
        <v>1111.31</v>
      </c>
      <c r="BM6" s="35">
        <f t="shared" si="7"/>
        <v>966.33</v>
      </c>
      <c r="BN6" s="35">
        <f t="shared" si="7"/>
        <v>958.81</v>
      </c>
      <c r="BO6" s="35">
        <f t="shared" si="7"/>
        <v>1001.3</v>
      </c>
      <c r="BP6" s="34" t="str">
        <f>IF(BP7="","",IF(BP7="-","【-】","【"&amp;SUBSTITUTE(TEXT(BP7,"#,##0.00"),"-","△")&amp;"】"))</f>
        <v>【682.51】</v>
      </c>
      <c r="BQ6" s="35">
        <f>IF(BQ7="",NA(),BQ7)</f>
        <v>40.98</v>
      </c>
      <c r="BR6" s="35">
        <f t="shared" ref="BR6:BZ6" si="8">IF(BR7="",NA(),BR7)</f>
        <v>48.75</v>
      </c>
      <c r="BS6" s="35">
        <f t="shared" si="8"/>
        <v>100</v>
      </c>
      <c r="BT6" s="35">
        <f t="shared" si="8"/>
        <v>100</v>
      </c>
      <c r="BU6" s="35">
        <f t="shared" si="8"/>
        <v>100</v>
      </c>
      <c r="BV6" s="35">
        <f t="shared" si="8"/>
        <v>72.33</v>
      </c>
      <c r="BW6" s="35">
        <f t="shared" si="8"/>
        <v>75.540000000000006</v>
      </c>
      <c r="BX6" s="35">
        <f t="shared" si="8"/>
        <v>81.739999999999995</v>
      </c>
      <c r="BY6" s="35">
        <f t="shared" si="8"/>
        <v>82.88</v>
      </c>
      <c r="BZ6" s="35">
        <f t="shared" si="8"/>
        <v>81.88</v>
      </c>
      <c r="CA6" s="34" t="str">
        <f>IF(CA7="","",IF(CA7="-","【-】","【"&amp;SUBSTITUTE(TEXT(CA7,"#,##0.00"),"-","△")&amp;"】"))</f>
        <v>【100.34】</v>
      </c>
      <c r="CB6" s="35">
        <f>IF(CB7="",NA(),CB7)</f>
        <v>436.42</v>
      </c>
      <c r="CC6" s="35">
        <f t="shared" ref="CC6:CK6" si="9">IF(CC7="",NA(),CC7)</f>
        <v>376.78</v>
      </c>
      <c r="CD6" s="35">
        <f t="shared" si="9"/>
        <v>187.73</v>
      </c>
      <c r="CE6" s="35">
        <f t="shared" si="9"/>
        <v>192.46</v>
      </c>
      <c r="CF6" s="35">
        <f t="shared" si="9"/>
        <v>181.32</v>
      </c>
      <c r="CG6" s="35">
        <f t="shared" si="9"/>
        <v>215.28</v>
      </c>
      <c r="CH6" s="35">
        <f t="shared" si="9"/>
        <v>207.96</v>
      </c>
      <c r="CI6" s="35">
        <f t="shared" si="9"/>
        <v>194.31</v>
      </c>
      <c r="CJ6" s="35">
        <f t="shared" si="9"/>
        <v>190.99</v>
      </c>
      <c r="CK6" s="35">
        <f t="shared" si="9"/>
        <v>187.55</v>
      </c>
      <c r="CL6" s="34" t="str">
        <f>IF(CL7="","",IF(CL7="-","【-】","【"&amp;SUBSTITUTE(TEXT(CL7,"#,##0.00"),"-","△")&amp;"】"))</f>
        <v>【136.15】</v>
      </c>
      <c r="CM6" s="35">
        <f>IF(CM7="",NA(),CM7)</f>
        <v>45.52</v>
      </c>
      <c r="CN6" s="35">
        <f t="shared" ref="CN6:CV6" si="10">IF(CN7="",NA(),CN7)</f>
        <v>48.7</v>
      </c>
      <c r="CO6" s="35">
        <f t="shared" si="10"/>
        <v>50.76</v>
      </c>
      <c r="CP6" s="35">
        <f t="shared" si="10"/>
        <v>51.02</v>
      </c>
      <c r="CQ6" s="35">
        <f t="shared" si="10"/>
        <v>50.3</v>
      </c>
      <c r="CR6" s="35">
        <f t="shared" si="10"/>
        <v>54.67</v>
      </c>
      <c r="CS6" s="35">
        <f t="shared" si="10"/>
        <v>53.51</v>
      </c>
      <c r="CT6" s="35">
        <f t="shared" si="10"/>
        <v>53.5</v>
      </c>
      <c r="CU6" s="35">
        <f t="shared" si="10"/>
        <v>52.58</v>
      </c>
      <c r="CV6" s="35">
        <f t="shared" si="10"/>
        <v>50.94</v>
      </c>
      <c r="CW6" s="34" t="str">
        <f>IF(CW7="","",IF(CW7="-","【-】","【"&amp;SUBSTITUTE(TEXT(CW7,"#,##0.00"),"-","△")&amp;"】"))</f>
        <v>【59.64】</v>
      </c>
      <c r="CX6" s="35">
        <f>IF(CX7="",NA(),CX7)</f>
        <v>66.849999999999994</v>
      </c>
      <c r="CY6" s="35">
        <f t="shared" ref="CY6:DG6" si="11">IF(CY7="",NA(),CY7)</f>
        <v>68.58</v>
      </c>
      <c r="CZ6" s="35">
        <f t="shared" si="11"/>
        <v>68.39</v>
      </c>
      <c r="DA6" s="35">
        <f t="shared" si="11"/>
        <v>69.61</v>
      </c>
      <c r="DB6" s="35">
        <f t="shared" si="11"/>
        <v>68.98</v>
      </c>
      <c r="DC6" s="35">
        <f t="shared" si="11"/>
        <v>83.8</v>
      </c>
      <c r="DD6" s="35">
        <f t="shared" si="11"/>
        <v>83.91</v>
      </c>
      <c r="DE6" s="35">
        <f t="shared" si="11"/>
        <v>83.51</v>
      </c>
      <c r="DF6" s="35">
        <f t="shared" si="11"/>
        <v>83.02</v>
      </c>
      <c r="DG6" s="35">
        <f t="shared" si="11"/>
        <v>82.55</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5">
        <f t="shared" si="14"/>
        <v>0.01</v>
      </c>
      <c r="EH6" s="35">
        <f t="shared" si="14"/>
        <v>0.24</v>
      </c>
      <c r="EI6" s="34">
        <f t="shared" si="14"/>
        <v>0</v>
      </c>
      <c r="EJ6" s="35">
        <f t="shared" si="14"/>
        <v>0.11</v>
      </c>
      <c r="EK6" s="35">
        <f t="shared" si="14"/>
        <v>0.15</v>
      </c>
      <c r="EL6" s="35">
        <f t="shared" si="14"/>
        <v>0.16</v>
      </c>
      <c r="EM6" s="35">
        <f t="shared" si="14"/>
        <v>0.13</v>
      </c>
      <c r="EN6" s="35">
        <f t="shared" si="14"/>
        <v>0.15</v>
      </c>
      <c r="EO6" s="34" t="str">
        <f>IF(EO7="","",IF(EO7="-","【-】","【"&amp;SUBSTITUTE(TEXT(EO7,"#,##0.00"),"-","△")&amp;"】"))</f>
        <v>【0.22】</v>
      </c>
    </row>
    <row r="7" spans="1:145" s="36" customFormat="1" x14ac:dyDescent="0.15">
      <c r="A7" s="28"/>
      <c r="B7" s="37">
        <v>2019</v>
      </c>
      <c r="C7" s="37">
        <v>52078</v>
      </c>
      <c r="D7" s="37">
        <v>47</v>
      </c>
      <c r="E7" s="37">
        <v>17</v>
      </c>
      <c r="F7" s="37">
        <v>1</v>
      </c>
      <c r="G7" s="37">
        <v>0</v>
      </c>
      <c r="H7" s="37" t="s">
        <v>98</v>
      </c>
      <c r="I7" s="37" t="s">
        <v>99</v>
      </c>
      <c r="J7" s="37" t="s">
        <v>100</v>
      </c>
      <c r="K7" s="37" t="s">
        <v>101</v>
      </c>
      <c r="L7" s="37" t="s">
        <v>102</v>
      </c>
      <c r="M7" s="37" t="s">
        <v>103</v>
      </c>
      <c r="N7" s="38" t="s">
        <v>104</v>
      </c>
      <c r="O7" s="38" t="s">
        <v>105</v>
      </c>
      <c r="P7" s="38">
        <v>30.48</v>
      </c>
      <c r="Q7" s="38">
        <v>88.01</v>
      </c>
      <c r="R7" s="38">
        <v>3763</v>
      </c>
      <c r="S7" s="38">
        <v>44346</v>
      </c>
      <c r="T7" s="38">
        <v>790.91</v>
      </c>
      <c r="U7" s="38">
        <v>56.07</v>
      </c>
      <c r="V7" s="38">
        <v>13385</v>
      </c>
      <c r="W7" s="38">
        <v>4.3600000000000003</v>
      </c>
      <c r="X7" s="38">
        <v>3069.95</v>
      </c>
      <c r="Y7" s="38">
        <v>58.84</v>
      </c>
      <c r="Z7" s="38">
        <v>59.02</v>
      </c>
      <c r="AA7" s="38">
        <v>73.87</v>
      </c>
      <c r="AB7" s="38">
        <v>73.14</v>
      </c>
      <c r="AC7" s="38">
        <v>75.64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1240.93</v>
      </c>
      <c r="BG7" s="38">
        <v>1079.79</v>
      </c>
      <c r="BH7" s="38">
        <v>1147.44</v>
      </c>
      <c r="BI7" s="38">
        <v>891.6</v>
      </c>
      <c r="BJ7" s="38">
        <v>1007.72</v>
      </c>
      <c r="BK7" s="38">
        <v>1118.56</v>
      </c>
      <c r="BL7" s="38">
        <v>1111.31</v>
      </c>
      <c r="BM7" s="38">
        <v>966.33</v>
      </c>
      <c r="BN7" s="38">
        <v>958.81</v>
      </c>
      <c r="BO7" s="38">
        <v>1001.3</v>
      </c>
      <c r="BP7" s="38">
        <v>682.51</v>
      </c>
      <c r="BQ7" s="38">
        <v>40.98</v>
      </c>
      <c r="BR7" s="38">
        <v>48.75</v>
      </c>
      <c r="BS7" s="38">
        <v>100</v>
      </c>
      <c r="BT7" s="38">
        <v>100</v>
      </c>
      <c r="BU7" s="38">
        <v>100</v>
      </c>
      <c r="BV7" s="38">
        <v>72.33</v>
      </c>
      <c r="BW7" s="38">
        <v>75.540000000000006</v>
      </c>
      <c r="BX7" s="38">
        <v>81.739999999999995</v>
      </c>
      <c r="BY7" s="38">
        <v>82.88</v>
      </c>
      <c r="BZ7" s="38">
        <v>81.88</v>
      </c>
      <c r="CA7" s="38">
        <v>100.34</v>
      </c>
      <c r="CB7" s="38">
        <v>436.42</v>
      </c>
      <c r="CC7" s="38">
        <v>376.78</v>
      </c>
      <c r="CD7" s="38">
        <v>187.73</v>
      </c>
      <c r="CE7" s="38">
        <v>192.46</v>
      </c>
      <c r="CF7" s="38">
        <v>181.32</v>
      </c>
      <c r="CG7" s="38">
        <v>215.28</v>
      </c>
      <c r="CH7" s="38">
        <v>207.96</v>
      </c>
      <c r="CI7" s="38">
        <v>194.31</v>
      </c>
      <c r="CJ7" s="38">
        <v>190.99</v>
      </c>
      <c r="CK7" s="38">
        <v>187.55</v>
      </c>
      <c r="CL7" s="38">
        <v>136.15</v>
      </c>
      <c r="CM7" s="38">
        <v>45.52</v>
      </c>
      <c r="CN7" s="38">
        <v>48.7</v>
      </c>
      <c r="CO7" s="38">
        <v>50.76</v>
      </c>
      <c r="CP7" s="38">
        <v>51.02</v>
      </c>
      <c r="CQ7" s="38">
        <v>50.3</v>
      </c>
      <c r="CR7" s="38">
        <v>54.67</v>
      </c>
      <c r="CS7" s="38">
        <v>53.51</v>
      </c>
      <c r="CT7" s="38">
        <v>53.5</v>
      </c>
      <c r="CU7" s="38">
        <v>52.58</v>
      </c>
      <c r="CV7" s="38">
        <v>50.94</v>
      </c>
      <c r="CW7" s="38">
        <v>59.64</v>
      </c>
      <c r="CX7" s="38">
        <v>66.849999999999994</v>
      </c>
      <c r="CY7" s="38">
        <v>68.58</v>
      </c>
      <c r="CZ7" s="38">
        <v>68.39</v>
      </c>
      <c r="DA7" s="38">
        <v>69.61</v>
      </c>
      <c r="DB7" s="38">
        <v>68.98</v>
      </c>
      <c r="DC7" s="38">
        <v>83.8</v>
      </c>
      <c r="DD7" s="38">
        <v>83.91</v>
      </c>
      <c r="DE7" s="38">
        <v>83.51</v>
      </c>
      <c r="DF7" s="38">
        <v>83.02</v>
      </c>
      <c r="DG7" s="38">
        <v>82.55</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0.01</v>
      </c>
      <c r="EH7" s="38">
        <v>0.24</v>
      </c>
      <c r="EI7" s="38">
        <v>0</v>
      </c>
      <c r="EJ7" s="38">
        <v>0.11</v>
      </c>
      <c r="EK7" s="38">
        <v>0.15</v>
      </c>
      <c r="EL7" s="38">
        <v>0.16</v>
      </c>
      <c r="EM7" s="38">
        <v>0.13</v>
      </c>
      <c r="EN7" s="38">
        <v>0.15</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佐藤佳紀</cp:lastModifiedBy>
  <dcterms:created xsi:type="dcterms:W3CDTF">2020-12-04T02:42:49Z</dcterms:created>
  <dcterms:modified xsi:type="dcterms:W3CDTF">2021-01-24T12:06:00Z</dcterms:modified>
  <cp:category/>
</cp:coreProperties>
</file>