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14179\Desktop\"/>
    </mc:Choice>
  </mc:AlternateContent>
  <xr:revisionPtr revIDLastSave="0" documentId="8_{646FDE35-E869-46EF-9DC9-D8EF1DE34FDD}" xr6:coauthVersionLast="45" xr6:coauthVersionMax="45" xr10:uidLastSave="{00000000-0000-0000-0000-000000000000}"/>
  <bookViews>
    <workbookView xWindow="-120" yWindow="-120" windowWidth="29040" windowHeight="15840" xr2:uid="{5F4E2FCC-62AF-4FFC-BE7E-CD7CE6B12341}"/>
  </bookViews>
  <sheets>
    <sheet name="介護サービス（指定介護老人福祉施設）" sheetId="1" r:id="rId1"/>
    <sheet name="介護サービス（老人デイサービスセンタ－）" sheetId="2" r:id="rId2"/>
    <sheet name="介護サービス（老人短期入所施設）" sheetId="3" r:id="rId3"/>
  </sheets>
  <externalReferences>
    <externalReference r:id="rId4"/>
    <externalReference r:id="rId5"/>
    <externalReference r:id="rId6"/>
  </externalReferences>
  <definedNames>
    <definedName name="_xlnm.Print_Area" localSheetId="0">'介護サービス（指定介護老人福祉施設）'!$A$1:$BR$298</definedName>
    <definedName name="_xlnm.Print_Area" localSheetId="1">'介護サービス（老人デイサービスセンタ－）'!$A$1:$BR$298</definedName>
    <definedName name="_xlnm.Print_Area" localSheetId="2">'介護サービス（老人短期入所施設）'!$A$1:$BR$298</definedName>
    <definedName name="業種名" localSheetId="1">[2]選択肢!$K$2:$K$19</definedName>
    <definedName name="業種名" localSheetId="2">[3]選択肢!$K$2:$K$19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3" l="1"/>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 r="D279" i="1" l="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<sst xmlns="http://schemas.openxmlformats.org/spreadsheetml/2006/main" count="528" uniqueCount="74">
  <si>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</si>
  <si>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</si>
  <si>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</si>
  <si>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</si>
  <si>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</si>
  <si>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</si>
  <si>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</si>
  <si>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</si>
  <si>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</si>
  <si>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</si>
  <si>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</si>
  <si>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</si>
  <si>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</si>
  <si>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</si>
  <si>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</si>
  <si>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</si>
  <si>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</si>
  <si>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</si>
  <si>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</si>
  <si>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</si>
  <si>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</si>
  <si>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①償還終了による廃止</t>
    <rPh sb="1" eb="3">
      <t>ショウカン</t>
    </rPh>
    <rPh sb="3" eb="5">
      <t>シュウリョウ</t>
    </rPh>
    <rPh sb="8" eb="10">
      <t>ハイシ</t>
    </rPh>
    <phoneticPr fontId="1"/>
  </si>
  <si>
    <t>②一般会計化</t>
    <rPh sb="1" eb="3">
      <t>イッパン</t>
    </rPh>
    <rPh sb="3" eb="6">
      <t>カイケイカ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</si>
  <si>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</si>
  <si>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</si>
  <si>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</si>
  <si>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</si>
  <si>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③診療所への移行</t>
    <rPh sb="1" eb="4">
      <t>シンリョウジョ</t>
    </rPh>
    <rPh sb="6" eb="8">
      <t>イコウ</t>
    </rPh>
    <phoneticPr fontId="1"/>
  </si>
  <si>
    <t>④飲料用水供給施設化</t>
    <rPh sb="1" eb="3">
      <t>インリョウ</t>
    </rPh>
    <rPh sb="3" eb="5">
      <t>ヨウスイ</t>
    </rPh>
    <rPh sb="5" eb="7">
      <t>キョウキュウ</t>
    </rPh>
    <rPh sb="7" eb="10">
      <t>シセツカ</t>
    </rPh>
    <phoneticPr fontId="1"/>
  </si>
  <si>
    <t>⑤民営化・民間譲渡による廃止</t>
    <rPh sb="1" eb="4">
      <t>ミンエイカ</t>
    </rPh>
    <rPh sb="5" eb="7">
      <t>ミンカン</t>
    </rPh>
    <rPh sb="7" eb="9">
      <t>ジョウト</t>
    </rPh>
    <rPh sb="12" eb="14">
      <t>ハイシ</t>
    </rPh>
    <phoneticPr fontId="1"/>
  </si>
  <si>
    <t>⑥広域化による廃止</t>
    <rPh sb="1" eb="4">
      <t>コウイキカ</t>
    </rPh>
    <rPh sb="7" eb="9">
      <t>ハイシ</t>
    </rPh>
    <phoneticPr fontId="1"/>
  </si>
  <si>
    <t>⑦その他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</si>
  <si>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</si>
  <si>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</si>
  <si>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</si>
  <si>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</si>
  <si>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</si>
  <si>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</si>
  <si>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</si>
  <si>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</si>
  <si>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</si>
  <si>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</si>
  <si>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</si>
  <si>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</si>
  <si>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</si>
  <si>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</si>
  <si>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t>
    <rPh sb="0" eb="2">
      <t>カンイ</t>
    </rPh>
    <rPh sb="2" eb="4">
      <t>スイドウ</t>
    </rPh>
    <rPh sb="4" eb="6">
      <t>ジギョウ</t>
    </rPh>
    <rPh sb="6" eb="8">
      <t>トウゴウ</t>
    </rPh>
    <phoneticPr fontId="1"/>
  </si>
  <si>
    <t>簡易水道事業統合以外</t>
    <rPh sb="0" eb="2">
      <t>カンイ</t>
    </rPh>
    <rPh sb="2" eb="4">
      <t>スイドウ</t>
    </rPh>
    <rPh sb="4" eb="6">
      <t>ジギョウ</t>
    </rPh>
    <rPh sb="6" eb="8">
      <t>トウゴウ</t>
    </rPh>
    <rPh sb="8" eb="10">
      <t>イガイ</t>
    </rPh>
    <phoneticPr fontId="1"/>
  </si>
  <si>
    <t>（下水道事業）広域化等</t>
    <rPh sb="1" eb="2">
      <t>シタ</t>
    </rPh>
    <rPh sb="2" eb="4">
      <t>スイドウ</t>
    </rPh>
    <rPh sb="4" eb="6">
      <t>ジギョウ</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</si>
  <si>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</si>
  <si>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</si>
  <si>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</si>
  <si>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</si>
  <si>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</si>
  <si>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</si>
  <si>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</si>
  <si>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</si>
  <si>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</si>
  <si>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</si>
  <si>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</si>
  <si>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</si>
  <si>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</si>
  <si>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</si>
  <si>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</si>
  <si>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</si>
  <si>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</si>
  <si>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その他</t>
    <rPh sb="2" eb="3">
      <t>タ</t>
    </rPh>
    <phoneticPr fontId="1"/>
  </si>
  <si>
    <t>DB方式</t>
    <rPh sb="2" eb="4">
      <t>ホウシキ</t>
    </rPh>
    <phoneticPr fontId="1"/>
  </si>
  <si>
    <t>DBO方式</t>
    <rPh sb="3" eb="5">
      <t>ホウシキ</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</si>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</sst>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9">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7"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29"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FEC0AFD-221D-4CA2-B4D0-FEE4D9355C9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8006FE-6647-4C47-9AB9-CB1AA6DE22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41E3F1-E799-4F24-BC67-8C6B97E5BDE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11685A2-22D9-4734-B970-A7024C950BF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331BCA1-8394-46AD-8ACB-5FD06F5119E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BAD57F6F-3228-456C-B2B2-CAEDB31FCA4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528CC23-2032-4DB5-90DA-65C7AFB7E20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EA0ACB7-33F9-4466-9480-65A5DD64682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71A7CD1-4471-4B08-9A78-262D0338AAC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7C79C1A-E48F-4D0D-9889-AF15B887B839}"/>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77254A1C-18EE-48C2-9277-10300F10ECD6}"/>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91FDD41E-261F-4D43-BCD3-2C282514855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3EB960C9-2235-4D05-AC77-123135E9825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774FCDA8-7884-4F31-9A60-65A8DAEBEA6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C8A2C2E-F6EF-4BEE-A005-C3950B4A372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47FFC41-7ADC-48C3-BDBE-659A277E203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0C457AB-91CF-4898-B414-90E9BBB8425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5A9C5BC-9764-4DDE-B739-C4082D3B00D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75907096-5DAA-40CC-A8AC-CB0EFF1F44E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F41D6848-A6C0-4D6B-9DDD-DFF875A45379}"/>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17DC00C-71D4-454E-BB16-E413E0A64DE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B1BFCB3-E69C-490C-8DAC-75BC4A24BD5C}"/>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B748450-56C2-4017-9D9F-43BF1C375AF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3005A26-4B2B-4BD0-8EC5-9236992F9A7E}"/>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1020899-6CA8-4575-9CD7-9EDE05FF976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520EE08-28E9-4E51-955D-977D5279787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F45DF4-845C-4A52-8D47-6E24674A19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98B4C0-2973-4ECB-8DA1-F43BB558F4D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C367B7F-9FD5-48A6-B5F7-597080E612B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1016ECA-A5F9-4CBC-A57C-8399D10A25C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2DF09BD-75B0-4CA2-AF8D-486A50B727A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C21C800C-AA72-4779-BC43-477749CB0986}"/>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A1F8ED73-5022-4DAB-85D1-4B4F31A3A18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E261C7D-A0A3-43EE-B678-0C5DD90E834C}"/>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A63D6600-6717-49F0-A60B-F758C07B0E29}"/>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3ACD1FB-F770-49FE-B8B1-CD84B264D29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A68D604B-6E6C-4C3F-8E7A-CEE568CE0E2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56BD428A-D104-4577-AE2A-5C436EF8C38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EC919131-47B3-40B8-8E7E-019CA4671A5C}"/>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6C10154-6810-4BA0-A820-ED64E12EF4B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359EFBC0-7372-4B8F-8134-4E88CB39490C}"/>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25D80B57-7E4C-4CE3-971D-26AD2E1FC3D1}"/>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FF03CB5-54FD-4924-904B-192CFB97298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262FF78-9DF5-4081-8DFC-5081A1E74BE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814C2B8-109D-4CED-B323-AA01FD88AC8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55AEB72-4009-409E-91E1-4DEF9A850E1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F389D9F0-6D61-4C69-A0EE-A6E9BD558373}"/>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A97E620-C085-4B4A-892A-B65D596B8F4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1B693393-A800-4571-8902-5B0F3E00460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3557FD3-A5D6-4441-BAE3-95BB3B427EB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29CA294-14C0-4DBB-98F4-B8C7A970537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A32311-E553-4984-A732-19E04D0E73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2A6E48-6B5E-4993-BFBB-EB2A749DE79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3C781FBF-3840-4197-BC7F-6BB8EC93786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2500FB-E411-4CF7-B106-F9569EA78F6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471FDDA-C473-4D0C-AB1C-51230FAA6DB7}"/>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6517E56D-1B35-4199-BFFB-385EEADCF3D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A438A47-CE65-4685-A6FD-D8A1E148938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4BA3C1E-DBC7-4172-B027-E98106FA2C8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69D2720-89CC-44F6-85BF-4C75D0D204F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B0BFB77-975E-4D1C-BCA5-26C37E37AC1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D45EAAE-3A2B-4F50-904C-1E6E2D7B13E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698F000-4B19-4E55-819A-6FFFF1D4F1C6}"/>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834EDABE-4FC0-470F-B297-93C128DA3C0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032A19B-14A9-4849-8355-EEA1867F40B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6DB16BE-1C92-41DD-9EF2-74BACBAC284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9F608AA0-607F-4BF3-9508-F64593F60B89}"/>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F5D2444-D72D-4CDC-A4F9-D53E7AB553F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170440C-B379-46A7-B6A2-A6CA54919F9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5FE293FC-48B4-4B58-8439-48E66D71F1C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1DD8BF39-A2DF-447E-ABA3-106AF772292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7024580-8025-4F3B-BEA7-2FC9D8544AC3}"/>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DA6C0080-2BA7-406D-8B32-1835A18E15B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1D58A8F1-2373-4C63-8EEA-352961B1F5BF}"/>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AB979BF-19C1-4DB0-8B7A-5E79075953E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8%20&#22823;&#20185;&#32654;&#37111;&#24195;&#22495;&#9675;\&#20462;&#27491;&#35519;&#26619;&#31080;&#65288;&#22823;&#20185;&#32654;&#37111;&#20171;&#35703;&#31119;&#31049;&#32068;&#21512;&#12539;&#25351;&#23450;&#20171;&#35703;&#32769;&#20154;&#31119;&#31049;&#26045;&#3537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8%20&#22823;&#20185;&#32654;&#37111;&#24195;&#22495;&#9675;\&#20462;&#27491;&#35519;&#26619;&#31080;&#65288;&#22823;&#20185;&#32654;&#37111;&#20171;&#35703;&#31119;&#31049;&#32068;&#21512;&#12539;&#32769;&#20154;&#12487;&#12452;&#12469;&#12540;&#12499;&#12473;&#12475;&#12531;&#12479;&#1254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8%20&#22823;&#20185;&#32654;&#37111;&#24195;&#22495;&#9675;\&#20462;&#27491;&#35519;&#26619;&#31080;&#65288;&#22823;&#20185;&#32654;&#37111;&#20171;&#35703;&#31119;&#31049;&#32068;&#21512;&#12539;&#32769;&#20154;&#30701;&#26399;&#20837;&#25152;&#26045;&#353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大仙美郷介護福祉組合</v>
          </cell>
        </row>
        <row r="17">
          <cell r="F17" t="str">
            <v>介護サービス事業</v>
          </cell>
          <cell r="W17" t="str">
            <v>指定介護老人福祉施設</v>
          </cell>
          <cell r="BD17" t="str">
            <v>○</v>
          </cell>
        </row>
        <row r="19">
          <cell r="F19" t="str">
            <v>大仙美郷介護福祉組合特別会計</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大仙美郷介護福祉組合</v>
          </cell>
        </row>
        <row r="17">
          <cell r="F17" t="str">
            <v>介護サービス事業</v>
          </cell>
          <cell r="W17" t="str">
            <v>老人デイサービスセンター</v>
          </cell>
          <cell r="BD17" t="str">
            <v>○</v>
          </cell>
        </row>
        <row r="19">
          <cell r="F19" t="str">
            <v>大仙美郷介護福祉組合特別会計</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大仙美郷介護福祉組合</v>
          </cell>
        </row>
        <row r="17">
          <cell r="F17" t="str">
            <v>介護サービス事業</v>
          </cell>
          <cell r="W17" t="str">
            <v>老人短期入所施設</v>
          </cell>
          <cell r="BD17" t="str">
            <v>○</v>
          </cell>
        </row>
        <row r="19">
          <cell r="F19" t="str">
            <v>大仙美郷介護福祉組合特別会計</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6D06-3596-4712-8654-4C7A1D7A1C66}">
  <sheetPr>
    <pageSetUpPr fitToPage="1"/>
  </sheetPr>
  <dimension ref="A1:CE298"/>
  <sheetViews>
    <sheetView showZeros="0" tabSelected="1" topLeftCell="A274" zoomScale="55" zoomScaleNormal="55" workbookViewId="0">
      <selection activeCell="AQ322" sqref="AQ322"/>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IF(COUNTIF([1]回答表!K15,"*")&gt;0,[1]回答表!K15,"")</f>
        <v>大仙美郷介護福祉組合</v>
      </c>
      <c r="D11" s="8"/>
      <c r="E11" s="8"/>
      <c r="F11" s="8"/>
      <c r="G11" s="8"/>
      <c r="H11" s="8"/>
      <c r="I11" s="8"/>
      <c r="J11" s="8"/>
      <c r="K11" s="8"/>
      <c r="L11" s="8"/>
      <c r="M11" s="8"/>
      <c r="N11" s="8"/>
      <c r="O11" s="8"/>
      <c r="P11" s="8"/>
      <c r="Q11" s="8"/>
      <c r="R11" s="8"/>
      <c r="S11" s="8"/>
      <c r="T11" s="8"/>
      <c r="U11" s="22" t="str">
        <f>IF(COUNTIF([1]回答表!F17,"*")&gt;0,[1]回答表!F17,"")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指定介護老人福祉施設</v>
      </c>
      <c r="AP11" s="10"/>
      <c r="AQ11" s="10"/>
      <c r="AR11" s="10"/>
      <c r="AS11" s="10"/>
      <c r="AT11" s="10"/>
      <c r="AU11" s="10"/>
      <c r="AV11" s="10"/>
      <c r="AW11" s="10"/>
      <c r="AX11" s="10"/>
      <c r="AY11" s="10"/>
      <c r="AZ11" s="10"/>
      <c r="BA11" s="10"/>
      <c r="BB11" s="10"/>
      <c r="BC11" s="10"/>
      <c r="BD11" s="10"/>
      <c r="BE11" s="11"/>
      <c r="BF11" s="21" t="str">
        <f>IF(COUNTIF([1]回答表!F19,"*")&gt;0,[1]回答表!F19,"")</f>
        <v>大仙美郷介護福祉組合特別会計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IF([1]回答表!R41="○","○","")</f>
        <v/>
      </c>
      <c r="E24" s="80"/>
      <c r="F24" s="80"/>
      <c r="G24" s="80"/>
      <c r="H24" s="80"/>
      <c r="I24" s="80"/>
      <c r="J24" s="81"/>
      <c r="K24" s="79" t="str">
        <f>IF([1]回答表!R42="○","○","")</f>
        <v/>
      </c>
      <c r="L24" s="80"/>
      <c r="M24" s="80"/>
      <c r="N24" s="80"/>
      <c r="O24" s="80"/>
      <c r="P24" s="80"/>
      <c r="Q24" s="81"/>
      <c r="R24" s="79" t="str">
        <f>IF([1]回答表!R43="○","○","")</f>
        <v/>
      </c>
      <c r="S24" s="80"/>
      <c r="T24" s="80"/>
      <c r="U24" s="80"/>
      <c r="V24" s="80"/>
      <c r="W24" s="80"/>
      <c r="X24" s="81"/>
      <c r="Y24" s="79" t="str">
        <f>IF([1]回答表!R44="○","○","")</f>
        <v/>
      </c>
      <c r="Z24" s="80"/>
      <c r="AA24" s="80"/>
      <c r="AB24" s="80"/>
      <c r="AC24" s="80"/>
      <c r="AD24" s="80"/>
      <c r="AE24" s="81"/>
      <c r="AF24" s="79" t="str">
        <f>IF([1]回答表!R45="○","○","")</f>
        <v/>
      </c>
      <c r="AG24" s="80"/>
      <c r="AH24" s="80"/>
      <c r="AI24" s="80"/>
      <c r="AJ24" s="80"/>
      <c r="AK24" s="80"/>
      <c r="AL24" s="81"/>
      <c r="AM24" s="79" t="str">
        <f>IF([1]回答表!R46="○","○","")</f>
        <v/>
      </c>
      <c r="AN24" s="80"/>
      <c r="AO24" s="80"/>
      <c r="AP24" s="80"/>
      <c r="AQ24" s="80"/>
      <c r="AR24" s="80"/>
      <c r="AS24" s="81"/>
      <c r="AT24" s="79" t="str">
        <f>IF([1]回答表!R47="○","○","")</f>
        <v/>
      </c>
      <c r="AU24" s="80"/>
      <c r="AV24" s="80"/>
      <c r="AW24" s="80"/>
      <c r="AX24" s="80"/>
      <c r="AY24" s="80"/>
      <c r="AZ24" s="81"/>
      <c r="BA24" s="68"/>
      <c r="BB24" s="82" t="str">
        <f>IF([1]回答表!R48="○","○","")</f>
        <v>○</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IF([1]回答表!X41="○","○","")</f>
        <v/>
      </c>
      <c r="O36" s="131"/>
      <c r="P36" s="131"/>
      <c r="Q36" s="132"/>
      <c r="R36" s="119"/>
      <c r="S36" s="119"/>
      <c r="T36" s="119"/>
      <c r="U36" s="133" t="str">
        <f>IF([1]回答表!X41="○",[1]回答表!B56,IF([1]回答表!AA41="○",[1]回答表!B76,""))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IF([1]回答表!X41="○",[1]回答表!S62,IF([1]回答表!AA41="○",[1]回答表!S82,""))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IF([1]回答表!X41="○",[1]回答表!G62,IF([1]回答表!AA41="○",[1]回答表!G82,""))</f>
        <v/>
      </c>
      <c r="AN38" s="83"/>
      <c r="AO38" s="83"/>
      <c r="AP38" s="83"/>
      <c r="AQ38" s="83"/>
      <c r="AR38" s="83"/>
      <c r="AS38" s="83"/>
      <c r="AT38" s="153"/>
      <c r="AU38" s="82" t="str">
        <f>IF([1]回答表!X41="○",[1]回答表!G63,IF([1]回答表!AA41="○",[1]回答表!G83,""))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IF([1]回答表!X41="○",[1]回答表!V62,IF([1]回答表!AA41="○",[1]回答表!V82,""))</f>
        <v/>
      </c>
      <c r="BF39" s="16"/>
      <c r="BG39" s="16"/>
      <c r="BH39" s="17"/>
      <c r="BI39" s="150" t="str">
        <f>IF([1]回答表!X41="○",[1]回答表!V63,IF([1]回答表!AA41="○",[1]回答表!V83,""))</f>
        <v/>
      </c>
      <c r="BJ39" s="16"/>
      <c r="BK39" s="16"/>
      <c r="BL39" s="17"/>
      <c r="BM39" s="150" t="str">
        <f>IF([1]回答表!X41="○",[1]回答表!V64,IF([1]回答表!AA41="○",[1]回答表!V84,""))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IF([1]回答表!X41="○",[1]回答表!O68,IF([1]回答表!AA41="○",[1]回答表!O88,""))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IF([1]回答表!X41="○",[1]回答表!O69,IF([1]回答表!AA41="○",[1]回答表!O89,""))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IF([1]回答表!AA41="○","○","")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IF([1]回答表!X41="○",[1]回答表!O70,IF([1]回答表!AA41="○",[1]回答表!O90,""))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IF([1]回答表!X41="○",[1]回答表!O71,IF([1]回答表!AA41="○",[1]回答表!O91,""))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IF([1]回答表!X41="○",[1]回答表!AG68,IF([1]回答表!AA41="○",[1]回答表!AG88,""))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IF([1]回答表!X41="○",[1]回答表!AG69,IF([1]回答表!AA41="○",[1]回答表!AG89,""))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IF([1]回答表!X41="○",[1]回答表!AG70,IF([1]回答表!AA41="○",[1]回答表!AG90,""))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IF([1]回答表!AD41="○","○","")</f>
        <v/>
      </c>
      <c r="O52" s="131"/>
      <c r="P52" s="131"/>
      <c r="Q52" s="132"/>
      <c r="R52" s="119"/>
      <c r="S52" s="119"/>
      <c r="T52" s="119"/>
      <c r="U52" s="133" t="str">
        <f>IF([1]回答表!AD41="○",[1]回答表!B96,"")</f>
        <v/>
      </c>
      <c r="V52" s="134"/>
      <c r="W52" s="134"/>
      <c r="X52" s="134"/>
      <c r="Y52" s="134"/>
      <c r="Z52" s="134"/>
      <c r="AA52" s="134"/>
      <c r="AB52" s="134"/>
      <c r="AC52" s="134"/>
      <c r="AD52" s="134"/>
      <c r="AE52" s="134"/>
      <c r="AF52" s="134"/>
      <c r="AG52" s="134"/>
      <c r="AH52" s="134"/>
      <c r="AI52" s="134"/>
      <c r="AJ52" s="135"/>
      <c r="AK52" s="178"/>
      <c r="AL52" s="178"/>
      <c r="AM52" s="133" t="str">
        <f>IF([1]回答表!AD41="○",[1]回答表!B101,"")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IF([1]回答表!X42="○","○","")</f>
        <v/>
      </c>
      <c r="O63" s="131"/>
      <c r="P63" s="131"/>
      <c r="Q63" s="132"/>
      <c r="R63" s="119"/>
      <c r="S63" s="119"/>
      <c r="T63" s="119"/>
      <c r="U63" s="133" t="str">
        <f>IF([1]回答表!X42="○",[1]回答表!B111,IF([1]回答表!AA42="○",[1]回答表!B124,""))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IF([1]回答表!X42="○",[1]回答表!S117,IF([1]回答表!AA42="○",[1]回答表!S130,""))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IF([1]回答表!X42="○",[1]回答表!J117,IF([1]回答表!AA42="○",[1]回答表!J130,""))</f>
        <v/>
      </c>
      <c r="AN66" s="83"/>
      <c r="AO66" s="83"/>
      <c r="AP66" s="83"/>
      <c r="AQ66" s="83"/>
      <c r="AR66" s="83"/>
      <c r="AS66" s="83"/>
      <c r="AT66" s="153"/>
      <c r="AU66" s="82" t="str">
        <f>IF([1]回答表!X42="○",[1]回答表!J118,IF([1]回答表!AA42="○",[1]回答表!J131,""))</f>
        <v/>
      </c>
      <c r="AV66" s="83"/>
      <c r="AW66" s="83"/>
      <c r="AX66" s="83"/>
      <c r="AY66" s="83"/>
      <c r="AZ66" s="83"/>
      <c r="BA66" s="83"/>
      <c r="BB66" s="153"/>
      <c r="BC66" s="120"/>
      <c r="BD66" s="109"/>
      <c r="BE66" s="150" t="str">
        <f>IF([1]回答表!X42="○",[1]回答表!V117,IF([1]回答表!AA42="○",[1]回答表!V130,""))</f>
        <v/>
      </c>
      <c r="BF66" s="151"/>
      <c r="BG66" s="151"/>
      <c r="BH66" s="151"/>
      <c r="BI66" s="150" t="str">
        <f>IF([1]回答表!X42="○",[1]回答表!V118,IF([1]回答表!AA42="○",[1]回答表!V131,""))</f>
        <v/>
      </c>
      <c r="BJ66" s="151"/>
      <c r="BK66" s="151"/>
      <c r="BL66" s="151"/>
      <c r="BM66" s="150" t="str">
        <f>IF([1]回答表!X42="○",[1]回答表!V119,IF([1]回答表!AA42="○",[1]回答表!V132,""))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IF([1]回答表!AA42="○","○","")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IF([1]回答表!AD42="○","○","")</f>
        <v/>
      </c>
      <c r="O75" s="131"/>
      <c r="P75" s="131"/>
      <c r="Q75" s="132"/>
      <c r="R75" s="119"/>
      <c r="S75" s="119"/>
      <c r="T75" s="119"/>
      <c r="U75" s="133" t="str">
        <f>IF([1]回答表!AD42="○",[1]回答表!B137,"")</f>
        <v/>
      </c>
      <c r="V75" s="134"/>
      <c r="W75" s="134"/>
      <c r="X75" s="134"/>
      <c r="Y75" s="134"/>
      <c r="Z75" s="134"/>
      <c r="AA75" s="134"/>
      <c r="AB75" s="134"/>
      <c r="AC75" s="134"/>
      <c r="AD75" s="134"/>
      <c r="AE75" s="134"/>
      <c r="AF75" s="134"/>
      <c r="AG75" s="134"/>
      <c r="AH75" s="134"/>
      <c r="AI75" s="134"/>
      <c r="AJ75" s="135"/>
      <c r="AK75" s="178"/>
      <c r="AL75" s="178"/>
      <c r="AM75" s="133" t="str">
        <f>IF([1]回答表!AD42="○",[1]回答表!B143,"")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IF([1]回答表!F17="水道事業",IF([1]回答表!X43="○","○",""),"")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IF([1]回答表!F17="水道事業",IF([1]回答表!X43="○",[1]回答表!B154,IF([1]回答表!AA43="○",[1]回答表!B201,"")),"")</f>
        <v/>
      </c>
      <c r="AN87" s="134"/>
      <c r="AO87" s="134"/>
      <c r="AP87" s="134"/>
      <c r="AQ87" s="134"/>
      <c r="AR87" s="134"/>
      <c r="AS87" s="134"/>
      <c r="AT87" s="134"/>
      <c r="AU87" s="134"/>
      <c r="AV87" s="134"/>
      <c r="AW87" s="134"/>
      <c r="AX87" s="134"/>
      <c r="AY87" s="134"/>
      <c r="AZ87" s="134"/>
      <c r="BA87" s="134"/>
      <c r="BB87" s="135"/>
      <c r="BC87" s="120"/>
      <c r="BD87" s="109"/>
      <c r="BE87" s="138" t="str">
        <f>IF([1]回答表!F17="水道事業",IF([1]回答表!X43="○",[1]回答表!B190,IF([1]回答表!AA43="○",[1]回答表!B238,"")),"")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IF([1]回答表!F17="水道事業",IF([1]回答表!X43="○",[1]回答表!J162,IF([1]回答表!AA43="○",[1]回答表!J209,"")),"")</f>
        <v/>
      </c>
      <c r="V89" s="83"/>
      <c r="W89" s="83"/>
      <c r="X89" s="83"/>
      <c r="Y89" s="83"/>
      <c r="Z89" s="83"/>
      <c r="AA89" s="83"/>
      <c r="AB89" s="153"/>
      <c r="AC89" s="82" t="str">
        <f>IF([1]回答表!F17="水道事業",IF([1]回答表!X43="○",[1]回答表!J169,IF([1]回答表!AA43="○",[1]回答表!J216,"")),"")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IF([1]回答表!F17="水道事業",IF([1]回答表!X43="○",[1]回答表!E190,IF([1]回答表!AA43="○",[1]回答表!E238,"")),"")</f>
        <v/>
      </c>
      <c r="BF90" s="151"/>
      <c r="BG90" s="151"/>
      <c r="BH90" s="151"/>
      <c r="BI90" s="150" t="str">
        <f>IF([1]回答表!F17="水道事業",IF([1]回答表!X43="○",[1]回答表!E191,IF([1]回答表!AA43="○",[1]回答表!E239,"")),"")</f>
        <v/>
      </c>
      <c r="BJ90" s="151"/>
      <c r="BK90" s="151"/>
      <c r="BL90" s="151"/>
      <c r="BM90" s="150" t="str">
        <f>IF([1]回答表!F17="水道事業",IF([1]回答表!X43="○",[1]回答表!E192,IF([1]回答表!AA43="○",[1]回答表!E240,"")),"")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IF([1]回答表!F17="水道事業",IF([1]回答表!AA43="○","○",""),"")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IF([1]回答表!F17="水道事業",IF([1]回答表!X43="○",[1]回答表!J172,IF([1]回答表!AA43="○",[1]回答表!J219,"")),"")</f>
        <v/>
      </c>
      <c r="V94" s="83"/>
      <c r="W94" s="83"/>
      <c r="X94" s="83"/>
      <c r="Y94" s="83"/>
      <c r="Z94" s="83"/>
      <c r="AA94" s="83"/>
      <c r="AB94" s="153"/>
      <c r="AC94" s="82" t="str">
        <f>IF([1]回答表!F17="水道事業",IF([1]回答表!X43="○",[1]回答表!J176,IF([1]回答表!AA43="○",[1]回答表!J223,"")),"")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IF([1]回答表!F17="水道事業",IF([1]回答表!AD43="○","○",""),"")</f>
        <v/>
      </c>
      <c r="O99" s="131"/>
      <c r="P99" s="131"/>
      <c r="Q99" s="132"/>
      <c r="R99" s="119"/>
      <c r="S99" s="119"/>
      <c r="T99" s="119"/>
      <c r="U99" s="133" t="str">
        <f>IF([1]回答表!F17="水道事業",IF([1]回答表!AD43="○",[1]回答表!B249,""),"")</f>
        <v/>
      </c>
      <c r="V99" s="134"/>
      <c r="W99" s="134"/>
      <c r="X99" s="134"/>
      <c r="Y99" s="134"/>
      <c r="Z99" s="134"/>
      <c r="AA99" s="134"/>
      <c r="AB99" s="134"/>
      <c r="AC99" s="134"/>
      <c r="AD99" s="134"/>
      <c r="AE99" s="134"/>
      <c r="AF99" s="134"/>
      <c r="AG99" s="134"/>
      <c r="AH99" s="134"/>
      <c r="AI99" s="134"/>
      <c r="AJ99" s="135"/>
      <c r="AK99" s="178"/>
      <c r="AL99" s="178"/>
      <c r="AM99" s="133" t="str">
        <f>IF([1]回答表!F17="水道事業",IF([1]回答表!AD43="○",[1]回答表!B255,""),"")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IF([1]回答表!F17="簡易水道事業",IF([1]回答表!X43="○","○",""),"")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IF([1]回答表!F17="簡易水道事業",IF([1]回答表!X43="○",[1]回答表!B154,IF([1]回答表!AA43="○",[1]回答表!B201,"")),"")</f>
        <v/>
      </c>
      <c r="AN111" s="134"/>
      <c r="AO111" s="134"/>
      <c r="AP111" s="134"/>
      <c r="AQ111" s="134"/>
      <c r="AR111" s="134"/>
      <c r="AS111" s="134"/>
      <c r="AT111" s="134"/>
      <c r="AU111" s="134"/>
      <c r="AV111" s="134"/>
      <c r="AW111" s="134"/>
      <c r="AX111" s="134"/>
      <c r="AY111" s="134"/>
      <c r="AZ111" s="134"/>
      <c r="BA111" s="134"/>
      <c r="BB111" s="135"/>
      <c r="BC111" s="120"/>
      <c r="BD111" s="109"/>
      <c r="BE111" s="138" t="str">
        <f>IF([1]回答表!F17="簡易水道事業",IF([1]回答表!X43="○",[1]回答表!B190,IF([1]回答表!AA43="○",[1]回答表!B238,"")),"")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IF([1]回答表!F17="簡易水道事業",IF([1]回答表!X43="○",[1]回答表!Y181,IF([1]回答表!AA43="○",[1]回答表!Y229,"")),"")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IF([1]回答表!F17="簡易水道事業",IF([1]回答表!X43="○",[1]回答表!E190,IF([1]回答表!AA43="○",[1]回答表!E238,"")),"")</f>
        <v/>
      </c>
      <c r="BF114" s="151"/>
      <c r="BG114" s="151"/>
      <c r="BH114" s="151"/>
      <c r="BI114" s="150" t="str">
        <f>IF([1]回答表!F17="簡易水道事業",IF([1]回答表!X43="○",[1]回答表!E191,IF([1]回答表!AA43="○",[1]回答表!E239,"")),"")</f>
        <v/>
      </c>
      <c r="BJ114" s="151"/>
      <c r="BK114" s="151"/>
      <c r="BL114" s="151"/>
      <c r="BM114" s="150" t="str">
        <f>IF([1]回答表!F17="簡易水道事業",IF([1]回答表!X43="○",[1]回答表!E192,IF([1]回答表!AA43="○",[1]回答表!E240,"")),"")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IF([1]回答表!F17="簡易水道事業",IF([1]回答表!AA43="○","○",""),"")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IF([1]回答表!F17="簡易水道事業",IF([1]回答表!X43="○",[1]回答表!Y182,IF([1]回答表!AA43="○",[1]回答表!Y230,"")),"")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IF([1]回答表!F17="簡易水道事業",IF([1]回答表!AD43="○","○",""),"")</f>
        <v/>
      </c>
      <c r="O123" s="131"/>
      <c r="P123" s="131"/>
      <c r="Q123" s="132"/>
      <c r="R123" s="119"/>
      <c r="S123" s="119"/>
      <c r="T123" s="119"/>
      <c r="U123" s="133" t="str">
        <f>IF([1]回答表!F17="簡易水道事業",IF([1]回答表!AD43="○",[1]回答表!B249,""),"")</f>
        <v/>
      </c>
      <c r="V123" s="134"/>
      <c r="W123" s="134"/>
      <c r="X123" s="134"/>
      <c r="Y123" s="134"/>
      <c r="Z123" s="134"/>
      <c r="AA123" s="134"/>
      <c r="AB123" s="134"/>
      <c r="AC123" s="134"/>
      <c r="AD123" s="134"/>
      <c r="AE123" s="134"/>
      <c r="AF123" s="134"/>
      <c r="AG123" s="134"/>
      <c r="AH123" s="134"/>
      <c r="AI123" s="134"/>
      <c r="AJ123" s="135"/>
      <c r="AK123" s="178"/>
      <c r="AL123" s="178"/>
      <c r="AM123" s="133" t="str">
        <f>IF([1]回答表!F17="簡易水道事業",IF([1]回答表!AD43="○",[1]回答表!B255,""),"")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IF([1]回答表!F17="下水道事業",IF([1]回答表!X43="○","○",""),"")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IF([1]回答表!F17="下水道事業",IF([1]回答表!X43="○",[1]回答表!B154,IF([1]回答表!AA43="○",[1]回答表!B201,"")),"")</f>
        <v/>
      </c>
      <c r="AN135" s="134"/>
      <c r="AO135" s="134"/>
      <c r="AP135" s="134"/>
      <c r="AQ135" s="134"/>
      <c r="AR135" s="134"/>
      <c r="AS135" s="134"/>
      <c r="AT135" s="134"/>
      <c r="AU135" s="134"/>
      <c r="AV135" s="134"/>
      <c r="AW135" s="134"/>
      <c r="AX135" s="134"/>
      <c r="AY135" s="134"/>
      <c r="AZ135" s="134"/>
      <c r="BA135" s="134"/>
      <c r="BB135" s="135"/>
      <c r="BC135" s="120"/>
      <c r="BD135" s="109"/>
      <c r="BE135" s="138" t="str">
        <f>IF([1]回答表!F17="下水道事業",IF([1]回答表!X43="○",[1]回答表!B190,IF([1]回答表!AA43="○",[1]回答表!B238,"")),"")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IF([1]回答表!F17="下水道事業",IF([1]回答表!X43="○",[1]回答表!Y184,IF([1]回答表!AA43="○",[1]回答表!Y232,"")),"")</f>
        <v/>
      </c>
      <c r="V137" s="83"/>
      <c r="W137" s="83"/>
      <c r="X137" s="83"/>
      <c r="Y137" s="83"/>
      <c r="Z137" s="83"/>
      <c r="AA137" s="83"/>
      <c r="AB137" s="153"/>
      <c r="AC137" s="82" t="str">
        <f>IF([1]回答表!F17="下水道事業",IF([1]回答表!X43="○",[1]回答表!Y185,IF([1]回答表!AA43="○",[1]回答表!Y233,"")),"")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IF([1]回答表!F17="下水道事業",IF([1]回答表!X43="○",[1]回答表!E190,IF([1]回答表!AA43="○",[1]回答表!E238,"")),"")</f>
        <v/>
      </c>
      <c r="BF138" s="151"/>
      <c r="BG138" s="151"/>
      <c r="BH138" s="151"/>
      <c r="BI138" s="150" t="str">
        <f>IF([1]回答表!F17="下水道事業",IF([1]回答表!X43="○",[1]回答表!E191,IF([1]回答表!AA43="○",[1]回答表!E239,"")),"")</f>
        <v/>
      </c>
      <c r="BJ138" s="151"/>
      <c r="BK138" s="151"/>
      <c r="BL138" s="151"/>
      <c r="BM138" s="150" t="str">
        <f>IF([1]回答表!F17="下水道事業",IF([1]回答表!X43="○",[1]回答表!E192,IF([1]回答表!AA43="○",[1]回答表!E240,"")),"")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IF([1]回答表!F17="下水道事業",IF([1]回答表!AA43="○","○",""),"")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IF([1]回答表!F17="下水道事業",IF([1]回答表!X43="○",[1]回答表!Y186,IF([1]回答表!AA43="○",[1]回答表!Y234,"")),"")</f>
        <v/>
      </c>
      <c r="V142" s="83"/>
      <c r="W142" s="83"/>
      <c r="X142" s="83"/>
      <c r="Y142" s="83"/>
      <c r="Z142" s="83"/>
      <c r="AA142" s="83"/>
      <c r="AB142" s="153"/>
      <c r="AC142" s="82" t="str">
        <f>IF([1]回答表!F17="下水道事業",IF([1]回答表!X43="○",[1]回答表!Y187,IF([1]回答表!AA43="○",[1]回答表!Y235,"")),"")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IF([1]回答表!F17="下水道事業",IF([1]回答表!AD43="○","○",""),"")</f>
        <v/>
      </c>
      <c r="O147" s="131"/>
      <c r="P147" s="131"/>
      <c r="Q147" s="132"/>
      <c r="R147" s="119"/>
      <c r="S147" s="119"/>
      <c r="T147" s="119"/>
      <c r="U147" s="133" t="str">
        <f>IF([1]回答表!F17="下水道事業",IF([1]回答表!AD43="○",[1]回答表!B249,""),"")</f>
        <v/>
      </c>
      <c r="V147" s="134"/>
      <c r="W147" s="134"/>
      <c r="X147" s="134"/>
      <c r="Y147" s="134"/>
      <c r="Z147" s="134"/>
      <c r="AA147" s="134"/>
      <c r="AB147" s="134"/>
      <c r="AC147" s="134"/>
      <c r="AD147" s="134"/>
      <c r="AE147" s="134"/>
      <c r="AF147" s="134"/>
      <c r="AG147" s="134"/>
      <c r="AH147" s="134"/>
      <c r="AI147" s="134"/>
      <c r="AJ147" s="135"/>
      <c r="AK147" s="178"/>
      <c r="AL147" s="178"/>
      <c r="AM147" s="133" t="str">
        <f>IF([1]回答表!F17="下水道事業",IF([1]回答表!AD43="○",[1]回答表!B255,""),"")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IF([1]回答表!BD17="○",IF([1]回答表!X43="○","○",""),"")</f>
        <v/>
      </c>
      <c r="O159" s="131"/>
      <c r="P159" s="131"/>
      <c r="Q159" s="132"/>
      <c r="R159" s="119"/>
      <c r="S159" s="119"/>
      <c r="T159" s="119"/>
      <c r="U159" s="133" t="str">
        <f>IF([1]回答表!BD17="○",IF([1]回答表!X43="○",[1]回答表!B154,IF([1]回答表!AA43="○",[1]回答表!B201,"")),"")</f>
        <v/>
      </c>
      <c r="V159" s="134"/>
      <c r="W159" s="134"/>
      <c r="X159" s="134"/>
      <c r="Y159" s="134"/>
      <c r="Z159" s="134"/>
      <c r="AA159" s="134"/>
      <c r="AB159" s="134"/>
      <c r="AC159" s="134"/>
      <c r="AD159" s="134"/>
      <c r="AE159" s="134"/>
      <c r="AF159" s="134"/>
      <c r="AG159" s="134"/>
      <c r="AH159" s="134"/>
      <c r="AI159" s="134"/>
      <c r="AJ159" s="135"/>
      <c r="AK159" s="136"/>
      <c r="AL159" s="136"/>
      <c r="AM159" s="138" t="str">
        <f>IF([1]回答表!BD17="○",IF([1]回答表!X43="○",[1]回答表!B190,IF([1]回答表!AA43="○",[1]回答表!B238,"")),"")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IF([1]回答表!BD17="○",IF([1]回答表!X43="○",[1]回答表!E190,IF([1]回答表!AA43="○",[1]回答表!E238,"")),"")</f>
        <v/>
      </c>
      <c r="AN162" s="151"/>
      <c r="AO162" s="151"/>
      <c r="AP162" s="151"/>
      <c r="AQ162" s="150" t="str">
        <f>IF([1]回答表!BD17="○",IF([1]回答表!X43="○",[1]回答表!E191,IF([1]回答表!AA43="○",[1]回答表!E239,"")),"")</f>
        <v/>
      </c>
      <c r="AR162" s="151"/>
      <c r="AS162" s="151"/>
      <c r="AT162" s="151"/>
      <c r="AU162" s="150" t="str">
        <f>IF([1]回答表!BD17="○",IF([1]回答表!X43="○",[1]回答表!E192,IF([1]回答表!AA43="○",[1]回答表!E240,"")),"")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IF([1]回答表!BD17="○",IF([1]回答表!AA43="○","○",""),"")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IF([1]回答表!BD17="○",IF([1]回答表!AD43="○","○",""),"")</f>
        <v/>
      </c>
      <c r="O171" s="131"/>
      <c r="P171" s="131"/>
      <c r="Q171" s="132"/>
      <c r="R171" s="119"/>
      <c r="S171" s="119"/>
      <c r="T171" s="119"/>
      <c r="U171" s="133" t="str">
        <f>IF([1]回答表!BD17="○",IF([1]回答表!AD43="○",[1]回答表!B249,""),"")</f>
        <v/>
      </c>
      <c r="V171" s="134"/>
      <c r="W171" s="134"/>
      <c r="X171" s="134"/>
      <c r="Y171" s="134"/>
      <c r="Z171" s="134"/>
      <c r="AA171" s="134"/>
      <c r="AB171" s="134"/>
      <c r="AC171" s="134"/>
      <c r="AD171" s="134"/>
      <c r="AE171" s="134"/>
      <c r="AF171" s="134"/>
      <c r="AG171" s="134"/>
      <c r="AH171" s="134"/>
      <c r="AI171" s="134"/>
      <c r="AJ171" s="135"/>
      <c r="AK171" s="178"/>
      <c r="AL171" s="178"/>
      <c r="AM171" s="133" t="str">
        <f>IF([1]回答表!BD17="○",IF([1]回答表!AD43="○",[1]回答表!B255,""),"")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IF([1]回答表!X44="○","○","")</f>
        <v/>
      </c>
      <c r="O183" s="131"/>
      <c r="P183" s="131"/>
      <c r="Q183" s="132"/>
      <c r="R183" s="119"/>
      <c r="S183" s="119"/>
      <c r="T183" s="119"/>
      <c r="U183" s="133" t="str">
        <f>IF([1]回答表!X44="○",[1]回答表!B266,IF([1]回答表!AA44="○",[1]回答表!B283,""))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IF([1]回答表!X44="○",[1]回答表!U272,IF([1]回答表!AA44="○",[1]回答表!U289,""))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IF([1]回答表!X44="○",[1]回答表!G272,IF([1]回答表!AA44="○",[1]回答表!G289,""))</f>
        <v/>
      </c>
      <c r="AN186" s="83"/>
      <c r="AO186" s="83"/>
      <c r="AP186" s="83"/>
      <c r="AQ186" s="83"/>
      <c r="AR186" s="83"/>
      <c r="AS186" s="83"/>
      <c r="AT186" s="153"/>
      <c r="AU186" s="82" t="str">
        <f>IF([1]回答表!X44="○",[1]回答表!G273,IF([1]回答表!AA44="○",[1]回答表!G290,""))</f>
        <v/>
      </c>
      <c r="AV186" s="83"/>
      <c r="AW186" s="83"/>
      <c r="AX186" s="83"/>
      <c r="AY186" s="83"/>
      <c r="AZ186" s="83"/>
      <c r="BA186" s="83"/>
      <c r="BB186" s="153"/>
      <c r="BC186" s="120"/>
      <c r="BD186" s="109"/>
      <c r="BE186" s="150" t="str">
        <f>IF([1]回答表!X44="○",[1]回答表!X272,IF([1]回答表!AA44="○",[1]回答表!X289,""))</f>
        <v/>
      </c>
      <c r="BF186" s="151"/>
      <c r="BG186" s="151"/>
      <c r="BH186" s="151"/>
      <c r="BI186" s="150" t="str">
        <f>IF([1]回答表!X44="○",[1]回答表!X273,IF([1]回答表!AA44="○",[1]回答表!X290,""))</f>
        <v/>
      </c>
      <c r="BJ186" s="151"/>
      <c r="BK186" s="151"/>
      <c r="BL186" s="152"/>
      <c r="BM186" s="150" t="str">
        <f>IF([1]回答表!X44="○",[1]回答表!X274,IF([1]回答表!AA44="○",[1]回答表!X291,""))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IF([1]回答表!AA44="○","○","")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IF([1]回答表!AD44="○","○","")</f>
        <v/>
      </c>
      <c r="O195" s="131"/>
      <c r="P195" s="131"/>
      <c r="Q195" s="132"/>
      <c r="R195" s="119"/>
      <c r="S195" s="119"/>
      <c r="T195" s="119"/>
      <c r="U195" s="133" t="str">
        <f>IF([1]回答表!AD44="○",[1]回答表!B296,"")</f>
        <v/>
      </c>
      <c r="V195" s="134"/>
      <c r="W195" s="134"/>
      <c r="X195" s="134"/>
      <c r="Y195" s="134"/>
      <c r="Z195" s="134"/>
      <c r="AA195" s="134"/>
      <c r="AB195" s="134"/>
      <c r="AC195" s="134"/>
      <c r="AD195" s="134"/>
      <c r="AE195" s="134"/>
      <c r="AF195" s="134"/>
      <c r="AG195" s="134"/>
      <c r="AH195" s="134"/>
      <c r="AI195" s="134"/>
      <c r="AJ195" s="135"/>
      <c r="AK195" s="216"/>
      <c r="AL195" s="216"/>
      <c r="AM195" s="133" t="str">
        <f>IF([1]回答表!AD44="○",[1]回答表!B302,"")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IF([1]回答表!X45="○","○","")</f>
        <v/>
      </c>
      <c r="O207" s="131"/>
      <c r="P207" s="131"/>
      <c r="Q207" s="132"/>
      <c r="R207" s="119"/>
      <c r="S207" s="119"/>
      <c r="T207" s="119"/>
      <c r="U207" s="133" t="str">
        <f>IF([1]回答表!X45="○",[1]回答表!B314,IF([1]回答表!AA45="○",[1]回答表!B337,""))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IF([1]回答表!X45="○",[1]回答表!B320,"")</f>
        <v/>
      </c>
      <c r="AO207" s="220"/>
      <c r="AP207" s="220"/>
      <c r="AQ207" s="220"/>
      <c r="AR207" s="220"/>
      <c r="AS207" s="220"/>
      <c r="AT207" s="220"/>
      <c r="AU207" s="220"/>
      <c r="AV207" s="220"/>
      <c r="AW207" s="220"/>
      <c r="AX207" s="220"/>
      <c r="AY207" s="220"/>
      <c r="AZ207" s="220"/>
      <c r="BA207" s="220"/>
      <c r="BB207" s="221"/>
      <c r="BC207" s="120"/>
      <c r="BD207" s="109"/>
      <c r="BE207" s="138" t="str">
        <f>IF([1]回答表!X45="○",[1]回答表!B326,IF([1]回答表!AA45="○",[1]回答表!B343,""))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IF([1]回答表!X45="○",[1]回答表!E326,IF([1]回答表!AA45="○",[1]回答表!E343,""))</f>
        <v/>
      </c>
      <c r="BF210" s="151"/>
      <c r="BG210" s="151"/>
      <c r="BH210" s="151"/>
      <c r="BI210" s="150" t="str">
        <f>IF([1]回答表!X45="○",[1]回答表!E327,IF([1]回答表!AA45="○",[1]回答表!E344,""))</f>
        <v/>
      </c>
      <c r="BJ210" s="151"/>
      <c r="BK210" s="151"/>
      <c r="BL210" s="152"/>
      <c r="BM210" s="150" t="str">
        <f>IF([1]回答表!X45="○",[1]回答表!E328,IF([1]回答表!AA45="○",[1]回答表!E345,""))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IF([1]回答表!AA45="○","○","")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IF([1]回答表!AD45="○","○","")</f>
        <v/>
      </c>
      <c r="O219" s="131"/>
      <c r="P219" s="131"/>
      <c r="Q219" s="132"/>
      <c r="R219" s="119"/>
      <c r="S219" s="119"/>
      <c r="T219" s="119"/>
      <c r="U219" s="133" t="str">
        <f>IF([1]回答表!AD45="○",[1]回答表!B350,"")</f>
        <v/>
      </c>
      <c r="V219" s="134"/>
      <c r="W219" s="134"/>
      <c r="X219" s="134"/>
      <c r="Y219" s="134"/>
      <c r="Z219" s="134"/>
      <c r="AA219" s="134"/>
      <c r="AB219" s="134"/>
      <c r="AC219" s="134"/>
      <c r="AD219" s="134"/>
      <c r="AE219" s="134"/>
      <c r="AF219" s="134"/>
      <c r="AG219" s="134"/>
      <c r="AH219" s="134"/>
      <c r="AI219" s="134"/>
      <c r="AJ219" s="135"/>
      <c r="AK219" s="216"/>
      <c r="AL219" s="216"/>
      <c r="AM219" s="133" t="str">
        <f>IF([1]回答表!AD45="○",[1]回答表!B356,"")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IF([1]回答表!X46="○","○","")</f>
        <v/>
      </c>
      <c r="O231" s="131"/>
      <c r="P231" s="131"/>
      <c r="Q231" s="132"/>
      <c r="R231" s="119"/>
      <c r="S231" s="119"/>
      <c r="T231" s="119"/>
      <c r="U231" s="133" t="str">
        <f>IF([1]回答表!X46="○",[1]回答表!B368,IF([1]回答表!AA46="○",[1]回答表!B382,""))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IF([1]回答表!X46="○",[1]回答表!BC375,IF([1]回答表!AA46="○",[1]回答表!BC389,""))</f>
        <v/>
      </c>
      <c r="AR231" s="229"/>
      <c r="AS231" s="229"/>
      <c r="AT231" s="229"/>
      <c r="AU231" s="230" t="s">
        <v>63</v>
      </c>
      <c r="AV231" s="231"/>
      <c r="AW231" s="231"/>
      <c r="AX231" s="232"/>
      <c r="AY231" s="229" t="str">
        <f>IF([1]回答表!X46="○",[1]回答表!BC380,IF([1]回答表!AA46="○",[1]回答表!BC394,""))</f>
        <v/>
      </c>
      <c r="AZ231" s="229"/>
      <c r="BA231" s="229"/>
      <c r="BB231" s="229"/>
      <c r="BC231" s="120"/>
      <c r="BD231" s="109"/>
      <c r="BE231" s="138" t="str">
        <f>IF([1]回答表!X46="○",[1]回答表!S374,IF([1]回答表!AA46="○",[1]回答表!S388,""))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IF([1]回答表!X46="○",[1]回答表!BC376,IF([1]回答表!AA46="○",[1]回答表!BC390,""))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IF([1]回答表!X46="○",[1]回答表!V374,IF([1]回答表!AA46="○",[1]回答表!V388,""))</f>
        <v/>
      </c>
      <c r="BF234" s="151"/>
      <c r="BG234" s="151"/>
      <c r="BH234" s="151"/>
      <c r="BI234" s="150" t="str">
        <f>IF([1]回答表!X46="○",[1]回答表!V375,IF([1]回答表!AA46="○",[1]回答表!V389,""))</f>
        <v/>
      </c>
      <c r="BJ234" s="151"/>
      <c r="BK234" s="151"/>
      <c r="BL234" s="152"/>
      <c r="BM234" s="150" t="str">
        <f>IF([1]回答表!X46="○",[1]回答表!V376,IF([1]回答表!AA46="○",[1]回答表!V390,""))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IF([1]回答表!X46="○",[1]回答表!BC377,IF([1]回答表!AA46="○",[1]回答表!BC391,""))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IF([1]回答表!X46="○",[1]回答表!BC381,IF([1]回答表!AA46="○",[1]回答表!BC395,""))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IF([1]回答表!AA46="○","○","")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IF([1]回答表!X46="○",[1]回答表!BC378,IF([1]回答表!AA46="○",[1]回答表!BC392,""))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IF([1]回答表!X46="○",[1]回答表!BC379,IF([1]回答表!AA46="○",[1]回答表!BC393,""))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IF([1]回答表!AD46="○","○","")</f>
        <v/>
      </c>
      <c r="O243" s="131"/>
      <c r="P243" s="131"/>
      <c r="Q243" s="132"/>
      <c r="R243" s="119"/>
      <c r="S243" s="119"/>
      <c r="T243" s="119"/>
      <c r="U243" s="133" t="str">
        <f>IF([1]回答表!AD46="○",[1]回答表!B396,"")</f>
        <v/>
      </c>
      <c r="V243" s="134"/>
      <c r="W243" s="134"/>
      <c r="X243" s="134"/>
      <c r="Y243" s="134"/>
      <c r="Z243" s="134"/>
      <c r="AA243" s="134"/>
      <c r="AB243" s="134"/>
      <c r="AC243" s="134"/>
      <c r="AD243" s="134"/>
      <c r="AE243" s="134"/>
      <c r="AF243" s="134"/>
      <c r="AG243" s="134"/>
      <c r="AH243" s="134"/>
      <c r="AI243" s="134"/>
      <c r="AJ243" s="135"/>
      <c r="AK243" s="178"/>
      <c r="AL243" s="178"/>
      <c r="AM243" s="133" t="str">
        <f>IF([1]回答表!AD46="○",[1]回答表!B402,"")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IF([1]回答表!X47="○","○","")</f>
        <v/>
      </c>
      <c r="O254" s="131"/>
      <c r="P254" s="131"/>
      <c r="Q254" s="132"/>
      <c r="R254" s="119"/>
      <c r="S254" s="119"/>
      <c r="T254" s="119"/>
      <c r="U254" s="133" t="str">
        <f>IF([1]回答表!X47="○",[1]回答表!B414,IF([1]回答表!AA47="○",[1]回答表!B431,""))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IF([1]回答表!X47="○",[1]回答表!B424,IF([1]回答表!AA47="○",[1]回答表!B441,""))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IF([1]回答表!X47="○",[1]回答表!G420,IF([1]回答表!AA47="○",[1]回答表!G437,""))</f>
        <v/>
      </c>
      <c r="AN256" s="83"/>
      <c r="AO256" s="83"/>
      <c r="AP256" s="83"/>
      <c r="AQ256" s="83"/>
      <c r="AR256" s="83"/>
      <c r="AS256" s="83"/>
      <c r="AT256" s="153"/>
      <c r="AU256" s="82" t="str">
        <f>IF([1]回答表!X47="○",[1]回答表!G421,IF([1]回答表!AA47="○",[1]回答表!G438,""))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IF([1]回答表!X47="○",[1]回答表!E424,IF([1]回答表!AA47="○",[1]回答表!E441,""))</f>
        <v/>
      </c>
      <c r="BF257" s="151"/>
      <c r="BG257" s="151"/>
      <c r="BH257" s="151"/>
      <c r="BI257" s="150" t="str">
        <f>IF([1]回答表!X47="○",[1]回答表!E425,IF([1]回答表!AA47="○",[1]回答表!E442,""))</f>
        <v/>
      </c>
      <c r="BJ257" s="151"/>
      <c r="BK257" s="151"/>
      <c r="BL257" s="152"/>
      <c r="BM257" s="150" t="str">
        <f>IF([1]回答表!X47="○",[1]回答表!E426,IF([1]回答表!AA47="○",[1]回答表!E443,""))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IF([1]回答表!AA47="○","○","")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IF([1]回答表!AD47="○","○","")</f>
        <v/>
      </c>
      <c r="O266" s="131"/>
      <c r="P266" s="131"/>
      <c r="Q266" s="132"/>
      <c r="R266" s="119"/>
      <c r="S266" s="119"/>
      <c r="T266" s="119"/>
      <c r="U266" s="133" t="str">
        <f>IF([1]回答表!AD47="○",[1]回答表!B448,"")</f>
        <v/>
      </c>
      <c r="V266" s="134"/>
      <c r="W266" s="134"/>
      <c r="X266" s="134"/>
      <c r="Y266" s="134"/>
      <c r="Z266" s="134"/>
      <c r="AA266" s="134"/>
      <c r="AB266" s="134"/>
      <c r="AC266" s="134"/>
      <c r="AD266" s="134"/>
      <c r="AE266" s="134"/>
      <c r="AF266" s="134"/>
      <c r="AG266" s="134"/>
      <c r="AH266" s="134"/>
      <c r="AI266" s="134"/>
      <c r="AJ266" s="135"/>
      <c r="AK266" s="136"/>
      <c r="AL266" s="136"/>
      <c r="AM266" s="133" t="str">
        <f>IF([1]回答表!AD47="○",[1]回答表!B454,"")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IF([1]回答表!R48="○",[1]回答表!B467,"")</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0B46-61D2-4FAA-BB66-AF39DFAE00C2}">
  <sheetPr>
    <pageSetUpPr fitToPage="1"/>
  </sheetPr>
  <dimension ref="A1:CE298"/>
  <sheetViews>
    <sheetView showZeros="0" tabSelected="1" topLeftCell="A181" zoomScale="55" zoomScaleNormal="55" workbookViewId="0">
      <selection activeCell="AQ322" sqref="AQ322"/>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IF(COUNTIF([2]回答表!K15,"*")&gt;0,[2]回答表!K15,"")</f>
        <v>大仙美郷介護福祉組合</v>
      </c>
      <c r="D11" s="8"/>
      <c r="E11" s="8"/>
      <c r="F11" s="8"/>
      <c r="G11" s="8"/>
      <c r="H11" s="8"/>
      <c r="I11" s="8"/>
      <c r="J11" s="8"/>
      <c r="K11" s="8"/>
      <c r="L11" s="8"/>
      <c r="M11" s="8"/>
      <c r="N11" s="8"/>
      <c r="O11" s="8"/>
      <c r="P11" s="8"/>
      <c r="Q11" s="8"/>
      <c r="R11" s="8"/>
      <c r="S11" s="8"/>
      <c r="T11" s="8"/>
      <c r="U11" s="22" t="str">
        <f>IF(COUNTIF([2]回答表!F17,"*")&gt;0,[2]回答表!F17,"")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老人デイサービスセンター</v>
      </c>
      <c r="AP11" s="10"/>
      <c r="AQ11" s="10"/>
      <c r="AR11" s="10"/>
      <c r="AS11" s="10"/>
      <c r="AT11" s="10"/>
      <c r="AU11" s="10"/>
      <c r="AV11" s="10"/>
      <c r="AW11" s="10"/>
      <c r="AX11" s="10"/>
      <c r="AY11" s="10"/>
      <c r="AZ11" s="10"/>
      <c r="BA11" s="10"/>
      <c r="BB11" s="10"/>
      <c r="BC11" s="10"/>
      <c r="BD11" s="10"/>
      <c r="BE11" s="11"/>
      <c r="BF11" s="21" t="str">
        <f>IF(COUNTIF([2]回答表!F19,"*")&gt;0,[2]回答表!F19,"")</f>
        <v>大仙美郷介護福祉組合特別会計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IF([2]回答表!R41="○","○","")</f>
        <v/>
      </c>
      <c r="E24" s="80"/>
      <c r="F24" s="80"/>
      <c r="G24" s="80"/>
      <c r="H24" s="80"/>
      <c r="I24" s="80"/>
      <c r="J24" s="81"/>
      <c r="K24" s="79" t="str">
        <f>IF([2]回答表!R42="○","○","")</f>
        <v/>
      </c>
      <c r="L24" s="80"/>
      <c r="M24" s="80"/>
      <c r="N24" s="80"/>
      <c r="O24" s="80"/>
      <c r="P24" s="80"/>
      <c r="Q24" s="81"/>
      <c r="R24" s="79" t="str">
        <f>IF([2]回答表!R43="○","○","")</f>
        <v/>
      </c>
      <c r="S24" s="80"/>
      <c r="T24" s="80"/>
      <c r="U24" s="80"/>
      <c r="V24" s="80"/>
      <c r="W24" s="80"/>
      <c r="X24" s="81"/>
      <c r="Y24" s="79" t="str">
        <f>IF([2]回答表!R44="○","○","")</f>
        <v/>
      </c>
      <c r="Z24" s="80"/>
      <c r="AA24" s="80"/>
      <c r="AB24" s="80"/>
      <c r="AC24" s="80"/>
      <c r="AD24" s="80"/>
      <c r="AE24" s="81"/>
      <c r="AF24" s="79" t="str">
        <f>IF([2]回答表!R45="○","○","")</f>
        <v/>
      </c>
      <c r="AG24" s="80"/>
      <c r="AH24" s="80"/>
      <c r="AI24" s="80"/>
      <c r="AJ24" s="80"/>
      <c r="AK24" s="80"/>
      <c r="AL24" s="81"/>
      <c r="AM24" s="79" t="str">
        <f>IF([2]回答表!R46="○","○","")</f>
        <v/>
      </c>
      <c r="AN24" s="80"/>
      <c r="AO24" s="80"/>
      <c r="AP24" s="80"/>
      <c r="AQ24" s="80"/>
      <c r="AR24" s="80"/>
      <c r="AS24" s="81"/>
      <c r="AT24" s="79" t="str">
        <f>IF([2]回答表!R47="○","○","")</f>
        <v/>
      </c>
      <c r="AU24" s="80"/>
      <c r="AV24" s="80"/>
      <c r="AW24" s="80"/>
      <c r="AX24" s="80"/>
      <c r="AY24" s="80"/>
      <c r="AZ24" s="81"/>
      <c r="BA24" s="68"/>
      <c r="BB24" s="82" t="str">
        <f>IF([2]回答表!R48="○","○","")</f>
        <v>○</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IF([2]回答表!X41="○","○","")</f>
        <v/>
      </c>
      <c r="O36" s="131"/>
      <c r="P36" s="131"/>
      <c r="Q36" s="132"/>
      <c r="R36" s="119"/>
      <c r="S36" s="119"/>
      <c r="T36" s="119"/>
      <c r="U36" s="133" t="str">
        <f>IF([2]回答表!X41="○",[2]回答表!B56,IF([2]回答表!AA41="○",[2]回答表!B76,""))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IF([2]回答表!X41="○",[2]回答表!S62,IF([2]回答表!AA41="○",[2]回答表!S82,""))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IF([2]回答表!X41="○",[2]回答表!G62,IF([2]回答表!AA41="○",[2]回答表!G82,""))</f>
        <v/>
      </c>
      <c r="AN38" s="83"/>
      <c r="AO38" s="83"/>
      <c r="AP38" s="83"/>
      <c r="AQ38" s="83"/>
      <c r="AR38" s="83"/>
      <c r="AS38" s="83"/>
      <c r="AT38" s="153"/>
      <c r="AU38" s="82" t="str">
        <f>IF([2]回答表!X41="○",[2]回答表!G63,IF([2]回答表!AA41="○",[2]回答表!G83,""))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IF([2]回答表!X41="○",[2]回答表!V62,IF([2]回答表!AA41="○",[2]回答表!V82,""))</f>
        <v/>
      </c>
      <c r="BF39" s="16"/>
      <c r="BG39" s="16"/>
      <c r="BH39" s="17"/>
      <c r="BI39" s="150" t="str">
        <f>IF([2]回答表!X41="○",[2]回答表!V63,IF([2]回答表!AA41="○",[2]回答表!V83,""))</f>
        <v/>
      </c>
      <c r="BJ39" s="16"/>
      <c r="BK39" s="16"/>
      <c r="BL39" s="17"/>
      <c r="BM39" s="150" t="str">
        <f>IF([2]回答表!X41="○",[2]回答表!V64,IF([2]回答表!AA41="○",[2]回答表!V84,""))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IF([2]回答表!X41="○",[2]回答表!O68,IF([2]回答表!AA41="○",[2]回答表!O88,""))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IF([2]回答表!X41="○",[2]回答表!O69,IF([2]回答表!AA41="○",[2]回答表!O89,""))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IF([2]回答表!AA41="○","○","")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IF([2]回答表!X41="○",[2]回答表!O70,IF([2]回答表!AA41="○",[2]回答表!O90,""))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IF([2]回答表!X41="○",[2]回答表!O71,IF([2]回答表!AA41="○",[2]回答表!O91,""))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IF([2]回答表!X41="○",[2]回答表!AG68,IF([2]回答表!AA41="○",[2]回答表!AG88,""))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IF([2]回答表!X41="○",[2]回答表!AG69,IF([2]回答表!AA41="○",[2]回答表!AG89,""))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IF([2]回答表!X41="○",[2]回答表!AG70,IF([2]回答表!AA41="○",[2]回答表!AG90,""))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IF([2]回答表!AD41="○","○","")</f>
        <v/>
      </c>
      <c r="O52" s="131"/>
      <c r="P52" s="131"/>
      <c r="Q52" s="132"/>
      <c r="R52" s="119"/>
      <c r="S52" s="119"/>
      <c r="T52" s="119"/>
      <c r="U52" s="133" t="str">
        <f>IF([2]回答表!AD41="○",[2]回答表!B96,"")</f>
        <v/>
      </c>
      <c r="V52" s="134"/>
      <c r="W52" s="134"/>
      <c r="X52" s="134"/>
      <c r="Y52" s="134"/>
      <c r="Z52" s="134"/>
      <c r="AA52" s="134"/>
      <c r="AB52" s="134"/>
      <c r="AC52" s="134"/>
      <c r="AD52" s="134"/>
      <c r="AE52" s="134"/>
      <c r="AF52" s="134"/>
      <c r="AG52" s="134"/>
      <c r="AH52" s="134"/>
      <c r="AI52" s="134"/>
      <c r="AJ52" s="135"/>
      <c r="AK52" s="178"/>
      <c r="AL52" s="178"/>
      <c r="AM52" s="133" t="str">
        <f>IF([2]回答表!AD41="○",[2]回答表!B101,"")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IF([2]回答表!X42="○","○","")</f>
        <v/>
      </c>
      <c r="O63" s="131"/>
      <c r="P63" s="131"/>
      <c r="Q63" s="132"/>
      <c r="R63" s="119"/>
      <c r="S63" s="119"/>
      <c r="T63" s="119"/>
      <c r="U63" s="133" t="str">
        <f>IF([2]回答表!X42="○",[2]回答表!B111,IF([2]回答表!AA42="○",[2]回答表!B124,""))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IF([2]回答表!X42="○",[2]回答表!S117,IF([2]回答表!AA42="○",[2]回答表!S130,""))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IF([2]回答表!X42="○",[2]回答表!J117,IF([2]回答表!AA42="○",[2]回答表!J130,""))</f>
        <v/>
      </c>
      <c r="AN66" s="83"/>
      <c r="AO66" s="83"/>
      <c r="AP66" s="83"/>
      <c r="AQ66" s="83"/>
      <c r="AR66" s="83"/>
      <c r="AS66" s="83"/>
      <c r="AT66" s="153"/>
      <c r="AU66" s="82" t="str">
        <f>IF([2]回答表!X42="○",[2]回答表!J118,IF([2]回答表!AA42="○",[2]回答表!J131,""))</f>
        <v/>
      </c>
      <c r="AV66" s="83"/>
      <c r="AW66" s="83"/>
      <c r="AX66" s="83"/>
      <c r="AY66" s="83"/>
      <c r="AZ66" s="83"/>
      <c r="BA66" s="83"/>
      <c r="BB66" s="153"/>
      <c r="BC66" s="120"/>
      <c r="BD66" s="109"/>
      <c r="BE66" s="150" t="str">
        <f>IF([2]回答表!X42="○",[2]回答表!V117,IF([2]回答表!AA42="○",[2]回答表!V130,""))</f>
        <v/>
      </c>
      <c r="BF66" s="151"/>
      <c r="BG66" s="151"/>
      <c r="BH66" s="151"/>
      <c r="BI66" s="150" t="str">
        <f>IF([2]回答表!X42="○",[2]回答表!V118,IF([2]回答表!AA42="○",[2]回答表!V131,""))</f>
        <v/>
      </c>
      <c r="BJ66" s="151"/>
      <c r="BK66" s="151"/>
      <c r="BL66" s="151"/>
      <c r="BM66" s="150" t="str">
        <f>IF([2]回答表!X42="○",[2]回答表!V119,IF([2]回答表!AA42="○",[2]回答表!V132,""))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IF([2]回答表!AA42="○","○","")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IF([2]回答表!AD42="○","○","")</f>
        <v/>
      </c>
      <c r="O75" s="131"/>
      <c r="P75" s="131"/>
      <c r="Q75" s="132"/>
      <c r="R75" s="119"/>
      <c r="S75" s="119"/>
      <c r="T75" s="119"/>
      <c r="U75" s="133" t="str">
        <f>IF([2]回答表!AD42="○",[2]回答表!B137,"")</f>
        <v/>
      </c>
      <c r="V75" s="134"/>
      <c r="W75" s="134"/>
      <c r="X75" s="134"/>
      <c r="Y75" s="134"/>
      <c r="Z75" s="134"/>
      <c r="AA75" s="134"/>
      <c r="AB75" s="134"/>
      <c r="AC75" s="134"/>
      <c r="AD75" s="134"/>
      <c r="AE75" s="134"/>
      <c r="AF75" s="134"/>
      <c r="AG75" s="134"/>
      <c r="AH75" s="134"/>
      <c r="AI75" s="134"/>
      <c r="AJ75" s="135"/>
      <c r="AK75" s="178"/>
      <c r="AL75" s="178"/>
      <c r="AM75" s="133" t="str">
        <f>IF([2]回答表!AD42="○",[2]回答表!B143,"")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IF([2]回答表!F17="水道事業",IF([2]回答表!X43="○","○",""),"")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IF([2]回答表!F17="水道事業",IF([2]回答表!X43="○",[2]回答表!B154,IF([2]回答表!AA43="○",[2]回答表!B201,"")),"")</f>
        <v/>
      </c>
      <c r="AN87" s="134"/>
      <c r="AO87" s="134"/>
      <c r="AP87" s="134"/>
      <c r="AQ87" s="134"/>
      <c r="AR87" s="134"/>
      <c r="AS87" s="134"/>
      <c r="AT87" s="134"/>
      <c r="AU87" s="134"/>
      <c r="AV87" s="134"/>
      <c r="AW87" s="134"/>
      <c r="AX87" s="134"/>
      <c r="AY87" s="134"/>
      <c r="AZ87" s="134"/>
      <c r="BA87" s="134"/>
      <c r="BB87" s="135"/>
      <c r="BC87" s="120"/>
      <c r="BD87" s="109"/>
      <c r="BE87" s="138" t="str">
        <f>IF([2]回答表!F17="水道事業",IF([2]回答表!X43="○",[2]回答表!B190,IF([2]回答表!AA43="○",[2]回答表!B238,"")),"")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IF([2]回答表!F17="水道事業",IF([2]回答表!X43="○",[2]回答表!J162,IF([2]回答表!AA43="○",[2]回答表!J209,"")),"")</f>
        <v/>
      </c>
      <c r="V89" s="83"/>
      <c r="W89" s="83"/>
      <c r="X89" s="83"/>
      <c r="Y89" s="83"/>
      <c r="Z89" s="83"/>
      <c r="AA89" s="83"/>
      <c r="AB89" s="153"/>
      <c r="AC89" s="82" t="str">
        <f>IF([2]回答表!F17="水道事業",IF([2]回答表!X43="○",[2]回答表!J169,IF([2]回答表!AA43="○",[2]回答表!J216,"")),"")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IF([2]回答表!F17="水道事業",IF([2]回答表!X43="○",[2]回答表!E190,IF([2]回答表!AA43="○",[2]回答表!E238,"")),"")</f>
        <v/>
      </c>
      <c r="BF90" s="151"/>
      <c r="BG90" s="151"/>
      <c r="BH90" s="151"/>
      <c r="BI90" s="150" t="str">
        <f>IF([2]回答表!F17="水道事業",IF([2]回答表!X43="○",[2]回答表!E191,IF([2]回答表!AA43="○",[2]回答表!E239,"")),"")</f>
        <v/>
      </c>
      <c r="BJ90" s="151"/>
      <c r="BK90" s="151"/>
      <c r="BL90" s="151"/>
      <c r="BM90" s="150" t="str">
        <f>IF([2]回答表!F17="水道事業",IF([2]回答表!X43="○",[2]回答表!E192,IF([2]回答表!AA43="○",[2]回答表!E240,"")),"")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IF([2]回答表!F17="水道事業",IF([2]回答表!AA43="○","○",""),"")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IF([2]回答表!F17="水道事業",IF([2]回答表!X43="○",[2]回答表!J172,IF([2]回答表!AA43="○",[2]回答表!J219,"")),"")</f>
        <v/>
      </c>
      <c r="V94" s="83"/>
      <c r="W94" s="83"/>
      <c r="X94" s="83"/>
      <c r="Y94" s="83"/>
      <c r="Z94" s="83"/>
      <c r="AA94" s="83"/>
      <c r="AB94" s="153"/>
      <c r="AC94" s="82" t="str">
        <f>IF([2]回答表!F17="水道事業",IF([2]回答表!X43="○",[2]回答表!J176,IF([2]回答表!AA43="○",[2]回答表!J223,"")),"")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IF([2]回答表!F17="水道事業",IF([2]回答表!AD43="○","○",""),"")</f>
        <v/>
      </c>
      <c r="O99" s="131"/>
      <c r="P99" s="131"/>
      <c r="Q99" s="132"/>
      <c r="R99" s="119"/>
      <c r="S99" s="119"/>
      <c r="T99" s="119"/>
      <c r="U99" s="133" t="str">
        <f>IF([2]回答表!F17="水道事業",IF([2]回答表!AD43="○",[2]回答表!B249,""),"")</f>
        <v/>
      </c>
      <c r="V99" s="134"/>
      <c r="W99" s="134"/>
      <c r="X99" s="134"/>
      <c r="Y99" s="134"/>
      <c r="Z99" s="134"/>
      <c r="AA99" s="134"/>
      <c r="AB99" s="134"/>
      <c r="AC99" s="134"/>
      <c r="AD99" s="134"/>
      <c r="AE99" s="134"/>
      <c r="AF99" s="134"/>
      <c r="AG99" s="134"/>
      <c r="AH99" s="134"/>
      <c r="AI99" s="134"/>
      <c r="AJ99" s="135"/>
      <c r="AK99" s="178"/>
      <c r="AL99" s="178"/>
      <c r="AM99" s="133" t="str">
        <f>IF([2]回答表!F17="水道事業",IF([2]回答表!AD43="○",[2]回答表!B255,""),"")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IF([2]回答表!F17="簡易水道事業",IF([2]回答表!X43="○","○",""),"")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IF([2]回答表!F17="簡易水道事業",IF([2]回答表!X43="○",[2]回答表!B154,IF([2]回答表!AA43="○",[2]回答表!B201,"")),"")</f>
        <v/>
      </c>
      <c r="AN111" s="134"/>
      <c r="AO111" s="134"/>
      <c r="AP111" s="134"/>
      <c r="AQ111" s="134"/>
      <c r="AR111" s="134"/>
      <c r="AS111" s="134"/>
      <c r="AT111" s="134"/>
      <c r="AU111" s="134"/>
      <c r="AV111" s="134"/>
      <c r="AW111" s="134"/>
      <c r="AX111" s="134"/>
      <c r="AY111" s="134"/>
      <c r="AZ111" s="134"/>
      <c r="BA111" s="134"/>
      <c r="BB111" s="135"/>
      <c r="BC111" s="120"/>
      <c r="BD111" s="109"/>
      <c r="BE111" s="138" t="str">
        <f>IF([2]回答表!F17="簡易水道事業",IF([2]回答表!X43="○",[2]回答表!B190,IF([2]回答表!AA43="○",[2]回答表!B238,"")),"")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IF([2]回答表!F17="簡易水道事業",IF([2]回答表!X43="○",[2]回答表!Y181,IF([2]回答表!AA43="○",[2]回答表!Y229,"")),"")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IF([2]回答表!F17="簡易水道事業",IF([2]回答表!X43="○",[2]回答表!E190,IF([2]回答表!AA43="○",[2]回答表!E238,"")),"")</f>
        <v/>
      </c>
      <c r="BF114" s="151"/>
      <c r="BG114" s="151"/>
      <c r="BH114" s="151"/>
      <c r="BI114" s="150" t="str">
        <f>IF([2]回答表!F17="簡易水道事業",IF([2]回答表!X43="○",[2]回答表!E191,IF([2]回答表!AA43="○",[2]回答表!E239,"")),"")</f>
        <v/>
      </c>
      <c r="BJ114" s="151"/>
      <c r="BK114" s="151"/>
      <c r="BL114" s="151"/>
      <c r="BM114" s="150" t="str">
        <f>IF([2]回答表!F17="簡易水道事業",IF([2]回答表!X43="○",[2]回答表!E192,IF([2]回答表!AA43="○",[2]回答表!E240,"")),"")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IF([2]回答表!F17="簡易水道事業",IF([2]回答表!AA43="○","○",""),"")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IF([2]回答表!F17="簡易水道事業",IF([2]回答表!X43="○",[2]回答表!Y182,IF([2]回答表!AA43="○",[2]回答表!Y230,"")),"")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IF([2]回答表!F17="簡易水道事業",IF([2]回答表!AD43="○","○",""),"")</f>
        <v/>
      </c>
      <c r="O123" s="131"/>
      <c r="P123" s="131"/>
      <c r="Q123" s="132"/>
      <c r="R123" s="119"/>
      <c r="S123" s="119"/>
      <c r="T123" s="119"/>
      <c r="U123" s="133" t="str">
        <f>IF([2]回答表!F17="簡易水道事業",IF([2]回答表!AD43="○",[2]回答表!B249,""),"")</f>
        <v/>
      </c>
      <c r="V123" s="134"/>
      <c r="W123" s="134"/>
      <c r="X123" s="134"/>
      <c r="Y123" s="134"/>
      <c r="Z123" s="134"/>
      <c r="AA123" s="134"/>
      <c r="AB123" s="134"/>
      <c r="AC123" s="134"/>
      <c r="AD123" s="134"/>
      <c r="AE123" s="134"/>
      <c r="AF123" s="134"/>
      <c r="AG123" s="134"/>
      <c r="AH123" s="134"/>
      <c r="AI123" s="134"/>
      <c r="AJ123" s="135"/>
      <c r="AK123" s="178"/>
      <c r="AL123" s="178"/>
      <c r="AM123" s="133" t="str">
        <f>IF([2]回答表!F17="簡易水道事業",IF([2]回答表!AD43="○",[2]回答表!B255,""),"")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IF([2]回答表!F17="下水道事業",IF([2]回答表!X43="○","○",""),"")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IF([2]回答表!F17="下水道事業",IF([2]回答表!X43="○",[2]回答表!B154,IF([2]回答表!AA43="○",[2]回答表!B201,"")),"")</f>
        <v/>
      </c>
      <c r="AN135" s="134"/>
      <c r="AO135" s="134"/>
      <c r="AP135" s="134"/>
      <c r="AQ135" s="134"/>
      <c r="AR135" s="134"/>
      <c r="AS135" s="134"/>
      <c r="AT135" s="134"/>
      <c r="AU135" s="134"/>
      <c r="AV135" s="134"/>
      <c r="AW135" s="134"/>
      <c r="AX135" s="134"/>
      <c r="AY135" s="134"/>
      <c r="AZ135" s="134"/>
      <c r="BA135" s="134"/>
      <c r="BB135" s="135"/>
      <c r="BC135" s="120"/>
      <c r="BD135" s="109"/>
      <c r="BE135" s="138" t="str">
        <f>IF([2]回答表!F17="下水道事業",IF([2]回答表!X43="○",[2]回答表!B190,IF([2]回答表!AA43="○",[2]回答表!B238,"")),"")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IF([2]回答表!F17="下水道事業",IF([2]回答表!X43="○",[2]回答表!Y184,IF([2]回答表!AA43="○",[2]回答表!Y232,"")),"")</f>
        <v/>
      </c>
      <c r="V137" s="83"/>
      <c r="W137" s="83"/>
      <c r="X137" s="83"/>
      <c r="Y137" s="83"/>
      <c r="Z137" s="83"/>
      <c r="AA137" s="83"/>
      <c r="AB137" s="153"/>
      <c r="AC137" s="82" t="str">
        <f>IF([2]回答表!F17="下水道事業",IF([2]回答表!X43="○",[2]回答表!Y185,IF([2]回答表!AA43="○",[2]回答表!Y233,"")),"")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IF([2]回答表!F17="下水道事業",IF([2]回答表!X43="○",[2]回答表!E190,IF([2]回答表!AA43="○",[2]回答表!E238,"")),"")</f>
        <v/>
      </c>
      <c r="BF138" s="151"/>
      <c r="BG138" s="151"/>
      <c r="BH138" s="151"/>
      <c r="BI138" s="150" t="str">
        <f>IF([2]回答表!F17="下水道事業",IF([2]回答表!X43="○",[2]回答表!E191,IF([2]回答表!AA43="○",[2]回答表!E239,"")),"")</f>
        <v/>
      </c>
      <c r="BJ138" s="151"/>
      <c r="BK138" s="151"/>
      <c r="BL138" s="151"/>
      <c r="BM138" s="150" t="str">
        <f>IF([2]回答表!F17="下水道事業",IF([2]回答表!X43="○",[2]回答表!E192,IF([2]回答表!AA43="○",[2]回答表!E240,"")),"")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IF([2]回答表!F17="下水道事業",IF([2]回答表!AA43="○","○",""),"")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IF([2]回答表!F17="下水道事業",IF([2]回答表!X43="○",[2]回答表!Y186,IF([2]回答表!AA43="○",[2]回答表!Y234,"")),"")</f>
        <v/>
      </c>
      <c r="V142" s="83"/>
      <c r="W142" s="83"/>
      <c r="X142" s="83"/>
      <c r="Y142" s="83"/>
      <c r="Z142" s="83"/>
      <c r="AA142" s="83"/>
      <c r="AB142" s="153"/>
      <c r="AC142" s="82" t="str">
        <f>IF([2]回答表!F17="下水道事業",IF([2]回答表!X43="○",[2]回答表!Y187,IF([2]回答表!AA43="○",[2]回答表!Y235,"")),"")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IF([2]回答表!F17="下水道事業",IF([2]回答表!AD43="○","○",""),"")</f>
        <v/>
      </c>
      <c r="O147" s="131"/>
      <c r="P147" s="131"/>
      <c r="Q147" s="132"/>
      <c r="R147" s="119"/>
      <c r="S147" s="119"/>
      <c r="T147" s="119"/>
      <c r="U147" s="133" t="str">
        <f>IF([2]回答表!F17="下水道事業",IF([2]回答表!AD43="○",[2]回答表!B249,""),"")</f>
        <v/>
      </c>
      <c r="V147" s="134"/>
      <c r="W147" s="134"/>
      <c r="X147" s="134"/>
      <c r="Y147" s="134"/>
      <c r="Z147" s="134"/>
      <c r="AA147" s="134"/>
      <c r="AB147" s="134"/>
      <c r="AC147" s="134"/>
      <c r="AD147" s="134"/>
      <c r="AE147" s="134"/>
      <c r="AF147" s="134"/>
      <c r="AG147" s="134"/>
      <c r="AH147" s="134"/>
      <c r="AI147" s="134"/>
      <c r="AJ147" s="135"/>
      <c r="AK147" s="178"/>
      <c r="AL147" s="178"/>
      <c r="AM147" s="133" t="str">
        <f>IF([2]回答表!F17="下水道事業",IF([2]回答表!AD43="○",[2]回答表!B255,""),"")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IF([2]回答表!BD17="○",IF([2]回答表!X43="○","○",""),"")</f>
        <v/>
      </c>
      <c r="O159" s="131"/>
      <c r="P159" s="131"/>
      <c r="Q159" s="132"/>
      <c r="R159" s="119"/>
      <c r="S159" s="119"/>
      <c r="T159" s="119"/>
      <c r="U159" s="133" t="str">
        <f>IF([2]回答表!BD17="○",IF([2]回答表!X43="○",[2]回答表!B154,IF([2]回答表!AA43="○",[2]回答表!B201,"")),"")</f>
        <v/>
      </c>
      <c r="V159" s="134"/>
      <c r="W159" s="134"/>
      <c r="X159" s="134"/>
      <c r="Y159" s="134"/>
      <c r="Z159" s="134"/>
      <c r="AA159" s="134"/>
      <c r="AB159" s="134"/>
      <c r="AC159" s="134"/>
      <c r="AD159" s="134"/>
      <c r="AE159" s="134"/>
      <c r="AF159" s="134"/>
      <c r="AG159" s="134"/>
      <c r="AH159" s="134"/>
      <c r="AI159" s="134"/>
      <c r="AJ159" s="135"/>
      <c r="AK159" s="136"/>
      <c r="AL159" s="136"/>
      <c r="AM159" s="138" t="str">
        <f>IF([2]回答表!BD17="○",IF([2]回答表!X43="○",[2]回答表!B190,IF([2]回答表!AA43="○",[2]回答表!B238,"")),"")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IF([2]回答表!BD17="○",IF([2]回答表!X43="○",[2]回答表!E190,IF([2]回答表!AA43="○",[2]回答表!E238,"")),"")</f>
        <v/>
      </c>
      <c r="AN162" s="151"/>
      <c r="AO162" s="151"/>
      <c r="AP162" s="151"/>
      <c r="AQ162" s="150" t="str">
        <f>IF([2]回答表!BD17="○",IF([2]回答表!X43="○",[2]回答表!E191,IF([2]回答表!AA43="○",[2]回答表!E239,"")),"")</f>
        <v/>
      </c>
      <c r="AR162" s="151"/>
      <c r="AS162" s="151"/>
      <c r="AT162" s="151"/>
      <c r="AU162" s="150" t="str">
        <f>IF([2]回答表!BD17="○",IF([2]回答表!X43="○",[2]回答表!E192,IF([2]回答表!AA43="○",[2]回答表!E240,"")),"")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IF([2]回答表!BD17="○",IF([2]回答表!AA43="○","○",""),"")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IF([2]回答表!BD17="○",IF([2]回答表!AD43="○","○",""),"")</f>
        <v/>
      </c>
      <c r="O171" s="131"/>
      <c r="P171" s="131"/>
      <c r="Q171" s="132"/>
      <c r="R171" s="119"/>
      <c r="S171" s="119"/>
      <c r="T171" s="119"/>
      <c r="U171" s="133" t="str">
        <f>IF([2]回答表!BD17="○",IF([2]回答表!AD43="○",[2]回答表!B249,""),"")</f>
        <v/>
      </c>
      <c r="V171" s="134"/>
      <c r="W171" s="134"/>
      <c r="X171" s="134"/>
      <c r="Y171" s="134"/>
      <c r="Z171" s="134"/>
      <c r="AA171" s="134"/>
      <c r="AB171" s="134"/>
      <c r="AC171" s="134"/>
      <c r="AD171" s="134"/>
      <c r="AE171" s="134"/>
      <c r="AF171" s="134"/>
      <c r="AG171" s="134"/>
      <c r="AH171" s="134"/>
      <c r="AI171" s="134"/>
      <c r="AJ171" s="135"/>
      <c r="AK171" s="178"/>
      <c r="AL171" s="178"/>
      <c r="AM171" s="133" t="str">
        <f>IF([2]回答表!BD17="○",IF([2]回答表!AD43="○",[2]回答表!B255,""),"")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IF([2]回答表!X44="○","○","")</f>
        <v/>
      </c>
      <c r="O183" s="131"/>
      <c r="P183" s="131"/>
      <c r="Q183" s="132"/>
      <c r="R183" s="119"/>
      <c r="S183" s="119"/>
      <c r="T183" s="119"/>
      <c r="U183" s="133" t="str">
        <f>IF([2]回答表!X44="○",[2]回答表!B266,IF([2]回答表!AA44="○",[2]回答表!B283,""))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IF([2]回答表!X44="○",[2]回答表!U272,IF([2]回答表!AA44="○",[2]回答表!U289,""))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IF([2]回答表!X44="○",[2]回答表!G272,IF([2]回答表!AA44="○",[2]回答表!G289,""))</f>
        <v/>
      </c>
      <c r="AN186" s="83"/>
      <c r="AO186" s="83"/>
      <c r="AP186" s="83"/>
      <c r="AQ186" s="83"/>
      <c r="AR186" s="83"/>
      <c r="AS186" s="83"/>
      <c r="AT186" s="153"/>
      <c r="AU186" s="82" t="str">
        <f>IF([2]回答表!X44="○",[2]回答表!G273,IF([2]回答表!AA44="○",[2]回答表!G290,""))</f>
        <v/>
      </c>
      <c r="AV186" s="83"/>
      <c r="AW186" s="83"/>
      <c r="AX186" s="83"/>
      <c r="AY186" s="83"/>
      <c r="AZ186" s="83"/>
      <c r="BA186" s="83"/>
      <c r="BB186" s="153"/>
      <c r="BC186" s="120"/>
      <c r="BD186" s="109"/>
      <c r="BE186" s="150" t="str">
        <f>IF([2]回答表!X44="○",[2]回答表!X272,IF([2]回答表!AA44="○",[2]回答表!X289,""))</f>
        <v/>
      </c>
      <c r="BF186" s="151"/>
      <c r="BG186" s="151"/>
      <c r="BH186" s="151"/>
      <c r="BI186" s="150" t="str">
        <f>IF([2]回答表!X44="○",[2]回答表!X273,IF([2]回答表!AA44="○",[2]回答表!X290,""))</f>
        <v/>
      </c>
      <c r="BJ186" s="151"/>
      <c r="BK186" s="151"/>
      <c r="BL186" s="152"/>
      <c r="BM186" s="150" t="str">
        <f>IF([2]回答表!X44="○",[2]回答表!X274,IF([2]回答表!AA44="○",[2]回答表!X291,""))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IF([2]回答表!AA44="○","○","")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IF([2]回答表!AD44="○","○","")</f>
        <v/>
      </c>
      <c r="O195" s="131"/>
      <c r="P195" s="131"/>
      <c r="Q195" s="132"/>
      <c r="R195" s="119"/>
      <c r="S195" s="119"/>
      <c r="T195" s="119"/>
      <c r="U195" s="133" t="str">
        <f>IF([2]回答表!AD44="○",[2]回答表!B296,"")</f>
        <v/>
      </c>
      <c r="V195" s="134"/>
      <c r="W195" s="134"/>
      <c r="X195" s="134"/>
      <c r="Y195" s="134"/>
      <c r="Z195" s="134"/>
      <c r="AA195" s="134"/>
      <c r="AB195" s="134"/>
      <c r="AC195" s="134"/>
      <c r="AD195" s="134"/>
      <c r="AE195" s="134"/>
      <c r="AF195" s="134"/>
      <c r="AG195" s="134"/>
      <c r="AH195" s="134"/>
      <c r="AI195" s="134"/>
      <c r="AJ195" s="135"/>
      <c r="AK195" s="216"/>
      <c r="AL195" s="216"/>
      <c r="AM195" s="133" t="str">
        <f>IF([2]回答表!AD44="○",[2]回答表!B302,"")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IF([2]回答表!X45="○","○","")</f>
        <v/>
      </c>
      <c r="O207" s="131"/>
      <c r="P207" s="131"/>
      <c r="Q207" s="132"/>
      <c r="R207" s="119"/>
      <c r="S207" s="119"/>
      <c r="T207" s="119"/>
      <c r="U207" s="133" t="str">
        <f>IF([2]回答表!X45="○",[2]回答表!B314,IF([2]回答表!AA45="○",[2]回答表!B337,""))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IF([2]回答表!X45="○",[2]回答表!B320,"")</f>
        <v/>
      </c>
      <c r="AO207" s="220"/>
      <c r="AP207" s="220"/>
      <c r="AQ207" s="220"/>
      <c r="AR207" s="220"/>
      <c r="AS207" s="220"/>
      <c r="AT207" s="220"/>
      <c r="AU207" s="220"/>
      <c r="AV207" s="220"/>
      <c r="AW207" s="220"/>
      <c r="AX207" s="220"/>
      <c r="AY207" s="220"/>
      <c r="AZ207" s="220"/>
      <c r="BA207" s="220"/>
      <c r="BB207" s="221"/>
      <c r="BC207" s="120"/>
      <c r="BD207" s="109"/>
      <c r="BE207" s="138" t="str">
        <f>IF([2]回答表!X45="○",[2]回答表!B326,IF([2]回答表!AA45="○",[2]回答表!B343,""))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IF([2]回答表!X45="○",[2]回答表!E326,IF([2]回答表!AA45="○",[2]回答表!E343,""))</f>
        <v/>
      </c>
      <c r="BF210" s="151"/>
      <c r="BG210" s="151"/>
      <c r="BH210" s="151"/>
      <c r="BI210" s="150" t="str">
        <f>IF([2]回答表!X45="○",[2]回答表!E327,IF([2]回答表!AA45="○",[2]回答表!E344,""))</f>
        <v/>
      </c>
      <c r="BJ210" s="151"/>
      <c r="BK210" s="151"/>
      <c r="BL210" s="152"/>
      <c r="BM210" s="150" t="str">
        <f>IF([2]回答表!X45="○",[2]回答表!E328,IF([2]回答表!AA45="○",[2]回答表!E345,""))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IF([2]回答表!AA45="○","○","")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IF([2]回答表!AD45="○","○","")</f>
        <v/>
      </c>
      <c r="O219" s="131"/>
      <c r="P219" s="131"/>
      <c r="Q219" s="132"/>
      <c r="R219" s="119"/>
      <c r="S219" s="119"/>
      <c r="T219" s="119"/>
      <c r="U219" s="133" t="str">
        <f>IF([2]回答表!AD45="○",[2]回答表!B350,"")</f>
        <v/>
      </c>
      <c r="V219" s="134"/>
      <c r="W219" s="134"/>
      <c r="X219" s="134"/>
      <c r="Y219" s="134"/>
      <c r="Z219" s="134"/>
      <c r="AA219" s="134"/>
      <c r="AB219" s="134"/>
      <c r="AC219" s="134"/>
      <c r="AD219" s="134"/>
      <c r="AE219" s="134"/>
      <c r="AF219" s="134"/>
      <c r="AG219" s="134"/>
      <c r="AH219" s="134"/>
      <c r="AI219" s="134"/>
      <c r="AJ219" s="135"/>
      <c r="AK219" s="216"/>
      <c r="AL219" s="216"/>
      <c r="AM219" s="133" t="str">
        <f>IF([2]回答表!AD45="○",[2]回答表!B356,"")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IF([2]回答表!X46="○","○","")</f>
        <v/>
      </c>
      <c r="O231" s="131"/>
      <c r="P231" s="131"/>
      <c r="Q231" s="132"/>
      <c r="R231" s="119"/>
      <c r="S231" s="119"/>
      <c r="T231" s="119"/>
      <c r="U231" s="133" t="str">
        <f>IF([2]回答表!X46="○",[2]回答表!B368,IF([2]回答表!AA46="○",[2]回答表!B382,""))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IF([2]回答表!X46="○",[2]回答表!BC375,IF([2]回答表!AA46="○",[2]回答表!BC389,""))</f>
        <v/>
      </c>
      <c r="AR231" s="229"/>
      <c r="AS231" s="229"/>
      <c r="AT231" s="229"/>
      <c r="AU231" s="230" t="s">
        <v>63</v>
      </c>
      <c r="AV231" s="231"/>
      <c r="AW231" s="231"/>
      <c r="AX231" s="232"/>
      <c r="AY231" s="229" t="str">
        <f>IF([2]回答表!X46="○",[2]回答表!BC380,IF([2]回答表!AA46="○",[2]回答表!BC394,""))</f>
        <v/>
      </c>
      <c r="AZ231" s="229"/>
      <c r="BA231" s="229"/>
      <c r="BB231" s="229"/>
      <c r="BC231" s="120"/>
      <c r="BD231" s="109"/>
      <c r="BE231" s="138" t="str">
        <f>IF([2]回答表!X46="○",[2]回答表!S374,IF([2]回答表!AA46="○",[2]回答表!S388,""))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IF([2]回答表!X46="○",[2]回答表!BC376,IF([2]回答表!AA46="○",[2]回答表!BC390,""))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IF([2]回答表!X46="○",[2]回答表!V374,IF([2]回答表!AA46="○",[2]回答表!V388,""))</f>
        <v/>
      </c>
      <c r="BF234" s="151"/>
      <c r="BG234" s="151"/>
      <c r="BH234" s="151"/>
      <c r="BI234" s="150" t="str">
        <f>IF([2]回答表!X46="○",[2]回答表!V375,IF([2]回答表!AA46="○",[2]回答表!V389,""))</f>
        <v/>
      </c>
      <c r="BJ234" s="151"/>
      <c r="BK234" s="151"/>
      <c r="BL234" s="152"/>
      <c r="BM234" s="150" t="str">
        <f>IF([2]回答表!X46="○",[2]回答表!V376,IF([2]回答表!AA46="○",[2]回答表!V390,""))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IF([2]回答表!X46="○",[2]回答表!BC377,IF([2]回答表!AA46="○",[2]回答表!BC391,""))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IF([2]回答表!X46="○",[2]回答表!BC381,IF([2]回答表!AA46="○",[2]回答表!BC395,""))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IF([2]回答表!AA46="○","○","")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IF([2]回答表!X46="○",[2]回答表!BC378,IF([2]回答表!AA46="○",[2]回答表!BC392,""))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IF([2]回答表!X46="○",[2]回答表!BC379,IF([2]回答表!AA46="○",[2]回答表!BC393,""))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IF([2]回答表!AD46="○","○","")</f>
        <v/>
      </c>
      <c r="O243" s="131"/>
      <c r="P243" s="131"/>
      <c r="Q243" s="132"/>
      <c r="R243" s="119"/>
      <c r="S243" s="119"/>
      <c r="T243" s="119"/>
      <c r="U243" s="133" t="str">
        <f>IF([2]回答表!AD46="○",[2]回答表!B396,"")</f>
        <v/>
      </c>
      <c r="V243" s="134"/>
      <c r="W243" s="134"/>
      <c r="X243" s="134"/>
      <c r="Y243" s="134"/>
      <c r="Z243" s="134"/>
      <c r="AA243" s="134"/>
      <c r="AB243" s="134"/>
      <c r="AC243" s="134"/>
      <c r="AD243" s="134"/>
      <c r="AE243" s="134"/>
      <c r="AF243" s="134"/>
      <c r="AG243" s="134"/>
      <c r="AH243" s="134"/>
      <c r="AI243" s="134"/>
      <c r="AJ243" s="135"/>
      <c r="AK243" s="178"/>
      <c r="AL243" s="178"/>
      <c r="AM243" s="133" t="str">
        <f>IF([2]回答表!AD46="○",[2]回答表!B402,"")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IF([2]回答表!X47="○","○","")</f>
        <v/>
      </c>
      <c r="O254" s="131"/>
      <c r="P254" s="131"/>
      <c r="Q254" s="132"/>
      <c r="R254" s="119"/>
      <c r="S254" s="119"/>
      <c r="T254" s="119"/>
      <c r="U254" s="133" t="str">
        <f>IF([2]回答表!X47="○",[2]回答表!B414,IF([2]回答表!AA47="○",[2]回答表!B431,""))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IF([2]回答表!X47="○",[2]回答表!B424,IF([2]回答表!AA47="○",[2]回答表!B441,""))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IF([2]回答表!X47="○",[2]回答表!G420,IF([2]回答表!AA47="○",[2]回答表!G437,""))</f>
        <v/>
      </c>
      <c r="AN256" s="83"/>
      <c r="AO256" s="83"/>
      <c r="AP256" s="83"/>
      <c r="AQ256" s="83"/>
      <c r="AR256" s="83"/>
      <c r="AS256" s="83"/>
      <c r="AT256" s="153"/>
      <c r="AU256" s="82" t="str">
        <f>IF([2]回答表!X47="○",[2]回答表!G421,IF([2]回答表!AA47="○",[2]回答表!G438,""))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IF([2]回答表!X47="○",[2]回答表!E424,IF([2]回答表!AA47="○",[2]回答表!E441,""))</f>
        <v/>
      </c>
      <c r="BF257" s="151"/>
      <c r="BG257" s="151"/>
      <c r="BH257" s="151"/>
      <c r="BI257" s="150" t="str">
        <f>IF([2]回答表!X47="○",[2]回答表!E425,IF([2]回答表!AA47="○",[2]回答表!E442,""))</f>
        <v/>
      </c>
      <c r="BJ257" s="151"/>
      <c r="BK257" s="151"/>
      <c r="BL257" s="152"/>
      <c r="BM257" s="150" t="str">
        <f>IF([2]回答表!X47="○",[2]回答表!E426,IF([2]回答表!AA47="○",[2]回答表!E443,""))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IF([2]回答表!AA47="○","○","")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IF([2]回答表!AD47="○","○","")</f>
        <v/>
      </c>
      <c r="O266" s="131"/>
      <c r="P266" s="131"/>
      <c r="Q266" s="132"/>
      <c r="R266" s="119"/>
      <c r="S266" s="119"/>
      <c r="T266" s="119"/>
      <c r="U266" s="133" t="str">
        <f>IF([2]回答表!AD47="○",[2]回答表!B448,"")</f>
        <v/>
      </c>
      <c r="V266" s="134"/>
      <c r="W266" s="134"/>
      <c r="X266" s="134"/>
      <c r="Y266" s="134"/>
      <c r="Z266" s="134"/>
      <c r="AA266" s="134"/>
      <c r="AB266" s="134"/>
      <c r="AC266" s="134"/>
      <c r="AD266" s="134"/>
      <c r="AE266" s="134"/>
      <c r="AF266" s="134"/>
      <c r="AG266" s="134"/>
      <c r="AH266" s="134"/>
      <c r="AI266" s="134"/>
      <c r="AJ266" s="135"/>
      <c r="AK266" s="136"/>
      <c r="AL266" s="136"/>
      <c r="AM266" s="133" t="str">
        <f>IF([2]回答表!AD47="○",[2]回答表!B454,"")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IF([2]回答表!R48="○",[2]回答表!B467,"")</f>
        <v>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1F8D-9041-4BBC-AC40-CACA95287ECE}">
  <sheetPr>
    <pageSetUpPr fitToPage="1"/>
  </sheetPr>
  <dimension ref="A1:CE298"/>
  <sheetViews>
    <sheetView showZeros="0" tabSelected="1" zoomScale="55" zoomScaleNormal="55" workbookViewId="0">
      <selection activeCell="AQ322" sqref="AQ322"/>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IF(COUNTIF([3]回答表!K15,"*")&gt;0,[3]回答表!K15,"")</f>
        <v>大仙美郷介護福祉組合</v>
      </c>
      <c r="D11" s="8"/>
      <c r="E11" s="8"/>
      <c r="F11" s="8"/>
      <c r="G11" s="8"/>
      <c r="H11" s="8"/>
      <c r="I11" s="8"/>
      <c r="J11" s="8"/>
      <c r="K11" s="8"/>
      <c r="L11" s="8"/>
      <c r="M11" s="8"/>
      <c r="N11" s="8"/>
      <c r="O11" s="8"/>
      <c r="P11" s="8"/>
      <c r="Q11" s="8"/>
      <c r="R11" s="8"/>
      <c r="S11" s="8"/>
      <c r="T11" s="8"/>
      <c r="U11" s="22" t="str">
        <f>IF(COUNTIF([3]回答表!F17,"*")&gt;0,[3]回答表!F17,"")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老人短期入所施設</v>
      </c>
      <c r="AP11" s="10"/>
      <c r="AQ11" s="10"/>
      <c r="AR11" s="10"/>
      <c r="AS11" s="10"/>
      <c r="AT11" s="10"/>
      <c r="AU11" s="10"/>
      <c r="AV11" s="10"/>
      <c r="AW11" s="10"/>
      <c r="AX11" s="10"/>
      <c r="AY11" s="10"/>
      <c r="AZ11" s="10"/>
      <c r="BA11" s="10"/>
      <c r="BB11" s="10"/>
      <c r="BC11" s="10"/>
      <c r="BD11" s="10"/>
      <c r="BE11" s="11"/>
      <c r="BF11" s="21" t="str">
        <f>IF(COUNTIF([3]回答表!F19,"*")&gt;0,[3]回答表!F19,"")</f>
        <v>大仙美郷介護福祉組合特別会計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IF([3]回答表!R41="○","○","")</f>
        <v/>
      </c>
      <c r="E24" s="80"/>
      <c r="F24" s="80"/>
      <c r="G24" s="80"/>
      <c r="H24" s="80"/>
      <c r="I24" s="80"/>
      <c r="J24" s="81"/>
      <c r="K24" s="79" t="str">
        <f>IF([3]回答表!R42="○","○","")</f>
        <v/>
      </c>
      <c r="L24" s="80"/>
      <c r="M24" s="80"/>
      <c r="N24" s="80"/>
      <c r="O24" s="80"/>
      <c r="P24" s="80"/>
      <c r="Q24" s="81"/>
      <c r="R24" s="79" t="str">
        <f>IF([3]回答表!R43="○","○","")</f>
        <v/>
      </c>
      <c r="S24" s="80"/>
      <c r="T24" s="80"/>
      <c r="U24" s="80"/>
      <c r="V24" s="80"/>
      <c r="W24" s="80"/>
      <c r="X24" s="81"/>
      <c r="Y24" s="79" t="str">
        <f>IF([3]回答表!R44="○","○","")</f>
        <v/>
      </c>
      <c r="Z24" s="80"/>
      <c r="AA24" s="80"/>
      <c r="AB24" s="80"/>
      <c r="AC24" s="80"/>
      <c r="AD24" s="80"/>
      <c r="AE24" s="81"/>
      <c r="AF24" s="79" t="str">
        <f>IF([3]回答表!R45="○","○","")</f>
        <v/>
      </c>
      <c r="AG24" s="80"/>
      <c r="AH24" s="80"/>
      <c r="AI24" s="80"/>
      <c r="AJ24" s="80"/>
      <c r="AK24" s="80"/>
      <c r="AL24" s="81"/>
      <c r="AM24" s="79" t="str">
        <f>IF([3]回答表!R46="○","○","")</f>
        <v/>
      </c>
      <c r="AN24" s="80"/>
      <c r="AO24" s="80"/>
      <c r="AP24" s="80"/>
      <c r="AQ24" s="80"/>
      <c r="AR24" s="80"/>
      <c r="AS24" s="81"/>
      <c r="AT24" s="79" t="str">
        <f>IF([3]回答表!R47="○","○","")</f>
        <v/>
      </c>
      <c r="AU24" s="80"/>
      <c r="AV24" s="80"/>
      <c r="AW24" s="80"/>
      <c r="AX24" s="80"/>
      <c r="AY24" s="80"/>
      <c r="AZ24" s="81"/>
      <c r="BA24" s="68"/>
      <c r="BB24" s="82" t="str">
        <f>IF([3]回答表!R48="○","○","")</f>
        <v>○</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IF([3]回答表!X41="○","○","")</f>
        <v/>
      </c>
      <c r="O36" s="131"/>
      <c r="P36" s="131"/>
      <c r="Q36" s="132"/>
      <c r="R36" s="119"/>
      <c r="S36" s="119"/>
      <c r="T36" s="119"/>
      <c r="U36" s="133" t="str">
        <f>IF([3]回答表!X41="○",[3]回答表!B56,IF([3]回答表!AA41="○",[3]回答表!B76,""))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IF([3]回答表!X41="○",[3]回答表!S62,IF([3]回答表!AA41="○",[3]回答表!S82,""))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IF([3]回答表!X41="○",[3]回答表!G62,IF([3]回答表!AA41="○",[3]回答表!G82,""))</f>
        <v/>
      </c>
      <c r="AN38" s="83"/>
      <c r="AO38" s="83"/>
      <c r="AP38" s="83"/>
      <c r="AQ38" s="83"/>
      <c r="AR38" s="83"/>
      <c r="AS38" s="83"/>
      <c r="AT38" s="153"/>
      <c r="AU38" s="82" t="str">
        <f>IF([3]回答表!X41="○",[3]回答表!G63,IF([3]回答表!AA41="○",[3]回答表!G83,""))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IF([3]回答表!X41="○",[3]回答表!V62,IF([3]回答表!AA41="○",[3]回答表!V82,""))</f>
        <v/>
      </c>
      <c r="BF39" s="16"/>
      <c r="BG39" s="16"/>
      <c r="BH39" s="17"/>
      <c r="BI39" s="150" t="str">
        <f>IF([3]回答表!X41="○",[3]回答表!V63,IF([3]回答表!AA41="○",[3]回答表!V83,""))</f>
        <v/>
      </c>
      <c r="BJ39" s="16"/>
      <c r="BK39" s="16"/>
      <c r="BL39" s="17"/>
      <c r="BM39" s="150" t="str">
        <f>IF([3]回答表!X41="○",[3]回答表!V64,IF([3]回答表!AA41="○",[3]回答表!V84,""))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IF([3]回答表!X41="○",[3]回答表!O68,IF([3]回答表!AA41="○",[3]回答表!O88,""))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IF([3]回答表!X41="○",[3]回答表!O69,IF([3]回答表!AA41="○",[3]回答表!O89,""))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IF([3]回答表!AA41="○","○","")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IF([3]回答表!X41="○",[3]回答表!O70,IF([3]回答表!AA41="○",[3]回答表!O90,""))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IF([3]回答表!X41="○",[3]回答表!O71,IF([3]回答表!AA41="○",[3]回答表!O91,""))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IF([3]回答表!X41="○",[3]回答表!AG68,IF([3]回答表!AA41="○",[3]回答表!AG88,""))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IF([3]回答表!X41="○",[3]回答表!AG69,IF([3]回答表!AA41="○",[3]回答表!AG89,""))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IF([3]回答表!X41="○",[3]回答表!AG70,IF([3]回答表!AA41="○",[3]回答表!AG90,""))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IF([3]回答表!AD41="○","○","")</f>
        <v/>
      </c>
      <c r="O52" s="131"/>
      <c r="P52" s="131"/>
      <c r="Q52" s="132"/>
      <c r="R52" s="119"/>
      <c r="S52" s="119"/>
      <c r="T52" s="119"/>
      <c r="U52" s="133" t="str">
        <f>IF([3]回答表!AD41="○",[3]回答表!B96,"")</f>
        <v/>
      </c>
      <c r="V52" s="134"/>
      <c r="W52" s="134"/>
      <c r="X52" s="134"/>
      <c r="Y52" s="134"/>
      <c r="Z52" s="134"/>
      <c r="AA52" s="134"/>
      <c r="AB52" s="134"/>
      <c r="AC52" s="134"/>
      <c r="AD52" s="134"/>
      <c r="AE52" s="134"/>
      <c r="AF52" s="134"/>
      <c r="AG52" s="134"/>
      <c r="AH52" s="134"/>
      <c r="AI52" s="134"/>
      <c r="AJ52" s="135"/>
      <c r="AK52" s="178"/>
      <c r="AL52" s="178"/>
      <c r="AM52" s="133" t="str">
        <f>IF([3]回答表!AD41="○",[3]回答表!B101,"")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IF([3]回答表!X42="○","○","")</f>
        <v/>
      </c>
      <c r="O63" s="131"/>
      <c r="P63" s="131"/>
      <c r="Q63" s="132"/>
      <c r="R63" s="119"/>
      <c r="S63" s="119"/>
      <c r="T63" s="119"/>
      <c r="U63" s="133" t="str">
        <f>IF([3]回答表!X42="○",[3]回答表!B111,IF([3]回答表!AA42="○",[3]回答表!B124,""))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IF([3]回答表!X42="○",[3]回答表!S117,IF([3]回答表!AA42="○",[3]回答表!S130,""))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IF([3]回答表!X42="○",[3]回答表!J117,IF([3]回答表!AA42="○",[3]回答表!J130,""))</f>
        <v/>
      </c>
      <c r="AN66" s="83"/>
      <c r="AO66" s="83"/>
      <c r="AP66" s="83"/>
      <c r="AQ66" s="83"/>
      <c r="AR66" s="83"/>
      <c r="AS66" s="83"/>
      <c r="AT66" s="153"/>
      <c r="AU66" s="82" t="str">
        <f>IF([3]回答表!X42="○",[3]回答表!J118,IF([3]回答表!AA42="○",[3]回答表!J131,""))</f>
        <v/>
      </c>
      <c r="AV66" s="83"/>
      <c r="AW66" s="83"/>
      <c r="AX66" s="83"/>
      <c r="AY66" s="83"/>
      <c r="AZ66" s="83"/>
      <c r="BA66" s="83"/>
      <c r="BB66" s="153"/>
      <c r="BC66" s="120"/>
      <c r="BD66" s="109"/>
      <c r="BE66" s="150" t="str">
        <f>IF([3]回答表!X42="○",[3]回答表!V117,IF([3]回答表!AA42="○",[3]回答表!V130,""))</f>
        <v/>
      </c>
      <c r="BF66" s="151"/>
      <c r="BG66" s="151"/>
      <c r="BH66" s="151"/>
      <c r="BI66" s="150" t="str">
        <f>IF([3]回答表!X42="○",[3]回答表!V118,IF([3]回答表!AA42="○",[3]回答表!V131,""))</f>
        <v/>
      </c>
      <c r="BJ66" s="151"/>
      <c r="BK66" s="151"/>
      <c r="BL66" s="151"/>
      <c r="BM66" s="150" t="str">
        <f>IF([3]回答表!X42="○",[3]回答表!V119,IF([3]回答表!AA42="○",[3]回答表!V132,""))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IF([3]回答表!AA42="○","○","")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IF([3]回答表!AD42="○","○","")</f>
        <v/>
      </c>
      <c r="O75" s="131"/>
      <c r="P75" s="131"/>
      <c r="Q75" s="132"/>
      <c r="R75" s="119"/>
      <c r="S75" s="119"/>
      <c r="T75" s="119"/>
      <c r="U75" s="133" t="str">
        <f>IF([3]回答表!AD42="○",[3]回答表!B137,"")</f>
        <v/>
      </c>
      <c r="V75" s="134"/>
      <c r="W75" s="134"/>
      <c r="X75" s="134"/>
      <c r="Y75" s="134"/>
      <c r="Z75" s="134"/>
      <c r="AA75" s="134"/>
      <c r="AB75" s="134"/>
      <c r="AC75" s="134"/>
      <c r="AD75" s="134"/>
      <c r="AE75" s="134"/>
      <c r="AF75" s="134"/>
      <c r="AG75" s="134"/>
      <c r="AH75" s="134"/>
      <c r="AI75" s="134"/>
      <c r="AJ75" s="135"/>
      <c r="AK75" s="178"/>
      <c r="AL75" s="178"/>
      <c r="AM75" s="133" t="str">
        <f>IF([3]回答表!AD42="○",[3]回答表!B143,"")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IF([3]回答表!F17="水道事業",IF([3]回答表!X43="○","○",""),"")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IF([3]回答表!F17="水道事業",IF([3]回答表!X43="○",[3]回答表!B154,IF([3]回答表!AA43="○",[3]回答表!B201,"")),"")</f>
        <v/>
      </c>
      <c r="AN87" s="134"/>
      <c r="AO87" s="134"/>
      <c r="AP87" s="134"/>
      <c r="AQ87" s="134"/>
      <c r="AR87" s="134"/>
      <c r="AS87" s="134"/>
      <c r="AT87" s="134"/>
      <c r="AU87" s="134"/>
      <c r="AV87" s="134"/>
      <c r="AW87" s="134"/>
      <c r="AX87" s="134"/>
      <c r="AY87" s="134"/>
      <c r="AZ87" s="134"/>
      <c r="BA87" s="134"/>
      <c r="BB87" s="135"/>
      <c r="BC87" s="120"/>
      <c r="BD87" s="109"/>
      <c r="BE87" s="138" t="str">
        <f>IF([3]回答表!F17="水道事業",IF([3]回答表!X43="○",[3]回答表!B190,IF([3]回答表!AA43="○",[3]回答表!B238,"")),"")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IF([3]回答表!F17="水道事業",IF([3]回答表!X43="○",[3]回答表!J162,IF([3]回答表!AA43="○",[3]回答表!J209,"")),"")</f>
        <v/>
      </c>
      <c r="V89" s="83"/>
      <c r="W89" s="83"/>
      <c r="X89" s="83"/>
      <c r="Y89" s="83"/>
      <c r="Z89" s="83"/>
      <c r="AA89" s="83"/>
      <c r="AB89" s="153"/>
      <c r="AC89" s="82" t="str">
        <f>IF([3]回答表!F17="水道事業",IF([3]回答表!X43="○",[3]回答表!J169,IF([3]回答表!AA43="○",[3]回答表!J216,"")),"")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IF([3]回答表!F17="水道事業",IF([3]回答表!X43="○",[3]回答表!E190,IF([3]回答表!AA43="○",[3]回答表!E238,"")),"")</f>
        <v/>
      </c>
      <c r="BF90" s="151"/>
      <c r="BG90" s="151"/>
      <c r="BH90" s="151"/>
      <c r="BI90" s="150" t="str">
        <f>IF([3]回答表!F17="水道事業",IF([3]回答表!X43="○",[3]回答表!E191,IF([3]回答表!AA43="○",[3]回答表!E239,"")),"")</f>
        <v/>
      </c>
      <c r="BJ90" s="151"/>
      <c r="BK90" s="151"/>
      <c r="BL90" s="151"/>
      <c r="BM90" s="150" t="str">
        <f>IF([3]回答表!F17="水道事業",IF([3]回答表!X43="○",[3]回答表!E192,IF([3]回答表!AA43="○",[3]回答表!E240,"")),"")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IF([3]回答表!F17="水道事業",IF([3]回答表!AA43="○","○",""),"")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IF([3]回答表!F17="水道事業",IF([3]回答表!X43="○",[3]回答表!J172,IF([3]回答表!AA43="○",[3]回答表!J219,"")),"")</f>
        <v/>
      </c>
      <c r="V94" s="83"/>
      <c r="W94" s="83"/>
      <c r="X94" s="83"/>
      <c r="Y94" s="83"/>
      <c r="Z94" s="83"/>
      <c r="AA94" s="83"/>
      <c r="AB94" s="153"/>
      <c r="AC94" s="82" t="str">
        <f>IF([3]回答表!F17="水道事業",IF([3]回答表!X43="○",[3]回答表!J176,IF([3]回答表!AA43="○",[3]回答表!J223,"")),"")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IF([3]回答表!F17="水道事業",IF([3]回答表!AD43="○","○",""),"")</f>
        <v/>
      </c>
      <c r="O99" s="131"/>
      <c r="P99" s="131"/>
      <c r="Q99" s="132"/>
      <c r="R99" s="119"/>
      <c r="S99" s="119"/>
      <c r="T99" s="119"/>
      <c r="U99" s="133" t="str">
        <f>IF([3]回答表!F17="水道事業",IF([3]回答表!AD43="○",[3]回答表!B249,""),"")</f>
        <v/>
      </c>
      <c r="V99" s="134"/>
      <c r="W99" s="134"/>
      <c r="X99" s="134"/>
      <c r="Y99" s="134"/>
      <c r="Z99" s="134"/>
      <c r="AA99" s="134"/>
      <c r="AB99" s="134"/>
      <c r="AC99" s="134"/>
      <c r="AD99" s="134"/>
      <c r="AE99" s="134"/>
      <c r="AF99" s="134"/>
      <c r="AG99" s="134"/>
      <c r="AH99" s="134"/>
      <c r="AI99" s="134"/>
      <c r="AJ99" s="135"/>
      <c r="AK99" s="178"/>
      <c r="AL99" s="178"/>
      <c r="AM99" s="133" t="str">
        <f>IF([3]回答表!F17="水道事業",IF([3]回答表!AD43="○",[3]回答表!B255,""),"")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IF([3]回答表!F17="簡易水道事業",IF([3]回答表!X43="○","○",""),"")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IF([3]回答表!F17="簡易水道事業",IF([3]回答表!X43="○",[3]回答表!B154,IF([3]回答表!AA43="○",[3]回答表!B201,"")),"")</f>
        <v/>
      </c>
      <c r="AN111" s="134"/>
      <c r="AO111" s="134"/>
      <c r="AP111" s="134"/>
      <c r="AQ111" s="134"/>
      <c r="AR111" s="134"/>
      <c r="AS111" s="134"/>
      <c r="AT111" s="134"/>
      <c r="AU111" s="134"/>
      <c r="AV111" s="134"/>
      <c r="AW111" s="134"/>
      <c r="AX111" s="134"/>
      <c r="AY111" s="134"/>
      <c r="AZ111" s="134"/>
      <c r="BA111" s="134"/>
      <c r="BB111" s="135"/>
      <c r="BC111" s="120"/>
      <c r="BD111" s="109"/>
      <c r="BE111" s="138" t="str">
        <f>IF([3]回答表!F17="簡易水道事業",IF([3]回答表!X43="○",[3]回答表!B190,IF([3]回答表!AA43="○",[3]回答表!B238,"")),"")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IF([3]回答表!F17="簡易水道事業",IF([3]回答表!X43="○",[3]回答表!Y181,IF([3]回答表!AA43="○",[3]回答表!Y229,"")),"")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IF([3]回答表!F17="簡易水道事業",IF([3]回答表!X43="○",[3]回答表!E190,IF([3]回答表!AA43="○",[3]回答表!E238,"")),"")</f>
        <v/>
      </c>
      <c r="BF114" s="151"/>
      <c r="BG114" s="151"/>
      <c r="BH114" s="151"/>
      <c r="BI114" s="150" t="str">
        <f>IF([3]回答表!F17="簡易水道事業",IF([3]回答表!X43="○",[3]回答表!E191,IF([3]回答表!AA43="○",[3]回答表!E239,"")),"")</f>
        <v/>
      </c>
      <c r="BJ114" s="151"/>
      <c r="BK114" s="151"/>
      <c r="BL114" s="151"/>
      <c r="BM114" s="150" t="str">
        <f>IF([3]回答表!F17="簡易水道事業",IF([3]回答表!X43="○",[3]回答表!E192,IF([3]回答表!AA43="○",[3]回答表!E240,"")),"")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IF([3]回答表!F17="簡易水道事業",IF([3]回答表!AA43="○","○",""),"")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IF([3]回答表!F17="簡易水道事業",IF([3]回答表!X43="○",[3]回答表!Y182,IF([3]回答表!AA43="○",[3]回答表!Y230,"")),"")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IF([3]回答表!F17="簡易水道事業",IF([3]回答表!AD43="○","○",""),"")</f>
        <v/>
      </c>
      <c r="O123" s="131"/>
      <c r="P123" s="131"/>
      <c r="Q123" s="132"/>
      <c r="R123" s="119"/>
      <c r="S123" s="119"/>
      <c r="T123" s="119"/>
      <c r="U123" s="133" t="str">
        <f>IF([3]回答表!F17="簡易水道事業",IF([3]回答表!AD43="○",[3]回答表!B249,""),"")</f>
        <v/>
      </c>
      <c r="V123" s="134"/>
      <c r="W123" s="134"/>
      <c r="X123" s="134"/>
      <c r="Y123" s="134"/>
      <c r="Z123" s="134"/>
      <c r="AA123" s="134"/>
      <c r="AB123" s="134"/>
      <c r="AC123" s="134"/>
      <c r="AD123" s="134"/>
      <c r="AE123" s="134"/>
      <c r="AF123" s="134"/>
      <c r="AG123" s="134"/>
      <c r="AH123" s="134"/>
      <c r="AI123" s="134"/>
      <c r="AJ123" s="135"/>
      <c r="AK123" s="178"/>
      <c r="AL123" s="178"/>
      <c r="AM123" s="133" t="str">
        <f>IF([3]回答表!F17="簡易水道事業",IF([3]回答表!AD43="○",[3]回答表!B255,""),"")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IF([3]回答表!F17="下水道事業",IF([3]回答表!X43="○","○",""),"")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IF([3]回答表!F17="下水道事業",IF([3]回答表!X43="○",[3]回答表!B154,IF([3]回答表!AA43="○",[3]回答表!B201,"")),"")</f>
        <v/>
      </c>
      <c r="AN135" s="134"/>
      <c r="AO135" s="134"/>
      <c r="AP135" s="134"/>
      <c r="AQ135" s="134"/>
      <c r="AR135" s="134"/>
      <c r="AS135" s="134"/>
      <c r="AT135" s="134"/>
      <c r="AU135" s="134"/>
      <c r="AV135" s="134"/>
      <c r="AW135" s="134"/>
      <c r="AX135" s="134"/>
      <c r="AY135" s="134"/>
      <c r="AZ135" s="134"/>
      <c r="BA135" s="134"/>
      <c r="BB135" s="135"/>
      <c r="BC135" s="120"/>
      <c r="BD135" s="109"/>
      <c r="BE135" s="138" t="str">
        <f>IF([3]回答表!F17="下水道事業",IF([3]回答表!X43="○",[3]回答表!B190,IF([3]回答表!AA43="○",[3]回答表!B238,"")),"")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IF([3]回答表!F17="下水道事業",IF([3]回答表!X43="○",[3]回答表!Y184,IF([3]回答表!AA43="○",[3]回答表!Y232,"")),"")</f>
        <v/>
      </c>
      <c r="V137" s="83"/>
      <c r="W137" s="83"/>
      <c r="X137" s="83"/>
      <c r="Y137" s="83"/>
      <c r="Z137" s="83"/>
      <c r="AA137" s="83"/>
      <c r="AB137" s="153"/>
      <c r="AC137" s="82" t="str">
        <f>IF([3]回答表!F17="下水道事業",IF([3]回答表!X43="○",[3]回答表!Y185,IF([3]回答表!AA43="○",[3]回答表!Y233,"")),"")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IF([3]回答表!F17="下水道事業",IF([3]回答表!X43="○",[3]回答表!E190,IF([3]回答表!AA43="○",[3]回答表!E238,"")),"")</f>
        <v/>
      </c>
      <c r="BF138" s="151"/>
      <c r="BG138" s="151"/>
      <c r="BH138" s="151"/>
      <c r="BI138" s="150" t="str">
        <f>IF([3]回答表!F17="下水道事業",IF([3]回答表!X43="○",[3]回答表!E191,IF([3]回答表!AA43="○",[3]回答表!E239,"")),"")</f>
        <v/>
      </c>
      <c r="BJ138" s="151"/>
      <c r="BK138" s="151"/>
      <c r="BL138" s="151"/>
      <c r="BM138" s="150" t="str">
        <f>IF([3]回答表!F17="下水道事業",IF([3]回答表!X43="○",[3]回答表!E192,IF([3]回答表!AA43="○",[3]回答表!E240,"")),"")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IF([3]回答表!F17="下水道事業",IF([3]回答表!AA43="○","○",""),"")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IF([3]回答表!F17="下水道事業",IF([3]回答表!X43="○",[3]回答表!Y186,IF([3]回答表!AA43="○",[3]回答表!Y234,"")),"")</f>
        <v/>
      </c>
      <c r="V142" s="83"/>
      <c r="W142" s="83"/>
      <c r="X142" s="83"/>
      <c r="Y142" s="83"/>
      <c r="Z142" s="83"/>
      <c r="AA142" s="83"/>
      <c r="AB142" s="153"/>
      <c r="AC142" s="82" t="str">
        <f>IF([3]回答表!F17="下水道事業",IF([3]回答表!X43="○",[3]回答表!Y187,IF([3]回答表!AA43="○",[3]回答表!Y235,"")),"")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IF([3]回答表!F17="下水道事業",IF([3]回答表!AD43="○","○",""),"")</f>
        <v/>
      </c>
      <c r="O147" s="131"/>
      <c r="P147" s="131"/>
      <c r="Q147" s="132"/>
      <c r="R147" s="119"/>
      <c r="S147" s="119"/>
      <c r="T147" s="119"/>
      <c r="U147" s="133" t="str">
        <f>IF([3]回答表!F17="下水道事業",IF([3]回答表!AD43="○",[3]回答表!B249,""),"")</f>
        <v/>
      </c>
      <c r="V147" s="134"/>
      <c r="W147" s="134"/>
      <c r="X147" s="134"/>
      <c r="Y147" s="134"/>
      <c r="Z147" s="134"/>
      <c r="AA147" s="134"/>
      <c r="AB147" s="134"/>
      <c r="AC147" s="134"/>
      <c r="AD147" s="134"/>
      <c r="AE147" s="134"/>
      <c r="AF147" s="134"/>
      <c r="AG147" s="134"/>
      <c r="AH147" s="134"/>
      <c r="AI147" s="134"/>
      <c r="AJ147" s="135"/>
      <c r="AK147" s="178"/>
      <c r="AL147" s="178"/>
      <c r="AM147" s="133" t="str">
        <f>IF([3]回答表!F17="下水道事業",IF([3]回答表!AD43="○",[3]回答表!B255,""),"")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IF([3]回答表!BD17="○",IF([3]回答表!X43="○","○",""),"")</f>
        <v/>
      </c>
      <c r="O159" s="131"/>
      <c r="P159" s="131"/>
      <c r="Q159" s="132"/>
      <c r="R159" s="119"/>
      <c r="S159" s="119"/>
      <c r="T159" s="119"/>
      <c r="U159" s="133" t="str">
        <f>IF([3]回答表!BD17="○",IF([3]回答表!X43="○",[3]回答表!B154,IF([3]回答表!AA43="○",[3]回答表!B201,"")),"")</f>
        <v/>
      </c>
      <c r="V159" s="134"/>
      <c r="W159" s="134"/>
      <c r="X159" s="134"/>
      <c r="Y159" s="134"/>
      <c r="Z159" s="134"/>
      <c r="AA159" s="134"/>
      <c r="AB159" s="134"/>
      <c r="AC159" s="134"/>
      <c r="AD159" s="134"/>
      <c r="AE159" s="134"/>
      <c r="AF159" s="134"/>
      <c r="AG159" s="134"/>
      <c r="AH159" s="134"/>
      <c r="AI159" s="134"/>
      <c r="AJ159" s="135"/>
      <c r="AK159" s="136"/>
      <c r="AL159" s="136"/>
      <c r="AM159" s="138" t="str">
        <f>IF([3]回答表!BD17="○",IF([3]回答表!X43="○",[3]回答表!B190,IF([3]回答表!AA43="○",[3]回答表!B238,"")),"")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IF([3]回答表!BD17="○",IF([3]回答表!X43="○",[3]回答表!E190,IF([3]回答表!AA43="○",[3]回答表!E238,"")),"")</f>
        <v/>
      </c>
      <c r="AN162" s="151"/>
      <c r="AO162" s="151"/>
      <c r="AP162" s="151"/>
      <c r="AQ162" s="150" t="str">
        <f>IF([3]回答表!BD17="○",IF([3]回答表!X43="○",[3]回答表!E191,IF([3]回答表!AA43="○",[3]回答表!E239,"")),"")</f>
        <v/>
      </c>
      <c r="AR162" s="151"/>
      <c r="AS162" s="151"/>
      <c r="AT162" s="151"/>
      <c r="AU162" s="150" t="str">
        <f>IF([3]回答表!BD17="○",IF([3]回答表!X43="○",[3]回答表!E192,IF([3]回答表!AA43="○",[3]回答表!E240,"")),"")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IF([3]回答表!BD17="○",IF([3]回答表!AA43="○","○",""),"")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IF([3]回答表!BD17="○",IF([3]回答表!AD43="○","○",""),"")</f>
        <v/>
      </c>
      <c r="O171" s="131"/>
      <c r="P171" s="131"/>
      <c r="Q171" s="132"/>
      <c r="R171" s="119"/>
      <c r="S171" s="119"/>
      <c r="T171" s="119"/>
      <c r="U171" s="133" t="str">
        <f>IF([3]回答表!BD17="○",IF([3]回答表!AD43="○",[3]回答表!B249,""),"")</f>
        <v/>
      </c>
      <c r="V171" s="134"/>
      <c r="W171" s="134"/>
      <c r="X171" s="134"/>
      <c r="Y171" s="134"/>
      <c r="Z171" s="134"/>
      <c r="AA171" s="134"/>
      <c r="AB171" s="134"/>
      <c r="AC171" s="134"/>
      <c r="AD171" s="134"/>
      <c r="AE171" s="134"/>
      <c r="AF171" s="134"/>
      <c r="AG171" s="134"/>
      <c r="AH171" s="134"/>
      <c r="AI171" s="134"/>
      <c r="AJ171" s="135"/>
      <c r="AK171" s="178"/>
      <c r="AL171" s="178"/>
      <c r="AM171" s="133" t="str">
        <f>IF([3]回答表!BD17="○",IF([3]回答表!AD43="○",[3]回答表!B255,""),"")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IF([3]回答表!X44="○","○","")</f>
        <v/>
      </c>
      <c r="O183" s="131"/>
      <c r="P183" s="131"/>
      <c r="Q183" s="132"/>
      <c r="R183" s="119"/>
      <c r="S183" s="119"/>
      <c r="T183" s="119"/>
      <c r="U183" s="133" t="str">
        <f>IF([3]回答表!X44="○",[3]回答表!B266,IF([3]回答表!AA44="○",[3]回答表!B283,""))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IF([3]回答表!X44="○",[3]回答表!U272,IF([3]回答表!AA44="○",[3]回答表!U289,""))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IF([3]回答表!X44="○",[3]回答表!G272,IF([3]回答表!AA44="○",[3]回答表!G289,""))</f>
        <v/>
      </c>
      <c r="AN186" s="83"/>
      <c r="AO186" s="83"/>
      <c r="AP186" s="83"/>
      <c r="AQ186" s="83"/>
      <c r="AR186" s="83"/>
      <c r="AS186" s="83"/>
      <c r="AT186" s="153"/>
      <c r="AU186" s="82" t="str">
        <f>IF([3]回答表!X44="○",[3]回答表!G273,IF([3]回答表!AA44="○",[3]回答表!G290,""))</f>
        <v/>
      </c>
      <c r="AV186" s="83"/>
      <c r="AW186" s="83"/>
      <c r="AX186" s="83"/>
      <c r="AY186" s="83"/>
      <c r="AZ186" s="83"/>
      <c r="BA186" s="83"/>
      <c r="BB186" s="153"/>
      <c r="BC186" s="120"/>
      <c r="BD186" s="109"/>
      <c r="BE186" s="150" t="str">
        <f>IF([3]回答表!X44="○",[3]回答表!X272,IF([3]回答表!AA44="○",[3]回答表!X289,""))</f>
        <v/>
      </c>
      <c r="BF186" s="151"/>
      <c r="BG186" s="151"/>
      <c r="BH186" s="151"/>
      <c r="BI186" s="150" t="str">
        <f>IF([3]回答表!X44="○",[3]回答表!X273,IF([3]回答表!AA44="○",[3]回答表!X290,""))</f>
        <v/>
      </c>
      <c r="BJ186" s="151"/>
      <c r="BK186" s="151"/>
      <c r="BL186" s="152"/>
      <c r="BM186" s="150" t="str">
        <f>IF([3]回答表!X44="○",[3]回答表!X274,IF([3]回答表!AA44="○",[3]回答表!X291,""))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IF([3]回答表!AA44="○","○","")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IF([3]回答表!AD44="○","○","")</f>
        <v/>
      </c>
      <c r="O195" s="131"/>
      <c r="P195" s="131"/>
      <c r="Q195" s="132"/>
      <c r="R195" s="119"/>
      <c r="S195" s="119"/>
      <c r="T195" s="119"/>
      <c r="U195" s="133" t="str">
        <f>IF([3]回答表!AD44="○",[3]回答表!B296,"")</f>
        <v/>
      </c>
      <c r="V195" s="134"/>
      <c r="W195" s="134"/>
      <c r="X195" s="134"/>
      <c r="Y195" s="134"/>
      <c r="Z195" s="134"/>
      <c r="AA195" s="134"/>
      <c r="AB195" s="134"/>
      <c r="AC195" s="134"/>
      <c r="AD195" s="134"/>
      <c r="AE195" s="134"/>
      <c r="AF195" s="134"/>
      <c r="AG195" s="134"/>
      <c r="AH195" s="134"/>
      <c r="AI195" s="134"/>
      <c r="AJ195" s="135"/>
      <c r="AK195" s="216"/>
      <c r="AL195" s="216"/>
      <c r="AM195" s="133" t="str">
        <f>IF([3]回答表!AD44="○",[3]回答表!B302,"")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IF([3]回答表!X45="○","○","")</f>
        <v/>
      </c>
      <c r="O207" s="131"/>
      <c r="P207" s="131"/>
      <c r="Q207" s="132"/>
      <c r="R207" s="119"/>
      <c r="S207" s="119"/>
      <c r="T207" s="119"/>
      <c r="U207" s="133" t="str">
        <f>IF([3]回答表!X45="○",[3]回答表!B314,IF([3]回答表!AA45="○",[3]回答表!B337,""))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IF([3]回答表!X45="○",[3]回答表!B320,"")</f>
        <v/>
      </c>
      <c r="AO207" s="220"/>
      <c r="AP207" s="220"/>
      <c r="AQ207" s="220"/>
      <c r="AR207" s="220"/>
      <c r="AS207" s="220"/>
      <c r="AT207" s="220"/>
      <c r="AU207" s="220"/>
      <c r="AV207" s="220"/>
      <c r="AW207" s="220"/>
      <c r="AX207" s="220"/>
      <c r="AY207" s="220"/>
      <c r="AZ207" s="220"/>
      <c r="BA207" s="220"/>
      <c r="BB207" s="221"/>
      <c r="BC207" s="120"/>
      <c r="BD207" s="109"/>
      <c r="BE207" s="138" t="str">
        <f>IF([3]回答表!X45="○",[3]回答表!B326,IF([3]回答表!AA45="○",[3]回答表!B343,""))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IF([3]回答表!X45="○",[3]回答表!E326,IF([3]回答表!AA45="○",[3]回答表!E343,""))</f>
        <v/>
      </c>
      <c r="BF210" s="151"/>
      <c r="BG210" s="151"/>
      <c r="BH210" s="151"/>
      <c r="BI210" s="150" t="str">
        <f>IF([3]回答表!X45="○",[3]回答表!E327,IF([3]回答表!AA45="○",[3]回答表!E344,""))</f>
        <v/>
      </c>
      <c r="BJ210" s="151"/>
      <c r="BK210" s="151"/>
      <c r="BL210" s="152"/>
      <c r="BM210" s="150" t="str">
        <f>IF([3]回答表!X45="○",[3]回答表!E328,IF([3]回答表!AA45="○",[3]回答表!E345,""))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IF([3]回答表!AA45="○","○","")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IF([3]回答表!AD45="○","○","")</f>
        <v/>
      </c>
      <c r="O219" s="131"/>
      <c r="P219" s="131"/>
      <c r="Q219" s="132"/>
      <c r="R219" s="119"/>
      <c r="S219" s="119"/>
      <c r="T219" s="119"/>
      <c r="U219" s="133" t="str">
        <f>IF([3]回答表!AD45="○",[3]回答表!B350,"")</f>
        <v/>
      </c>
      <c r="V219" s="134"/>
      <c r="W219" s="134"/>
      <c r="X219" s="134"/>
      <c r="Y219" s="134"/>
      <c r="Z219" s="134"/>
      <c r="AA219" s="134"/>
      <c r="AB219" s="134"/>
      <c r="AC219" s="134"/>
      <c r="AD219" s="134"/>
      <c r="AE219" s="134"/>
      <c r="AF219" s="134"/>
      <c r="AG219" s="134"/>
      <c r="AH219" s="134"/>
      <c r="AI219" s="134"/>
      <c r="AJ219" s="135"/>
      <c r="AK219" s="216"/>
      <c r="AL219" s="216"/>
      <c r="AM219" s="133" t="str">
        <f>IF([3]回答表!AD45="○",[3]回答表!B356,"")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IF([3]回答表!X46="○","○","")</f>
        <v/>
      </c>
      <c r="O231" s="131"/>
      <c r="P231" s="131"/>
      <c r="Q231" s="132"/>
      <c r="R231" s="119"/>
      <c r="S231" s="119"/>
      <c r="T231" s="119"/>
      <c r="U231" s="133" t="str">
        <f>IF([3]回答表!X46="○",[3]回答表!B368,IF([3]回答表!AA46="○",[3]回答表!B382,""))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IF([3]回答表!X46="○",[3]回答表!BC375,IF([3]回答表!AA46="○",[3]回答表!BC389,""))</f>
        <v/>
      </c>
      <c r="AR231" s="229"/>
      <c r="AS231" s="229"/>
      <c r="AT231" s="229"/>
      <c r="AU231" s="230" t="s">
        <v>63</v>
      </c>
      <c r="AV231" s="231"/>
      <c r="AW231" s="231"/>
      <c r="AX231" s="232"/>
      <c r="AY231" s="229" t="str">
        <f>IF([3]回答表!X46="○",[3]回答表!BC380,IF([3]回答表!AA46="○",[3]回答表!BC394,""))</f>
        <v/>
      </c>
      <c r="AZ231" s="229"/>
      <c r="BA231" s="229"/>
      <c r="BB231" s="229"/>
      <c r="BC231" s="120"/>
      <c r="BD231" s="109"/>
      <c r="BE231" s="138" t="str">
        <f>IF([3]回答表!X46="○",[3]回答表!S374,IF([3]回答表!AA46="○",[3]回答表!S388,""))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IF([3]回答表!X46="○",[3]回答表!BC376,IF([3]回答表!AA46="○",[3]回答表!BC390,""))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IF([3]回答表!X46="○",[3]回答表!V374,IF([3]回答表!AA46="○",[3]回答表!V388,""))</f>
        <v/>
      </c>
      <c r="BF234" s="151"/>
      <c r="BG234" s="151"/>
      <c r="BH234" s="151"/>
      <c r="BI234" s="150" t="str">
        <f>IF([3]回答表!X46="○",[3]回答表!V375,IF([3]回答表!AA46="○",[3]回答表!V389,""))</f>
        <v/>
      </c>
      <c r="BJ234" s="151"/>
      <c r="BK234" s="151"/>
      <c r="BL234" s="152"/>
      <c r="BM234" s="150" t="str">
        <f>IF([3]回答表!X46="○",[3]回答表!V376,IF([3]回答表!AA46="○",[3]回答表!V390,""))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IF([3]回答表!X46="○",[3]回答表!BC377,IF([3]回答表!AA46="○",[3]回答表!BC391,""))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IF([3]回答表!X46="○",[3]回答表!BC381,IF([3]回答表!AA46="○",[3]回答表!BC395,""))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IF([3]回答表!AA46="○","○","")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IF([3]回答表!X46="○",[3]回答表!BC378,IF([3]回答表!AA46="○",[3]回答表!BC392,""))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IF([3]回答表!X46="○",[3]回答表!BC379,IF([3]回答表!AA46="○",[3]回答表!BC393,""))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IF([3]回答表!AD46="○","○","")</f>
        <v/>
      </c>
      <c r="O243" s="131"/>
      <c r="P243" s="131"/>
      <c r="Q243" s="132"/>
      <c r="R243" s="119"/>
      <c r="S243" s="119"/>
      <c r="T243" s="119"/>
      <c r="U243" s="133" t="str">
        <f>IF([3]回答表!AD46="○",[3]回答表!B396,"")</f>
        <v/>
      </c>
      <c r="V243" s="134"/>
      <c r="W243" s="134"/>
      <c r="X243" s="134"/>
      <c r="Y243" s="134"/>
      <c r="Z243" s="134"/>
      <c r="AA243" s="134"/>
      <c r="AB243" s="134"/>
      <c r="AC243" s="134"/>
      <c r="AD243" s="134"/>
      <c r="AE243" s="134"/>
      <c r="AF243" s="134"/>
      <c r="AG243" s="134"/>
      <c r="AH243" s="134"/>
      <c r="AI243" s="134"/>
      <c r="AJ243" s="135"/>
      <c r="AK243" s="178"/>
      <c r="AL243" s="178"/>
      <c r="AM243" s="133" t="str">
        <f>IF([3]回答表!AD46="○",[3]回答表!B402,"")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IF([3]回答表!X47="○","○","")</f>
        <v/>
      </c>
      <c r="O254" s="131"/>
      <c r="P254" s="131"/>
      <c r="Q254" s="132"/>
      <c r="R254" s="119"/>
      <c r="S254" s="119"/>
      <c r="T254" s="119"/>
      <c r="U254" s="133" t="str">
        <f>IF([3]回答表!X47="○",[3]回答表!B414,IF([3]回答表!AA47="○",[3]回答表!B431,""))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IF([3]回答表!X47="○",[3]回答表!B424,IF([3]回答表!AA47="○",[3]回答表!B441,""))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IF([3]回答表!X47="○",[3]回答表!G420,IF([3]回答表!AA47="○",[3]回答表!G437,""))</f>
        <v/>
      </c>
      <c r="AN256" s="83"/>
      <c r="AO256" s="83"/>
      <c r="AP256" s="83"/>
      <c r="AQ256" s="83"/>
      <c r="AR256" s="83"/>
      <c r="AS256" s="83"/>
      <c r="AT256" s="153"/>
      <c r="AU256" s="82" t="str">
        <f>IF([3]回答表!X47="○",[3]回答表!G421,IF([3]回答表!AA47="○",[3]回答表!G438,""))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IF([3]回答表!X47="○",[3]回答表!E424,IF([3]回答表!AA47="○",[3]回答表!E441,""))</f>
        <v/>
      </c>
      <c r="BF257" s="151"/>
      <c r="BG257" s="151"/>
      <c r="BH257" s="151"/>
      <c r="BI257" s="150" t="str">
        <f>IF([3]回答表!X47="○",[3]回答表!E425,IF([3]回答表!AA47="○",[3]回答表!E442,""))</f>
        <v/>
      </c>
      <c r="BJ257" s="151"/>
      <c r="BK257" s="151"/>
      <c r="BL257" s="152"/>
      <c r="BM257" s="150" t="str">
        <f>IF([3]回答表!X47="○",[3]回答表!E426,IF([3]回答表!AA47="○",[3]回答表!E443,""))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IF([3]回答表!AA47="○","○","")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IF([3]回答表!AD47="○","○","")</f>
        <v/>
      </c>
      <c r="O266" s="131"/>
      <c r="P266" s="131"/>
      <c r="Q266" s="132"/>
      <c r="R266" s="119"/>
      <c r="S266" s="119"/>
      <c r="T266" s="119"/>
      <c r="U266" s="133" t="str">
        <f>IF([3]回答表!AD47="○",[3]回答表!B448,"")</f>
        <v/>
      </c>
      <c r="V266" s="134"/>
      <c r="W266" s="134"/>
      <c r="X266" s="134"/>
      <c r="Y266" s="134"/>
      <c r="Z266" s="134"/>
      <c r="AA266" s="134"/>
      <c r="AB266" s="134"/>
      <c r="AC266" s="134"/>
      <c r="AD266" s="134"/>
      <c r="AE266" s="134"/>
      <c r="AF266" s="134"/>
      <c r="AG266" s="134"/>
      <c r="AH266" s="134"/>
      <c r="AI266" s="134"/>
      <c r="AJ266" s="135"/>
      <c r="AK266" s="136"/>
      <c r="AL266" s="136"/>
      <c r="AM266" s="133" t="str">
        <f>IF([3]回答表!AD47="○",[3]回答表!B454,"")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IF([3]回答表!R48="○",[3]回答表!B467,"")</f>
        <v>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介護サービス（指定介護老人福祉施設）</vt:lpstr>
      <vt:lpstr>介護サービス（老人デイサービスセンタ－）</vt:lpstr>
      <vt:lpstr>介護サービス（老人短期入所施設）</vt:lpstr>
      <vt:lpstr>'介護サービス（指定介護老人福祉施設）'!Print_Area</vt:lpstr>
      <vt:lpstr>'介護サービス（老人デイサービスセンタ－）'!Print_Area</vt:lpstr>
      <vt:lpstr>'介護サービス（老人短期入所施設）'!Print_Area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2020-11-17T02:38:23Z</cp:lastPrinted>
  <dcterms:created xsi:type="dcterms:W3CDTF">2020-11-17T02:35:26Z</dcterms:created>
  <dcterms:modified xsi:type="dcterms:W3CDTF">2020-11-17T02:39:19Z</dcterms:modified>
</cp:coreProperties>
</file>