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.11.9\home\02koueikigyo\02 業務\01 共通業務\03 各種調査・照会\07 経営総点検調査・抜本的改革取組状況調査\R02年度作業\01 抜本的な改革の取組状況調査\07 公開用ファイル\"/>
    </mc:Choice>
  </mc:AlternateContent>
  <xr:revisionPtr revIDLastSave="0" documentId="13_ncr:1_{238C655C-3D9E-44E9-8E1A-B8774DB0814D}" xr6:coauthVersionLast="45" xr6:coauthVersionMax="45" xr10:uidLastSave="{00000000-0000-0000-0000-000000000000}"/>
  <bookViews>
    <workbookView xWindow="390" yWindow="390" windowWidth="13785" windowHeight="15405" tabRatio="633" xr2:uid="{8D1F063A-4408-4CC4-A7D1-91A3CE9231A6}"/>
  </bookViews>
  <sheets>
    <sheet name="水道" sheetId="2" r:id="rId1"/>
    <sheet name="下水道（特定環境保全公共下水道）" sheetId="1" r:id="rId2"/>
    <sheet name="下水道（農業集落排水施設）" sheetId="3" r:id="rId3"/>
    <sheet name="介護サービス（指定介護老人福祉施設）" sheetId="4" r:id="rId4"/>
    <sheet name="介護サービス（老人短期入所施設）" sheetId="6" r:id="rId5"/>
    <sheet name="介護サービス（老人デイサービスセンター）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'下水道（特定環境保全公共下水道）'!$A$1:$BR$298</definedName>
    <definedName name="_xlnm.Print_Area" localSheetId="2">'下水道（農業集落排水施設）'!$A$1:$BR$298</definedName>
    <definedName name="_xlnm.Print_Area" localSheetId="3">'介護サービス（指定介護老人福祉施設）'!$A$1:$BR$298</definedName>
    <definedName name="_xlnm.Print_Area" localSheetId="5">'介護サービス（老人デイサービスセンター）'!$A$1:$BR$298</definedName>
    <definedName name="_xlnm.Print_Area" localSheetId="4">'介護サービス（老人短期入所施設）'!$A$1:$BR$298</definedName>
    <definedName name="_xlnm.Print_Area" localSheetId="0">水道!$A$1:$BR$298</definedName>
    <definedName name="業種名" localSheetId="2">[1]選択肢!$K$2:$K$19</definedName>
    <definedName name="業種名" localSheetId="3">[2]選択肢!$K$2:$K$19</definedName>
    <definedName name="業種名" localSheetId="5">[3]選択肢!$K$2:$K$19</definedName>
    <definedName name="業種名" localSheetId="4">[4]選択肢!$K$2:$K$19</definedName>
    <definedName name="業種名" localSheetId="0">[5]選択肢!$K$2:$K$19</definedName>
    <definedName name="業種名">[6]選択肢!$K$2:$K$19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9" i="6" l="1"/>
  <c r="AM266" i="6"/>
  <c r="U266" i="6"/>
  <c r="N266" i="6"/>
  <c r="N260" i="6"/>
  <c r="BM257" i="6"/>
  <c r="BI257" i="6"/>
  <c r="BE257" i="6"/>
  <c r="AU256" i="6"/>
  <c r="AM256" i="6"/>
  <c r="BE254" i="6"/>
  <c r="U254" i="6"/>
  <c r="N254" i="6"/>
  <c r="AM243" i="6"/>
  <c r="U243" i="6"/>
  <c r="N243" i="6"/>
  <c r="AQ239" i="6"/>
  <c r="AQ237" i="6"/>
  <c r="N237" i="6"/>
  <c r="AY236" i="6"/>
  <c r="AQ235" i="6"/>
  <c r="BM234" i="6"/>
  <c r="BI234" i="6"/>
  <c r="BE234" i="6"/>
  <c r="AQ233" i="6"/>
  <c r="BE231" i="6"/>
  <c r="AY231" i="6"/>
  <c r="AQ231" i="6"/>
  <c r="U231" i="6"/>
  <c r="N231" i="6"/>
  <c r="AM219" i="6"/>
  <c r="U219" i="6"/>
  <c r="N219" i="6"/>
  <c r="N213" i="6"/>
  <c r="BM210" i="6"/>
  <c r="BI210" i="6"/>
  <c r="BE210" i="6"/>
  <c r="BE207" i="6"/>
  <c r="AN207" i="6"/>
  <c r="U207" i="6"/>
  <c r="N207" i="6"/>
  <c r="AM195" i="6"/>
  <c r="U195" i="6"/>
  <c r="N195" i="6"/>
  <c r="N189" i="6"/>
  <c r="BM186" i="6"/>
  <c r="BI186" i="6"/>
  <c r="BE186" i="6"/>
  <c r="AU186" i="6"/>
  <c r="AM186" i="6"/>
  <c r="BE183" i="6"/>
  <c r="U183" i="6"/>
  <c r="N183" i="6"/>
  <c r="AM171" i="6"/>
  <c r="U171" i="6"/>
  <c r="N171" i="6"/>
  <c r="N165" i="6"/>
  <c r="AU162" i="6"/>
  <c r="AQ162" i="6"/>
  <c r="AM162" i="6"/>
  <c r="AM159" i="6"/>
  <c r="U159" i="6"/>
  <c r="N159" i="6"/>
  <c r="AM147" i="6"/>
  <c r="U147" i="6"/>
  <c r="N147" i="6"/>
  <c r="AC142" i="6"/>
  <c r="U142" i="6"/>
  <c r="N141" i="6"/>
  <c r="BM138" i="6"/>
  <c r="BI138" i="6"/>
  <c r="BE138" i="6"/>
  <c r="AC137" i="6"/>
  <c r="U137" i="6"/>
  <c r="BE135" i="6"/>
  <c r="AM135" i="6"/>
  <c r="N135" i="6"/>
  <c r="AM123" i="6"/>
  <c r="U123" i="6"/>
  <c r="N123" i="6"/>
  <c r="U118" i="6"/>
  <c r="N117" i="6"/>
  <c r="BM114" i="6"/>
  <c r="BI114" i="6"/>
  <c r="BE114" i="6"/>
  <c r="U113" i="6"/>
  <c r="BE111" i="6"/>
  <c r="AM111" i="6"/>
  <c r="N111" i="6"/>
  <c r="AM99" i="6"/>
  <c r="U99" i="6"/>
  <c r="N99" i="6"/>
  <c r="AC94" i="6"/>
  <c r="U94" i="6"/>
  <c r="N93" i="6"/>
  <c r="BM90" i="6"/>
  <c r="BI90" i="6"/>
  <c r="BE90" i="6"/>
  <c r="AC89" i="6"/>
  <c r="U89" i="6"/>
  <c r="BE87" i="6"/>
  <c r="AM87" i="6"/>
  <c r="N87" i="6"/>
  <c r="AM75" i="6"/>
  <c r="U75" i="6"/>
  <c r="N75" i="6"/>
  <c r="N69" i="6"/>
  <c r="BM66" i="6"/>
  <c r="BI66" i="6"/>
  <c r="BE66" i="6"/>
  <c r="AU66" i="6"/>
  <c r="AM66" i="6"/>
  <c r="BE63" i="6"/>
  <c r="U63" i="6"/>
  <c r="N63" i="6"/>
  <c r="AM52" i="6"/>
  <c r="U52" i="6"/>
  <c r="N52" i="6"/>
  <c r="AM48" i="6"/>
  <c r="AM47" i="6"/>
  <c r="AM46" i="6"/>
  <c r="AM45" i="6"/>
  <c r="AM44" i="6"/>
  <c r="N44" i="6"/>
  <c r="AM43" i="6"/>
  <c r="AM42" i="6"/>
  <c r="BM39" i="6"/>
  <c r="BI39" i="6"/>
  <c r="BE39" i="6"/>
  <c r="AU38" i="6"/>
  <c r="AM38" i="6"/>
  <c r="BE36" i="6"/>
  <c r="U36" i="6"/>
  <c r="N36" i="6"/>
  <c r="BB24" i="6"/>
  <c r="AT24" i="6"/>
  <c r="AM24" i="6"/>
  <c r="AF24" i="6"/>
  <c r="Y24" i="6"/>
  <c r="R24" i="6"/>
  <c r="K24" i="6"/>
  <c r="D24" i="6"/>
  <c r="BF11" i="6"/>
  <c r="AO11" i="6"/>
  <c r="U11" i="6"/>
  <c r="C11" i="6"/>
  <c r="C11" i="5" l="1"/>
  <c r="U11" i="5"/>
  <c r="AO11" i="5"/>
  <c r="BF11" i="5"/>
  <c r="D24" i="5"/>
  <c r="K24" i="5"/>
  <c r="R24" i="5"/>
  <c r="Y24" i="5"/>
  <c r="AF24" i="5"/>
  <c r="AM24" i="5"/>
  <c r="AT24" i="5"/>
  <c r="BB24" i="5"/>
  <c r="N36" i="5"/>
  <c r="U36" i="5"/>
  <c r="BE36" i="5"/>
  <c r="AM38" i="5"/>
  <c r="AU38" i="5"/>
  <c r="BE39" i="5"/>
  <c r="BI39" i="5"/>
  <c r="BM39" i="5"/>
  <c r="AM42" i="5"/>
  <c r="AM43" i="5"/>
  <c r="N44" i="5"/>
  <c r="AM44" i="5"/>
  <c r="AM45" i="5"/>
  <c r="AM46" i="5"/>
  <c r="AM47" i="5"/>
  <c r="AM48" i="5"/>
  <c r="N52" i="5"/>
  <c r="U52" i="5"/>
  <c r="AM52" i="5"/>
  <c r="N63" i="5"/>
  <c r="U63" i="5"/>
  <c r="BE63" i="5"/>
  <c r="AM66" i="5"/>
  <c r="AU66" i="5"/>
  <c r="BE66" i="5"/>
  <c r="BI66" i="5"/>
  <c r="BM66" i="5"/>
  <c r="N69" i="5"/>
  <c r="N75" i="5"/>
  <c r="U75" i="5"/>
  <c r="AM75" i="5"/>
  <c r="N87" i="5"/>
  <c r="AM87" i="5"/>
  <c r="BE87" i="5"/>
  <c r="U89" i="5"/>
  <c r="AC89" i="5"/>
  <c r="BE90" i="5"/>
  <c r="BI90" i="5"/>
  <c r="BM90" i="5"/>
  <c r="N93" i="5"/>
  <c r="U94" i="5"/>
  <c r="AC94" i="5"/>
  <c r="N99" i="5"/>
  <c r="U99" i="5"/>
  <c r="AM99" i="5"/>
  <c r="N111" i="5"/>
  <c r="AM111" i="5"/>
  <c r="BE111" i="5"/>
  <c r="U113" i="5"/>
  <c r="BE114" i="5"/>
  <c r="BI114" i="5"/>
  <c r="BM114" i="5"/>
  <c r="N117" i="5"/>
  <c r="U118" i="5"/>
  <c r="N123" i="5"/>
  <c r="U123" i="5"/>
  <c r="AM123" i="5"/>
  <c r="N135" i="5"/>
  <c r="AM135" i="5"/>
  <c r="BE135" i="5"/>
  <c r="U137" i="5"/>
  <c r="AC137" i="5"/>
  <c r="BE138" i="5"/>
  <c r="BI138" i="5"/>
  <c r="BM138" i="5"/>
  <c r="N141" i="5"/>
  <c r="U142" i="5"/>
  <c r="AC142" i="5"/>
  <c r="N147" i="5"/>
  <c r="U147" i="5"/>
  <c r="AM147" i="5"/>
  <c r="N159" i="5"/>
  <c r="U159" i="5"/>
  <c r="AM159" i="5"/>
  <c r="AM162" i="5"/>
  <c r="AQ162" i="5"/>
  <c r="AU162" i="5"/>
  <c r="N165" i="5"/>
  <c r="N171" i="5"/>
  <c r="U171" i="5"/>
  <c r="AM171" i="5"/>
  <c r="N183" i="5"/>
  <c r="U183" i="5"/>
  <c r="BE183" i="5"/>
  <c r="AM186" i="5"/>
  <c r="AU186" i="5"/>
  <c r="BE186" i="5"/>
  <c r="BI186" i="5"/>
  <c r="BM186" i="5"/>
  <c r="N189" i="5"/>
  <c r="N195" i="5"/>
  <c r="U195" i="5"/>
  <c r="AM195" i="5"/>
  <c r="N207" i="5"/>
  <c r="U207" i="5"/>
  <c r="AN207" i="5"/>
  <c r="BE207" i="5"/>
  <c r="BE210" i="5"/>
  <c r="BI210" i="5"/>
  <c r="BM210" i="5"/>
  <c r="N213" i="5"/>
  <c r="N219" i="5"/>
  <c r="U219" i="5"/>
  <c r="AM219" i="5"/>
  <c r="N231" i="5"/>
  <c r="U231" i="5"/>
  <c r="AQ231" i="5"/>
  <c r="AY231" i="5"/>
  <c r="BE231" i="5"/>
  <c r="AQ233" i="5"/>
  <c r="BE234" i="5"/>
  <c r="BI234" i="5"/>
  <c r="BM234" i="5"/>
  <c r="AQ235" i="5"/>
  <c r="AY236" i="5"/>
  <c r="N237" i="5"/>
  <c r="AQ237" i="5"/>
  <c r="AQ239" i="5"/>
  <c r="N243" i="5"/>
  <c r="U243" i="5"/>
  <c r="AM243" i="5"/>
  <c r="N254" i="5"/>
  <c r="U254" i="5"/>
  <c r="BE254" i="5"/>
  <c r="AM256" i="5"/>
  <c r="AU256" i="5"/>
  <c r="BE257" i="5"/>
  <c r="BI257" i="5"/>
  <c r="BM257" i="5"/>
  <c r="N260" i="5"/>
  <c r="N266" i="5"/>
  <c r="U266" i="5"/>
  <c r="AM266" i="5"/>
  <c r="D279" i="5"/>
  <c r="D279" i="4" l="1"/>
  <c r="AM266" i="4"/>
  <c r="U266" i="4"/>
  <c r="N266" i="4"/>
  <c r="N260" i="4"/>
  <c r="BM257" i="4"/>
  <c r="BI257" i="4"/>
  <c r="BE257" i="4"/>
  <c r="AU256" i="4"/>
  <c r="AM256" i="4"/>
  <c r="BE254" i="4"/>
  <c r="U254" i="4"/>
  <c r="N254" i="4"/>
  <c r="AM243" i="4"/>
  <c r="U243" i="4"/>
  <c r="N243" i="4"/>
  <c r="AQ239" i="4"/>
  <c r="AQ237" i="4"/>
  <c r="N237" i="4"/>
  <c r="AY236" i="4"/>
  <c r="AQ235" i="4"/>
  <c r="BM234" i="4"/>
  <c r="BI234" i="4"/>
  <c r="BE234" i="4"/>
  <c r="AQ233" i="4"/>
  <c r="BE231" i="4"/>
  <c r="AY231" i="4"/>
  <c r="AQ231" i="4"/>
  <c r="U231" i="4"/>
  <c r="N231" i="4"/>
  <c r="AM219" i="4"/>
  <c r="U219" i="4"/>
  <c r="N219" i="4"/>
  <c r="N213" i="4"/>
  <c r="BM210" i="4"/>
  <c r="BI210" i="4"/>
  <c r="BE210" i="4"/>
  <c r="BE207" i="4"/>
  <c r="AN207" i="4"/>
  <c r="U207" i="4"/>
  <c r="N207" i="4"/>
  <c r="AM195" i="4"/>
  <c r="U195" i="4"/>
  <c r="N195" i="4"/>
  <c r="N189" i="4"/>
  <c r="BM186" i="4"/>
  <c r="BI186" i="4"/>
  <c r="BE186" i="4"/>
  <c r="AU186" i="4"/>
  <c r="AM186" i="4"/>
  <c r="BE183" i="4"/>
  <c r="U183" i="4"/>
  <c r="N183" i="4"/>
  <c r="AM171" i="4"/>
  <c r="U171" i="4"/>
  <c r="N171" i="4"/>
  <c r="N165" i="4"/>
  <c r="AU162" i="4"/>
  <c r="AQ162" i="4"/>
  <c r="AM162" i="4"/>
  <c r="AM159" i="4"/>
  <c r="U159" i="4"/>
  <c r="N159" i="4"/>
  <c r="AM147" i="4"/>
  <c r="U147" i="4"/>
  <c r="N147" i="4"/>
  <c r="AC142" i="4"/>
  <c r="U142" i="4"/>
  <c r="N141" i="4"/>
  <c r="BM138" i="4"/>
  <c r="BI138" i="4"/>
  <c r="BE138" i="4"/>
  <c r="AC137" i="4"/>
  <c r="U137" i="4"/>
  <c r="BE135" i="4"/>
  <c r="AM135" i="4"/>
  <c r="N135" i="4"/>
  <c r="AM123" i="4"/>
  <c r="U123" i="4"/>
  <c r="N123" i="4"/>
  <c r="U118" i="4"/>
  <c r="N117" i="4"/>
  <c r="BM114" i="4"/>
  <c r="BI114" i="4"/>
  <c r="BE114" i="4"/>
  <c r="U113" i="4"/>
  <c r="BE111" i="4"/>
  <c r="AM111" i="4"/>
  <c r="N111" i="4"/>
  <c r="AM99" i="4"/>
  <c r="U99" i="4"/>
  <c r="N99" i="4"/>
  <c r="AC94" i="4"/>
  <c r="U94" i="4"/>
  <c r="N93" i="4"/>
  <c r="BM90" i="4"/>
  <c r="BI90" i="4"/>
  <c r="BE90" i="4"/>
  <c r="AC89" i="4"/>
  <c r="U89" i="4"/>
  <c r="BE87" i="4"/>
  <c r="AM87" i="4"/>
  <c r="N87" i="4"/>
  <c r="AM75" i="4"/>
  <c r="U75" i="4"/>
  <c r="N75" i="4"/>
  <c r="N69" i="4"/>
  <c r="BM66" i="4"/>
  <c r="BI66" i="4"/>
  <c r="BE66" i="4"/>
  <c r="AU66" i="4"/>
  <c r="AM66" i="4"/>
  <c r="BE63" i="4"/>
  <c r="U63" i="4"/>
  <c r="N63" i="4"/>
  <c r="AM52" i="4"/>
  <c r="U52" i="4"/>
  <c r="N52" i="4"/>
  <c r="AM48" i="4"/>
  <c r="AM47" i="4"/>
  <c r="AM46" i="4"/>
  <c r="AM45" i="4"/>
  <c r="AM44" i="4"/>
  <c r="N44" i="4"/>
  <c r="AM43" i="4"/>
  <c r="AM42" i="4"/>
  <c r="BM39" i="4"/>
  <c r="BI39" i="4"/>
  <c r="BE39" i="4"/>
  <c r="AU38" i="4"/>
  <c r="AM38" i="4"/>
  <c r="BE36" i="4"/>
  <c r="U36" i="4"/>
  <c r="N36" i="4"/>
  <c r="BB24" i="4"/>
  <c r="AT24" i="4"/>
  <c r="AM24" i="4"/>
  <c r="AF24" i="4"/>
  <c r="Y24" i="4"/>
  <c r="R24" i="4"/>
  <c r="K24" i="4"/>
  <c r="D24" i="4"/>
  <c r="BF11" i="4"/>
  <c r="AO11" i="4"/>
  <c r="U11" i="4"/>
  <c r="C11" i="4"/>
  <c r="D279" i="3" l="1"/>
  <c r="AM266" i="3"/>
  <c r="U266" i="3"/>
  <c r="N266" i="3"/>
  <c r="N260" i="3"/>
  <c r="BM257" i="3"/>
  <c r="BI257" i="3"/>
  <c r="BE257" i="3"/>
  <c r="AU256" i="3"/>
  <c r="AM256" i="3"/>
  <c r="BE254" i="3"/>
  <c r="U254" i="3"/>
  <c r="N254" i="3"/>
  <c r="AM243" i="3"/>
  <c r="U243" i="3"/>
  <c r="N243" i="3"/>
  <c r="AQ239" i="3"/>
  <c r="AQ237" i="3"/>
  <c r="N237" i="3"/>
  <c r="AY236" i="3"/>
  <c r="AQ235" i="3"/>
  <c r="BM234" i="3"/>
  <c r="BI234" i="3"/>
  <c r="BE234" i="3"/>
  <c r="AQ233" i="3"/>
  <c r="BE231" i="3"/>
  <c r="AY231" i="3"/>
  <c r="AQ231" i="3"/>
  <c r="U231" i="3"/>
  <c r="N231" i="3"/>
  <c r="AM219" i="3"/>
  <c r="U219" i="3"/>
  <c r="N219" i="3"/>
  <c r="N213" i="3"/>
  <c r="BM210" i="3"/>
  <c r="BI210" i="3"/>
  <c r="BE210" i="3"/>
  <c r="BE207" i="3"/>
  <c r="AN207" i="3"/>
  <c r="U207" i="3"/>
  <c r="N207" i="3"/>
  <c r="AM195" i="3"/>
  <c r="U195" i="3"/>
  <c r="N195" i="3"/>
  <c r="N189" i="3"/>
  <c r="BM186" i="3"/>
  <c r="BI186" i="3"/>
  <c r="BE186" i="3"/>
  <c r="AU186" i="3"/>
  <c r="AM186" i="3"/>
  <c r="BE183" i="3"/>
  <c r="U183" i="3"/>
  <c r="N183" i="3"/>
  <c r="AM171" i="3"/>
  <c r="U171" i="3"/>
  <c r="N171" i="3"/>
  <c r="N165" i="3"/>
  <c r="AU162" i="3"/>
  <c r="AQ162" i="3"/>
  <c r="AM162" i="3"/>
  <c r="AM159" i="3"/>
  <c r="U159" i="3"/>
  <c r="N159" i="3"/>
  <c r="AM147" i="3"/>
  <c r="U147" i="3"/>
  <c r="N147" i="3"/>
  <c r="AC142" i="3"/>
  <c r="U142" i="3"/>
  <c r="N141" i="3"/>
  <c r="BM138" i="3"/>
  <c r="BI138" i="3"/>
  <c r="BE138" i="3"/>
  <c r="AC137" i="3"/>
  <c r="U137" i="3"/>
  <c r="BE135" i="3"/>
  <c r="AM135" i="3"/>
  <c r="N135" i="3"/>
  <c r="AM123" i="3"/>
  <c r="U123" i="3"/>
  <c r="N123" i="3"/>
  <c r="U118" i="3"/>
  <c r="N117" i="3"/>
  <c r="BM114" i="3"/>
  <c r="BI114" i="3"/>
  <c r="BE114" i="3"/>
  <c r="U113" i="3"/>
  <c r="BE111" i="3"/>
  <c r="AM111" i="3"/>
  <c r="N111" i="3"/>
  <c r="AM99" i="3"/>
  <c r="U99" i="3"/>
  <c r="N99" i="3"/>
  <c r="AC94" i="3"/>
  <c r="U94" i="3"/>
  <c r="N93" i="3"/>
  <c r="BM90" i="3"/>
  <c r="BI90" i="3"/>
  <c r="BE90" i="3"/>
  <c r="AC89" i="3"/>
  <c r="U89" i="3"/>
  <c r="BE87" i="3"/>
  <c r="AM87" i="3"/>
  <c r="N87" i="3"/>
  <c r="AM75" i="3"/>
  <c r="U75" i="3"/>
  <c r="N75" i="3"/>
  <c r="N69" i="3"/>
  <c r="BM66" i="3"/>
  <c r="BI66" i="3"/>
  <c r="BE66" i="3"/>
  <c r="AU66" i="3"/>
  <c r="AM66" i="3"/>
  <c r="BE63" i="3"/>
  <c r="U63" i="3"/>
  <c r="N63" i="3"/>
  <c r="AM52" i="3"/>
  <c r="U52" i="3"/>
  <c r="N52" i="3"/>
  <c r="AM48" i="3"/>
  <c r="AM47" i="3"/>
  <c r="AM46" i="3"/>
  <c r="AM45" i="3"/>
  <c r="AM44" i="3"/>
  <c r="N44" i="3"/>
  <c r="AM43" i="3"/>
  <c r="AM42" i="3"/>
  <c r="BM39" i="3"/>
  <c r="BI39" i="3"/>
  <c r="BE39" i="3"/>
  <c r="AU38" i="3"/>
  <c r="AM38" i="3"/>
  <c r="BE36" i="3"/>
  <c r="U36" i="3"/>
  <c r="N36" i="3"/>
  <c r="BB24" i="3"/>
  <c r="AT24" i="3"/>
  <c r="AM24" i="3"/>
  <c r="AF24" i="3"/>
  <c r="Y24" i="3"/>
  <c r="R24" i="3"/>
  <c r="K24" i="3"/>
  <c r="D24" i="3"/>
  <c r="BF11" i="3"/>
  <c r="AO11" i="3"/>
  <c r="U11" i="3"/>
  <c r="C11" i="3"/>
  <c r="C11" i="2" l="1"/>
  <c r="U11" i="2"/>
  <c r="AO11" i="2"/>
  <c r="BF11" i="2"/>
  <c r="D24" i="2"/>
  <c r="K24" i="2"/>
  <c r="R24" i="2"/>
  <c r="Y24" i="2"/>
  <c r="AF24" i="2"/>
  <c r="AM24" i="2"/>
  <c r="AT24" i="2"/>
  <c r="BB24" i="2"/>
  <c r="N36" i="2"/>
  <c r="U36" i="2"/>
  <c r="BE36" i="2"/>
  <c r="AM38" i="2"/>
  <c r="AU38" i="2"/>
  <c r="BE39" i="2"/>
  <c r="BI39" i="2"/>
  <c r="BM39" i="2"/>
  <c r="AM42" i="2"/>
  <c r="AM43" i="2"/>
  <c r="N44" i="2"/>
  <c r="AM44" i="2"/>
  <c r="AM45" i="2"/>
  <c r="AM46" i="2"/>
  <c r="AM47" i="2"/>
  <c r="AM48" i="2"/>
  <c r="N52" i="2"/>
  <c r="U52" i="2"/>
  <c r="AM52" i="2"/>
  <c r="N63" i="2"/>
  <c r="U63" i="2"/>
  <c r="BE63" i="2"/>
  <c r="AM66" i="2"/>
  <c r="AU66" i="2"/>
  <c r="BE66" i="2"/>
  <c r="BI66" i="2"/>
  <c r="BM66" i="2"/>
  <c r="N69" i="2"/>
  <c r="N75" i="2"/>
  <c r="U75" i="2"/>
  <c r="AM75" i="2"/>
  <c r="N87" i="2"/>
  <c r="AM87" i="2"/>
  <c r="BE87" i="2"/>
  <c r="U89" i="2"/>
  <c r="AC89" i="2"/>
  <c r="BE90" i="2"/>
  <c r="BI90" i="2"/>
  <c r="BM90" i="2"/>
  <c r="N93" i="2"/>
  <c r="U94" i="2"/>
  <c r="AC94" i="2"/>
  <c r="N99" i="2"/>
  <c r="U99" i="2"/>
  <c r="AM99" i="2"/>
  <c r="N111" i="2"/>
  <c r="AM111" i="2"/>
  <c r="BE111" i="2"/>
  <c r="U113" i="2"/>
  <c r="BE114" i="2"/>
  <c r="BI114" i="2"/>
  <c r="BM114" i="2"/>
  <c r="N117" i="2"/>
  <c r="U118" i="2"/>
  <c r="N123" i="2"/>
  <c r="U123" i="2"/>
  <c r="AM123" i="2"/>
  <c r="N135" i="2"/>
  <c r="AM135" i="2"/>
  <c r="BE135" i="2"/>
  <c r="U137" i="2"/>
  <c r="AC137" i="2"/>
  <c r="BE138" i="2"/>
  <c r="BI138" i="2"/>
  <c r="BM138" i="2"/>
  <c r="N141" i="2"/>
  <c r="U142" i="2"/>
  <c r="AC142" i="2"/>
  <c r="N147" i="2"/>
  <c r="U147" i="2"/>
  <c r="AM147" i="2"/>
  <c r="N159" i="2"/>
  <c r="U159" i="2"/>
  <c r="AM159" i="2"/>
  <c r="AM162" i="2"/>
  <c r="AQ162" i="2"/>
  <c r="AU162" i="2"/>
  <c r="N165" i="2"/>
  <c r="N171" i="2"/>
  <c r="U171" i="2"/>
  <c r="AM171" i="2"/>
  <c r="N183" i="2"/>
  <c r="U183" i="2"/>
  <c r="BE183" i="2"/>
  <c r="AM186" i="2"/>
  <c r="AU186" i="2"/>
  <c r="BE186" i="2"/>
  <c r="BI186" i="2"/>
  <c r="BM186" i="2"/>
  <c r="N189" i="2"/>
  <c r="N195" i="2"/>
  <c r="U195" i="2"/>
  <c r="AM195" i="2"/>
  <c r="N207" i="2"/>
  <c r="U207" i="2"/>
  <c r="AN207" i="2"/>
  <c r="BE207" i="2"/>
  <c r="BE210" i="2"/>
  <c r="BI210" i="2"/>
  <c r="BM210" i="2"/>
  <c r="N213" i="2"/>
  <c r="N219" i="2"/>
  <c r="U219" i="2"/>
  <c r="AM219" i="2"/>
  <c r="N231" i="2"/>
  <c r="U231" i="2"/>
  <c r="AQ231" i="2"/>
  <c r="AY231" i="2"/>
  <c r="BE231" i="2"/>
  <c r="AQ233" i="2"/>
  <c r="BE234" i="2"/>
  <c r="BI234" i="2"/>
  <c r="BM234" i="2"/>
  <c r="AQ235" i="2"/>
  <c r="AY236" i="2"/>
  <c r="N237" i="2"/>
  <c r="AQ237" i="2"/>
  <c r="AQ239" i="2"/>
  <c r="N243" i="2"/>
  <c r="U243" i="2"/>
  <c r="AM243" i="2"/>
  <c r="N254" i="2"/>
  <c r="U254" i="2"/>
  <c r="BE254" i="2"/>
  <c r="AM256" i="2"/>
  <c r="AU256" i="2"/>
  <c r="BE257" i="2"/>
  <c r="BI257" i="2"/>
  <c r="BM257" i="2"/>
  <c r="N260" i="2"/>
  <c r="N266" i="2"/>
  <c r="U266" i="2"/>
  <c r="AM266" i="2"/>
  <c r="D279" i="2"/>
  <c r="D279" i="1" l="1"/>
  <c r="AM266" i="1"/>
  <c r="U266" i="1"/>
  <c r="N266" i="1"/>
  <c r="N260" i="1"/>
  <c r="BM257" i="1"/>
  <c r="BI257" i="1"/>
  <c r="BE257" i="1"/>
  <c r="AU256" i="1"/>
  <c r="AM256" i="1"/>
  <c r="BE254" i="1"/>
  <c r="U254" i="1"/>
  <c r="N254" i="1"/>
  <c r="AM243" i="1"/>
  <c r="U243" i="1"/>
  <c r="N243" i="1"/>
  <c r="AQ239" i="1"/>
  <c r="AQ237" i="1"/>
  <c r="N237" i="1"/>
  <c r="AY236" i="1"/>
  <c r="AQ235" i="1"/>
  <c r="BM234" i="1"/>
  <c r="BI234" i="1"/>
  <c r="BE234" i="1"/>
  <c r="AQ233" i="1"/>
  <c r="BE231" i="1"/>
  <c r="AY231" i="1"/>
  <c r="AQ231" i="1"/>
  <c r="U231" i="1"/>
  <c r="N231" i="1"/>
  <c r="AM219" i="1"/>
  <c r="U219" i="1"/>
  <c r="N219" i="1"/>
  <c r="N213" i="1"/>
  <c r="BM210" i="1"/>
  <c r="BI210" i="1"/>
  <c r="BE210" i="1"/>
  <c r="BE207" i="1"/>
  <c r="AN207" i="1"/>
  <c r="U207" i="1"/>
  <c r="N207" i="1"/>
  <c r="AM195" i="1"/>
  <c r="U195" i="1"/>
  <c r="N195" i="1"/>
  <c r="N189" i="1"/>
  <c r="BM186" i="1"/>
  <c r="BI186" i="1"/>
  <c r="BE186" i="1"/>
  <c r="AU186" i="1"/>
  <c r="AM186" i="1"/>
  <c r="BE183" i="1"/>
  <c r="U183" i="1"/>
  <c r="N183" i="1"/>
  <c r="AM171" i="1"/>
  <c r="U171" i="1"/>
  <c r="N171" i="1"/>
  <c r="N165" i="1"/>
  <c r="AU162" i="1"/>
  <c r="AQ162" i="1"/>
  <c r="AM162" i="1"/>
  <c r="AM159" i="1"/>
  <c r="U159" i="1"/>
  <c r="N159" i="1"/>
  <c r="AM147" i="1"/>
  <c r="U147" i="1"/>
  <c r="N147" i="1"/>
  <c r="AC142" i="1"/>
  <c r="U142" i="1"/>
  <c r="N141" i="1"/>
  <c r="BM138" i="1"/>
  <c r="BI138" i="1"/>
  <c r="BE138" i="1"/>
  <c r="AC137" i="1"/>
  <c r="U137" i="1"/>
  <c r="BE135" i="1"/>
  <c r="AM135" i="1"/>
  <c r="N135" i="1"/>
  <c r="AM123" i="1"/>
  <c r="U123" i="1"/>
  <c r="N123" i="1"/>
  <c r="U118" i="1"/>
  <c r="N117" i="1"/>
  <c r="BM114" i="1"/>
  <c r="BI114" i="1"/>
  <c r="BE114" i="1"/>
  <c r="U113" i="1"/>
  <c r="BE111" i="1"/>
  <c r="AM111" i="1"/>
  <c r="N111" i="1"/>
  <c r="AM99" i="1"/>
  <c r="U99" i="1"/>
  <c r="N99" i="1"/>
  <c r="AC94" i="1"/>
  <c r="U94" i="1"/>
  <c r="N93" i="1"/>
  <c r="BM90" i="1"/>
  <c r="BI90" i="1"/>
  <c r="BE90" i="1"/>
  <c r="AC89" i="1"/>
  <c r="U89" i="1"/>
  <c r="BE87" i="1"/>
  <c r="AM87" i="1"/>
  <c r="N87" i="1"/>
  <c r="AM75" i="1"/>
  <c r="U75" i="1"/>
  <c r="N75" i="1"/>
  <c r="N69" i="1"/>
  <c r="BM66" i="1"/>
  <c r="BI66" i="1"/>
  <c r="BE66" i="1"/>
  <c r="AU66" i="1"/>
  <c r="AM66" i="1"/>
  <c r="BE63" i="1"/>
  <c r="U63" i="1"/>
  <c r="N63" i="1"/>
  <c r="AM52" i="1"/>
  <c r="U52" i="1"/>
  <c r="N52" i="1"/>
  <c r="AM48" i="1"/>
  <c r="AM47" i="1"/>
  <c r="AM46" i="1"/>
  <c r="AM45" i="1"/>
  <c r="AM44" i="1"/>
  <c r="N44" i="1"/>
  <c r="AM43" i="1"/>
  <c r="AM42" i="1"/>
  <c r="BM39" i="1"/>
  <c r="BI39" i="1"/>
  <c r="BE39" i="1"/>
  <c r="AU38" i="1"/>
  <c r="AM38" i="1"/>
  <c r="BE36" i="1"/>
  <c r="U36" i="1"/>
  <c r="N36" i="1"/>
  <c r="BB24" i="1"/>
  <c r="AT24" i="1"/>
  <c r="AM24" i="1"/>
  <c r="AF24" i="1"/>
  <c r="Y24" i="1"/>
  <c r="R24" i="1"/>
  <c r="K24" i="1"/>
  <c r="D24" i="1"/>
  <c r="BF11" i="1"/>
  <c r="AO11" i="1"/>
  <c r="U11" i="1"/>
  <c r="C11" i="1"/>
</calcChain>
</file>

<file path=xl/sharedStrings.xml><?xml version="1.0" encoding="utf-8"?>
<sst xmlns="http://schemas.openxmlformats.org/spreadsheetml/2006/main" count="1056" uniqueCount="74">
  <si>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</si>
  <si>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</si>
  <si>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</si>
  <si>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</si>
  <si>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</si>
  <si>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</si>
  <si>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</si>
  <si>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</si>
  <si>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</si>
  <si>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</si>
  <si>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</si>
  <si>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</si>
  <si>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</si>
  <si>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</si>
  <si>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取組事項</t>
    <rPh sb="0" eb="2">
      <t>トリクミ</t>
    </rPh>
    <rPh sb="2" eb="4">
      <t>ジコウ</t>
    </rPh>
    <phoneticPr fontId="1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</si>
  <si>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</si>
  <si>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</si>
  <si>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</si>
  <si>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</si>
  <si>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</si>
  <si>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</si>
  <si>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①償還終了による廃止</t>
    <rPh sb="1" eb="3">
      <t>ショウカン</t>
    </rPh>
    <rPh sb="3" eb="5">
      <t>シュウリョウ</t>
    </rPh>
    <rPh sb="8" eb="10">
      <t>ハイシ</t>
    </rPh>
    <phoneticPr fontId="1"/>
  </si>
  <si>
    <t>②一般会計化</t>
    <rPh sb="1" eb="3">
      <t>イッパン</t>
    </rPh>
    <rPh sb="3" eb="6">
      <t>カイケイカ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</si>
  <si>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</si>
  <si>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</si>
  <si>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</si>
  <si>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</si>
  <si>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t>③診療所への移行</t>
    <rPh sb="1" eb="4">
      <t>シンリョウジョ</t>
    </rPh>
    <rPh sb="6" eb="8">
      <t>イコウ</t>
    </rPh>
    <phoneticPr fontId="1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</si>
  <si>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1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</si>
  <si>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</si>
  <si>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⑥広域化による廃止</t>
    <rPh sb="1" eb="4">
      <t>コウイキカ</t>
    </rPh>
    <rPh sb="7" eb="9">
      <t>ハイシ</t>
    </rPh>
    <phoneticPr fontId="1"/>
  </si>
  <si>
    <t>⑦その他</t>
    <rPh sb="3" eb="4">
      <t>タ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</si>
  <si>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</si>
  <si>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</si>
  <si>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</si>
  <si>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</si>
  <si>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（取組の概要及び効果）</t>
    <rPh sb="1" eb="2">
      <t>ト</t>
    </rPh>
    <rPh sb="2" eb="3">
      <t>ク</t>
    </rPh>
    <rPh sb="4" eb="6">
      <t>ガイヨウ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</si>
  <si>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</si>
  <si>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</si>
  <si>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</si>
  <si>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</si>
  <si>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</si>
  <si>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</si>
  <si>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</si>
  <si>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</si>
  <si>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</si>
  <si>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</si>
  <si>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</si>
  <si>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</si>
  <si>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</si>
  <si>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</si>
  <si>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</si>
  <si>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最適な汚水処理
施設の選択</t>
    </r>
    <r>
      <rPr>
        <sz val="10"/>
        <color theme="1"/>
        <rFont val="游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</si>
  <si>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</si>
  <si>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</si>
  <si>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</si>
  <si>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</si>
  <si>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</si>
  <si>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</si>
  <si>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</si>
  <si>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</si>
  <si>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</si>
  <si>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</si>
  <si>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</si>
  <si>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</si>
  <si>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</si>
  <si>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その他</t>
    <rPh sb="2" eb="3">
      <t>タ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</si>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</sst>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Alignment="1"/>
    <xf numFmtId="0" fontId="12" fillId="2" borderId="5" xfId="0" applyFont="1" applyFill="1" applyBorder="1" applyAlignment="1"/>
    <xf numFmtId="0" fontId="12" fillId="2" borderId="0" xfId="0" applyFont="1" applyFill="1" applyAlignment="1"/>
    <xf numFmtId="0" fontId="12" fillId="2" borderId="6" xfId="0" applyFont="1" applyFill="1" applyBorder="1" applyAlignment="1"/>
    <xf numFmtId="0" fontId="13" fillId="2" borderId="0" xfId="0" applyFont="1" applyFill="1">
      <alignment vertical="center"/>
    </xf>
    <xf numFmtId="0" fontId="15" fillId="0" borderId="0" xfId="0" applyFont="1" applyAlignment="1"/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8" fillId="0" borderId="0" xfId="0" applyFont="1">
      <alignment vertical="center"/>
    </xf>
    <xf numFmtId="0" fontId="16" fillId="2" borderId="5" xfId="0" applyFont="1" applyFill="1" applyBorder="1">
      <alignment vertical="center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/>
    <xf numFmtId="0" fontId="19" fillId="2" borderId="0" xfId="0" applyFont="1" applyFill="1" applyAlignment="1"/>
    <xf numFmtId="0" fontId="3" fillId="2" borderId="0" xfId="0" applyFont="1" applyFill="1" applyAlignment="1">
      <alignment horizontal="left" vertical="center" wrapText="1"/>
    </xf>
    <xf numFmtId="0" fontId="16" fillId="2" borderId="6" xfId="0" applyFont="1" applyFill="1" applyBorder="1">
      <alignment vertical="center"/>
    </xf>
    <xf numFmtId="0" fontId="19" fillId="2" borderId="0" xfId="0" applyFont="1" applyFill="1">
      <alignment vertical="center"/>
    </xf>
    <xf numFmtId="0" fontId="15" fillId="2" borderId="0" xfId="0" applyFont="1" applyFill="1" applyAlignment="1">
      <alignment shrinkToFit="1"/>
    </xf>
    <xf numFmtId="0" fontId="3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wrapText="1"/>
    </xf>
    <xf numFmtId="0" fontId="20" fillId="2" borderId="0" xfId="0" applyFont="1" applyFill="1">
      <alignment vertical="center"/>
    </xf>
    <xf numFmtId="0" fontId="19" fillId="2" borderId="0" xfId="0" applyFont="1" applyFill="1" applyAlignment="1">
      <alignment shrinkToFi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8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5" fillId="2" borderId="0" xfId="0" applyFont="1" applyFill="1">
      <alignment vertical="center"/>
    </xf>
    <xf numFmtId="0" fontId="0" fillId="2" borderId="3" xfId="0" applyFill="1" applyBorder="1">
      <alignment vertical="center"/>
    </xf>
    <xf numFmtId="0" fontId="22" fillId="2" borderId="0" xfId="0" applyFont="1" applyFill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9" fillId="2" borderId="8" xfId="0" applyFont="1" applyFill="1" applyBorder="1" applyAlignment="1"/>
    <xf numFmtId="0" fontId="15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11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left" wrapTex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left" wrapText="1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4" fillId="0" borderId="10" xfId="0" applyFont="1" applyBorder="1">
      <alignment vertical="center"/>
    </xf>
    <xf numFmtId="0" fontId="24" fillId="0" borderId="12" xfId="0" applyFont="1" applyBorder="1">
      <alignment vertical="center"/>
    </xf>
    <xf numFmtId="0" fontId="23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</cellXfs>
  <cellStyles count="1">
    <cellStyle name="標準" xfId="0" builtinId="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8AE4DED-8E70-4394-A8CF-F976CFD5EACB}"/>
            </a:ext>
          </a:extLst>
        </xdr:cNvPr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8BCA232-EB0F-4F87-B7F0-7EF68B300F2E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7A7FA68-6688-49A9-A5A5-9C1FA322DC51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6B20F28-4A81-44FA-952E-A91246CC9C11}"/>
            </a:ext>
          </a:extLst>
        </xdr:cNvPr>
        <xdr:cNvSpPr/>
      </xdr:nvSpPr>
      <xdr:spPr>
        <a:xfrm>
          <a:off x="3817955" y="899011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7BCBB641-5F28-483E-B2E0-CF0EAE258E86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6D84E468-FEC0-4C67-8E86-BF2A802EF70D}"/>
            </a:ext>
          </a:extLst>
        </xdr:cNvPr>
        <xdr:cNvSpPr/>
      </xdr:nvSpPr>
      <xdr:spPr>
        <a:xfrm>
          <a:off x="3825875" y="128968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A9F155AC-9303-407A-A871-52CE8B0ED2CE}"/>
            </a:ext>
          </a:extLst>
        </xdr:cNvPr>
        <xdr:cNvSpPr/>
      </xdr:nvSpPr>
      <xdr:spPr>
        <a:xfrm>
          <a:off x="3825875" y="113125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8A53A980-C862-400D-B2E2-B682EF70D3B6}"/>
            </a:ext>
          </a:extLst>
        </xdr:cNvPr>
        <xdr:cNvSpPr/>
      </xdr:nvSpPr>
      <xdr:spPr>
        <a:xfrm>
          <a:off x="3825875" y="456438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918576B-1841-44AF-BCFA-577FDC463859}"/>
            </a:ext>
          </a:extLst>
        </xdr:cNvPr>
        <xdr:cNvSpPr/>
      </xdr:nvSpPr>
      <xdr:spPr>
        <a:xfrm>
          <a:off x="3825875" y="440594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0ED4D1D-2B14-4B1C-B3FC-3BA017AA87AA}"/>
            </a:ext>
          </a:extLst>
        </xdr:cNvPr>
        <xdr:cNvSpPr/>
      </xdr:nvSpPr>
      <xdr:spPr>
        <a:xfrm>
          <a:off x="3825875" y="375856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697604E4-CD6C-49CF-8770-92ED49FEF3B5}"/>
            </a:ext>
          </a:extLst>
        </xdr:cNvPr>
        <xdr:cNvSpPr/>
      </xdr:nvSpPr>
      <xdr:spPr>
        <a:xfrm>
          <a:off x="3825875" y="360013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7E7A580-337F-4BD0-A4EC-BA4F0A940F84}"/>
            </a:ext>
          </a:extLst>
        </xdr:cNvPr>
        <xdr:cNvSpPr/>
      </xdr:nvSpPr>
      <xdr:spPr>
        <a:xfrm>
          <a:off x="486640" y="465520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3A177E1-F9B1-425C-9856-667EAA71D5B5}"/>
            </a:ext>
          </a:extLst>
        </xdr:cNvPr>
        <xdr:cNvSpPr/>
      </xdr:nvSpPr>
      <xdr:spPr>
        <a:xfrm>
          <a:off x="3825875" y="170116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64C893E4-F3FC-49B5-9788-A2D6C8E9DCC6}"/>
            </a:ext>
          </a:extLst>
        </xdr:cNvPr>
        <xdr:cNvSpPr/>
      </xdr:nvSpPr>
      <xdr:spPr>
        <a:xfrm>
          <a:off x="3825875" y="154273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73F4E605-AD24-406E-A58C-D1A23167B41B}"/>
            </a:ext>
          </a:extLst>
        </xdr:cNvPr>
        <xdr:cNvSpPr/>
      </xdr:nvSpPr>
      <xdr:spPr>
        <a:xfrm>
          <a:off x="3825875" y="334708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59D0E925-A561-4DAB-B348-310EC78F9A4A}"/>
            </a:ext>
          </a:extLst>
        </xdr:cNvPr>
        <xdr:cNvSpPr/>
      </xdr:nvSpPr>
      <xdr:spPr>
        <a:xfrm>
          <a:off x="3825875" y="318865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8D452FC9-82C8-43ED-89C3-9E12C005C879}"/>
            </a:ext>
          </a:extLst>
        </xdr:cNvPr>
        <xdr:cNvSpPr/>
      </xdr:nvSpPr>
      <xdr:spPr>
        <a:xfrm>
          <a:off x="3825875" y="417004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7B8F95E1-E28A-4C82-B734-89A45E293F97}"/>
            </a:ext>
          </a:extLst>
        </xdr:cNvPr>
        <xdr:cNvSpPr/>
      </xdr:nvSpPr>
      <xdr:spPr>
        <a:xfrm>
          <a:off x="3825875" y="401161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B3076FFD-CB48-476A-B8E8-1DC73DC8E458}"/>
            </a:ext>
          </a:extLst>
        </xdr:cNvPr>
        <xdr:cNvSpPr/>
      </xdr:nvSpPr>
      <xdr:spPr>
        <a:xfrm>
          <a:off x="3825875" y="252412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F7947C35-88BA-425B-B4E5-717E05B25CFB}"/>
            </a:ext>
          </a:extLst>
        </xdr:cNvPr>
        <xdr:cNvSpPr/>
      </xdr:nvSpPr>
      <xdr:spPr>
        <a:xfrm>
          <a:off x="3825875" y="236569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2479A19F-F4D4-48BC-941A-240BFDB686D2}"/>
            </a:ext>
          </a:extLst>
        </xdr:cNvPr>
        <xdr:cNvSpPr/>
      </xdr:nvSpPr>
      <xdr:spPr>
        <a:xfrm>
          <a:off x="3825875" y="293560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D74B4A4A-63FF-4404-87C0-A8C6B14F0474}"/>
            </a:ext>
          </a:extLst>
        </xdr:cNvPr>
        <xdr:cNvSpPr/>
      </xdr:nvSpPr>
      <xdr:spPr>
        <a:xfrm>
          <a:off x="3825875" y="277717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3339A92-7369-4D34-9EA5-48A109BC9DD8}"/>
            </a:ext>
          </a:extLst>
        </xdr:cNvPr>
        <xdr:cNvSpPr/>
      </xdr:nvSpPr>
      <xdr:spPr>
        <a:xfrm>
          <a:off x="7976870" y="354317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50BAFED7-9143-443D-8BCB-4C238558141C}"/>
            </a:ext>
          </a:extLst>
        </xdr:cNvPr>
        <xdr:cNvSpPr/>
      </xdr:nvSpPr>
      <xdr:spPr>
        <a:xfrm>
          <a:off x="3825875" y="211264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EB80B2D0-01C0-4B89-8022-993FD4672801}"/>
            </a:ext>
          </a:extLst>
        </xdr:cNvPr>
        <xdr:cNvSpPr/>
      </xdr:nvSpPr>
      <xdr:spPr>
        <a:xfrm>
          <a:off x="3825875" y="195421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CDC2F0-1C6C-48D4-83AD-CB47766883D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542A271-DC42-40FA-A3BE-D647D423F73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85ECDD2-3B9F-4722-9C9C-35B3AF73406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EC2FD59-A3D6-40B4-BB3E-E2CFD42B6A5D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2DD9B442-8AD8-468A-A051-BA975F4AB482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4FE686FE-934B-4544-87A0-A21930B11AD7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528D05FF-BD6E-4884-9EA7-6BAB881A3C99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60D26FB6-50EE-4D7E-80E4-AE856DC04EE5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E742FF84-B93A-41A2-8690-1306443BEB64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8022347A-50CA-4532-AE77-2142B3039696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035D92A-A81E-4C00-A773-4B17C7B68DAE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E44A82D-CC89-4F4F-A33B-ACC30C575566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812D704E-129B-4244-83E4-46FCBF1CF536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A2E18977-CFE1-496B-BF08-C3116B8F3E87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959DA8C1-E316-4754-ADF9-4AB8CB1E2D89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FBE61ED4-466E-4B9A-A442-5B26B76F882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EA7301CF-A818-4F19-877B-9BB804CCA9DE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EBFFA7E8-4F9A-4F19-B670-B21CC127CE0C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4D4DF36E-5401-45AB-929F-91AFA2D81922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9CC934-D834-46B6-90E2-586BDA287D97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78678041-7401-4EF8-82CC-7E9A13C00916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42B66EB1-DC3B-413B-8EEF-8C3F18F091AE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EB24B3B-F915-4890-9DB4-50625A34984C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241E6401-74B9-4640-B247-3FEAD98F855A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4B1D498D-CD7B-42FF-81FC-52CFEE3305E0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0D25635-1A6B-466A-923D-609073D362F1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BF1BBB2-2757-45EB-B911-C919AF594A7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5A9518F-A761-4D20-8713-FF1F27DC2E9F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4FDA177A-48DA-405B-BACF-CD4FD0F25D54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B1B58E3-8585-4603-A011-34FEBA4D8DD4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B9F804FC-D03D-43C8-8253-94158C4A7682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5318D8D1-0B15-4A3C-AA4F-63A522EECC4C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D3A23E9E-2ACE-4A0E-BCC4-FA1555C8EF87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C4DD505-DDC6-4116-B7BC-758051DC4FA9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F6A18729-3650-4B89-A10B-DB2C888381B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46DEB66-8127-41CD-B9EA-7007C97A04E4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BD1CA4-2A23-4176-8853-6A72816E4985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31D9FF38-E252-43D6-B57D-A41F7DFA401E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8814F2FF-6237-4722-8411-212DF5DBDA78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7591D9AA-6103-41E3-A288-F2655C0E3C7A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9408284C-4E83-4DB7-A9F7-827E87C5CD5D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A1B3B814-8D70-4E30-9B7F-712C2E33FC20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772E0848-BCD6-49BE-BC82-BCBA191AA2AF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83C4727D-F8CE-43A4-ABF0-0AD11CE307D4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9895F267-3806-4199-A0B0-C30EF22C0D82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B77429B2-B129-4FFB-A0A8-900291019FCC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65DC27CC-72C1-4B65-A2E9-B05C24DF91F6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CFA5768E-FBBA-43A9-B560-5F2D304C21DF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EFDA2CD4-6FC5-4AAD-8B7E-EB1D06953FC2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D620B606-BFD0-4EF8-8897-8065C8CB2306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02D181C-47D1-4AC6-A200-AC7151DD60B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7629F50-F9DE-4561-8BD1-30677985F73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BB2B330-80A4-43EB-AC72-0E05E303BCB4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973ED19F-4FC7-4945-BB1F-C4A02215D403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550BD33-E95B-4C8D-BCD7-7B312D8270E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76F85ACA-F43D-4D3F-93DC-A40DE0E4852C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80E34468-EEBC-47D1-8E98-73781EB2BCF8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AF24CC3B-0D6D-4E4E-94D3-EFEEFD1F565C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55B21D19-3161-4B2E-8880-78296285B1F6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A42D5ACE-A6B0-490E-8690-ADFAC97EB97A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4F4DBD4C-4BDA-4CAA-8A0F-620521AB5EA8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36FC2B5-A6D9-4B32-AFDC-15E21CBE0E7F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600853AE-B344-45C1-B210-4EDFA873F0C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842F3CA5-0DF5-443C-A3F6-DF002B2A9086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2BFFCBB8-D1F0-4005-8919-A12F48C3A953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27CE6D07-3D7F-4BCE-A1EB-3826DED2D62F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D0695DC7-1595-48AF-AB67-9401C27ADCD9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79904142-98A8-44C2-BD0C-078ED82EB2AE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3A656688-6449-4B5D-BEEF-AE0DB0CD2703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ECE048DE-FA00-4447-A4B8-F0074BCEFB67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79D35557-9E0B-47A1-9D30-572D4729265E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86DB431C-FF0A-4377-B563-FB9674DCC91A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9DE26F39-6913-4193-9EB6-3C1457EEA424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A95DD995-CA28-4158-A536-E9315D2BDEE5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CFA8FE6A-60BE-481A-B865-33AEFCD666BE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1B94D25-DABB-42CE-A372-129D497A6103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332F629-25CA-43EC-B97E-EA07DC7E9F4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ECB4D1D-A1AD-4B15-9D4D-CA25B9CFA54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BB33ACC-6DB3-4700-8A4B-6487FBC5B1D9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DB057E3-CF62-4DED-9690-E91D24C3EB95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500F1476-4A30-42BD-A083-B96D781366E3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217129FF-C9AF-4356-877A-5455B53A1F09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E3F76D77-9046-4D49-AF05-1E6126F6B591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713B412D-F969-492E-B26F-81BD01C90139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1AA8B515-59C2-4F11-85C6-069C2BCB5B26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84F70658-4F99-4605-A9CD-4423187AE029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A346E48-B3CE-4577-8F56-E19F47737DC6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A700A3F-85C3-4818-BB08-F6E13E87210A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F3F1DCDE-5630-4507-B5A1-EF70F2AE0AB1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DDF9CEB7-271B-4BD5-950A-CA788DCCD446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93771E78-4FD1-41B0-8EAA-7215AFAA4FD5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274C9010-7139-4D9A-94F0-6B5799AE997D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B7F38B4A-C167-4E76-A37D-1F4D31BA44EF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6584E485-E4E2-4162-8409-91720BCD74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5DFEED1-7F1B-40B2-9761-2350B611BEB1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7459775-73CB-465A-A519-88AA761DC790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5950FD82-CA53-49CD-A459-B28443E4D563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312BBCB3-4524-4BD7-9E06-3FD19C5B4658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4BBD64C4-B590-47C9-B541-01E785A0D1CC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31F2F98D-B85E-48FE-8AA2-F65C9590DF57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7ADFE81-3C2E-4F42-9537-D03FCCC96B8D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934BD5B-5640-4411-85EE-AC372623F4BF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D26CAB8-5DBD-45EC-BBD4-BE074913E225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0C264FC-6B46-46CF-8FB6-D67CF6164CE9}"/>
            </a:ext>
          </a:extLst>
        </xdr:cNvPr>
        <xdr:cNvSpPr/>
      </xdr:nvSpPr>
      <xdr:spPr>
        <a:xfrm>
          <a:off x="3656030" y="8990115"/>
          <a:ext cx="44450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4A004854-FE3F-482F-9675-D3DD9FF394D9}"/>
            </a:ext>
          </a:extLst>
        </xdr:cNvPr>
        <xdr:cNvSpPr/>
      </xdr:nvSpPr>
      <xdr:spPr>
        <a:xfrm>
          <a:off x="3631293" y="6842579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D5155FD-F5A8-4483-9E18-8F28780BB247}"/>
            </a:ext>
          </a:extLst>
        </xdr:cNvPr>
        <xdr:cNvSpPr/>
      </xdr:nvSpPr>
      <xdr:spPr>
        <a:xfrm>
          <a:off x="3663950" y="128968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DA0CFEB-D342-40AD-B3B2-B9E5F36221FC}"/>
            </a:ext>
          </a:extLst>
        </xdr:cNvPr>
        <xdr:cNvSpPr/>
      </xdr:nvSpPr>
      <xdr:spPr>
        <a:xfrm>
          <a:off x="3663950" y="113125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9C51DC21-5B51-4A33-A2D0-CE087388352E}"/>
            </a:ext>
          </a:extLst>
        </xdr:cNvPr>
        <xdr:cNvSpPr/>
      </xdr:nvSpPr>
      <xdr:spPr>
        <a:xfrm>
          <a:off x="3663950" y="456438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C1FB5E43-007E-4D18-B8D6-60DE9D385CEB}"/>
            </a:ext>
          </a:extLst>
        </xdr:cNvPr>
        <xdr:cNvSpPr/>
      </xdr:nvSpPr>
      <xdr:spPr>
        <a:xfrm>
          <a:off x="3663950" y="440594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15D1D95D-A848-44DC-A1C6-7D2C24F5FB72}"/>
            </a:ext>
          </a:extLst>
        </xdr:cNvPr>
        <xdr:cNvSpPr/>
      </xdr:nvSpPr>
      <xdr:spPr>
        <a:xfrm>
          <a:off x="3663950" y="375856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AF229C8F-65A1-4CCF-93C1-7A576F1C568D}"/>
            </a:ext>
          </a:extLst>
        </xdr:cNvPr>
        <xdr:cNvSpPr/>
      </xdr:nvSpPr>
      <xdr:spPr>
        <a:xfrm>
          <a:off x="3663950" y="360013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D15BA11-988C-475D-B303-1CE118119DAA}"/>
            </a:ext>
          </a:extLst>
        </xdr:cNvPr>
        <xdr:cNvSpPr/>
      </xdr:nvSpPr>
      <xdr:spPr>
        <a:xfrm>
          <a:off x="467590" y="46552016"/>
          <a:ext cx="92964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313899F8-ECD4-45C0-B5FB-CC48600CF12C}"/>
            </a:ext>
          </a:extLst>
        </xdr:cNvPr>
        <xdr:cNvSpPr/>
      </xdr:nvSpPr>
      <xdr:spPr>
        <a:xfrm>
          <a:off x="3663950" y="170116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D032B4B3-852E-42F6-941E-DACE21255829}"/>
            </a:ext>
          </a:extLst>
        </xdr:cNvPr>
        <xdr:cNvSpPr/>
      </xdr:nvSpPr>
      <xdr:spPr>
        <a:xfrm>
          <a:off x="3663950" y="154273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816D3874-29FD-40EF-A08A-7AC47F97C5DB}"/>
            </a:ext>
          </a:extLst>
        </xdr:cNvPr>
        <xdr:cNvSpPr/>
      </xdr:nvSpPr>
      <xdr:spPr>
        <a:xfrm>
          <a:off x="3663950" y="334708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53E5A266-C42F-4095-8308-F33F20613666}"/>
            </a:ext>
          </a:extLst>
        </xdr:cNvPr>
        <xdr:cNvSpPr/>
      </xdr:nvSpPr>
      <xdr:spPr>
        <a:xfrm>
          <a:off x="3663950" y="318865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37A5EBCE-7ADF-41A3-BAF4-10C9BDF34A9F}"/>
            </a:ext>
          </a:extLst>
        </xdr:cNvPr>
        <xdr:cNvSpPr/>
      </xdr:nvSpPr>
      <xdr:spPr>
        <a:xfrm>
          <a:off x="3663950" y="417004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10FC05FD-7DC0-4F55-94D4-F30997D05F1D}"/>
            </a:ext>
          </a:extLst>
        </xdr:cNvPr>
        <xdr:cNvSpPr/>
      </xdr:nvSpPr>
      <xdr:spPr>
        <a:xfrm>
          <a:off x="3663950" y="401161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D7898C67-498B-450D-8AA5-00719B211D92}"/>
            </a:ext>
          </a:extLst>
        </xdr:cNvPr>
        <xdr:cNvSpPr/>
      </xdr:nvSpPr>
      <xdr:spPr>
        <a:xfrm>
          <a:off x="3663950" y="252412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B2ADB8C5-6C40-47A3-93A5-D0A0CDC47A2E}"/>
            </a:ext>
          </a:extLst>
        </xdr:cNvPr>
        <xdr:cNvSpPr/>
      </xdr:nvSpPr>
      <xdr:spPr>
        <a:xfrm>
          <a:off x="3663950" y="236569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6F416293-2E90-457E-9C70-64D2CC0C47AB}"/>
            </a:ext>
          </a:extLst>
        </xdr:cNvPr>
        <xdr:cNvSpPr/>
      </xdr:nvSpPr>
      <xdr:spPr>
        <a:xfrm>
          <a:off x="3663950" y="293560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B5C56EE2-34CB-42C4-8026-A44F322D9CA4}"/>
            </a:ext>
          </a:extLst>
        </xdr:cNvPr>
        <xdr:cNvSpPr/>
      </xdr:nvSpPr>
      <xdr:spPr>
        <a:xfrm>
          <a:off x="3663950" y="277717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E8B41DA0-34F7-4440-BA92-AC28F9DDCF02}"/>
            </a:ext>
          </a:extLst>
        </xdr:cNvPr>
        <xdr:cNvSpPr/>
      </xdr:nvSpPr>
      <xdr:spPr>
        <a:xfrm>
          <a:off x="7633970" y="3543173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CBB21C6E-8BB6-4831-A9C1-0814A976845B}"/>
            </a:ext>
          </a:extLst>
        </xdr:cNvPr>
        <xdr:cNvSpPr/>
      </xdr:nvSpPr>
      <xdr:spPr>
        <a:xfrm>
          <a:off x="3663950" y="211264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D39CA717-4575-4862-B151-0657810D1184}"/>
            </a:ext>
          </a:extLst>
        </xdr:cNvPr>
        <xdr:cNvSpPr/>
      </xdr:nvSpPr>
      <xdr:spPr>
        <a:xfrm>
          <a:off x="3663950" y="195421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2&#24180;&#24230;&#20316;&#26989;/01%20&#25244;&#26412;&#30340;&#12394;&#25913;&#38761;&#12398;&#21462;&#32068;&#29366;&#27841;&#35519;&#26619;/03%20&#24066;&#30010;&#26449;&#8594;&#30476;/21%20&#20117;&#24029;&#30010;&#9675;/03%20&#35519;&#26619;&#31080;&#65288;R2&#25244;&#26412;&#25913;&#38761;&#35519;&#26619;&#65289;&#65288;&#20117;&#24029;&#30010;&#12539;&#36786;&#26989;&#38598;&#33853;&#25490;&#27700;&#20107;&#2698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2&#24180;&#24230;&#20316;&#26989;/01%20&#25244;&#26412;&#30340;&#12394;&#25913;&#38761;&#12398;&#21462;&#32068;&#29366;&#27841;&#35519;&#26619;/03%20&#24066;&#30010;&#26449;&#8594;&#30476;/21%20&#20117;&#24029;&#30010;&#9675;/&#20462;&#27491;03%20&#35519;&#26619;&#31080;&#65288;R2&#25244;&#26412;&#25913;&#38761;&#35519;&#26619;&#65289;&#65288;&#20117;&#24029;&#30010;&#12539;&#20171;&#35703;&#12539;&#25351;&#23450;&#20171;&#35703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2&#24180;&#24230;&#20316;&#26989;/01%20&#25244;&#26412;&#30340;&#12394;&#25913;&#38761;&#12398;&#21462;&#32068;&#29366;&#27841;&#35519;&#26619;/03%20&#24066;&#30010;&#26449;&#8594;&#30476;/21%20&#20117;&#24029;&#30010;&#9675;/&#20462;&#27491;03%20&#35519;&#26619;&#31080;&#65288;R2&#25244;&#26412;&#25913;&#38761;&#35519;&#26619;&#65289;&#65288;&#20117;&#24029;&#30010;&#12539;&#20171;&#35703;&#12539;&#32769;&#20154;&#12487;&#12452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2&#24180;&#24230;&#20316;&#26989;/01%20&#25244;&#26412;&#30340;&#12394;&#25913;&#38761;&#12398;&#21462;&#32068;&#29366;&#27841;&#35519;&#26619;/03%20&#24066;&#30010;&#26449;&#8594;&#30476;/21%20&#20117;&#24029;&#30010;&#9675;/&#20462;&#27491;03%20&#35519;&#26619;&#31080;&#65288;R2&#25244;&#26412;&#25913;&#38761;&#35519;&#26619;&#65289;&#65288;&#20117;&#24029;&#30010;&#12539;&#20171;&#35703;&#12539;&#32769;&#20154;&#30701;&#26399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2&#24180;&#24230;&#20316;&#26989;/01%20&#25244;&#26412;&#30340;&#12394;&#25913;&#38761;&#12398;&#21462;&#32068;&#29366;&#27841;&#35519;&#26619;/03%20&#24066;&#30010;&#26449;&#8594;&#30476;/21%20&#20117;&#24029;&#30010;&#9675;/03%20&#35519;&#26619;&#31080;&#65288;R2&#25244;&#26412;&#25913;&#38761;&#35519;&#26619;&#65289;&#65288;&#20117;&#24029;&#30010;&#12539;&#27700;&#36947;&#20107;&#26989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2&#24180;&#24230;&#20316;&#26989;/01%20&#25244;&#26412;&#30340;&#12394;&#25913;&#38761;&#12398;&#21462;&#32068;&#29366;&#27841;&#35519;&#26619;/03%20&#24066;&#30010;&#26449;&#8594;&#30476;/21%20&#20117;&#24029;&#30010;&#9675;/03%20&#35519;&#26619;&#31080;&#65288;R2&#25244;&#26412;&#25913;&#38761;&#35519;&#26619;&#65289;&#65288;&#20117;&#24029;&#30010;&#12539;&#19979;&#27700;&#36947;&#20107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15">
          <cell r="K15" t="str">
            <v>井川町</v>
          </cell>
        </row>
        <row r="17">
          <cell r="F17" t="str">
            <v>下水道事業</v>
          </cell>
          <cell r="W17" t="str">
            <v>農業集落排水施設</v>
          </cell>
          <cell r="BD17" t="str">
            <v>×</v>
          </cell>
        </row>
        <row r="19">
          <cell r="F19" t="str">
            <v>ー</v>
          </cell>
        </row>
        <row r="41">
          <cell r="R41" t="str">
            <v>○</v>
          </cell>
          <cell r="X41" t="str">
            <v>○</v>
          </cell>
        </row>
        <row r="56">
          <cell r="B56" t="str">
            <v>流域の八郎潟が指定湖沼となったことにより、水質改善のため公共下水道への接続が必要となったため、事業を廃止した。</v>
          </cell>
        </row>
        <row r="62">
          <cell r="G62" t="str">
            <v>○</v>
          </cell>
          <cell r="S62" t="str">
            <v>平成</v>
          </cell>
          <cell r="V62">
            <v>26</v>
          </cell>
        </row>
        <row r="63">
          <cell r="V63">
            <v>3</v>
          </cell>
        </row>
        <row r="64">
          <cell r="V64">
            <v>31</v>
          </cell>
        </row>
        <row r="69">
          <cell r="AG69" t="str">
            <v>○</v>
          </cell>
        </row>
        <row r="375">
          <cell r="BC375" t="str">
            <v>　</v>
          </cell>
        </row>
        <row r="376">
          <cell r="BC376" t="str">
            <v>　</v>
          </cell>
        </row>
        <row r="377">
          <cell r="BC377" t="str">
            <v>　</v>
          </cell>
        </row>
        <row r="378">
          <cell r="BC378" t="str">
            <v>　</v>
          </cell>
        </row>
        <row r="379">
          <cell r="BC379" t="str">
            <v>　</v>
          </cell>
        </row>
        <row r="380">
          <cell r="BC380" t="str">
            <v>　</v>
          </cell>
        </row>
        <row r="381">
          <cell r="BC381" t="str">
            <v>　</v>
          </cell>
        </row>
        <row r="389">
          <cell r="BC389" t="str">
            <v>　</v>
          </cell>
        </row>
        <row r="390">
          <cell r="BC390" t="str">
            <v>　</v>
          </cell>
        </row>
        <row r="391">
          <cell r="BC391" t="str">
            <v>　</v>
          </cell>
        </row>
        <row r="392">
          <cell r="BC392" t="str">
            <v>　</v>
          </cell>
        </row>
        <row r="393">
          <cell r="BC393" t="str">
            <v>　</v>
          </cell>
        </row>
        <row r="394">
          <cell r="BC394" t="str">
            <v>　</v>
          </cell>
        </row>
        <row r="395">
          <cell r="BC395" t="str">
            <v>　</v>
          </cell>
        </row>
      </sheetData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15">
          <cell r="K15" t="str">
            <v>井川町</v>
          </cell>
        </row>
        <row r="17">
          <cell r="F17" t="str">
            <v>介護サービス事業</v>
          </cell>
          <cell r="W17" t="str">
            <v>指定介護老人福祉施設</v>
          </cell>
          <cell r="BD17" t="str">
            <v>○</v>
          </cell>
        </row>
        <row r="19">
          <cell r="F19" t="str">
            <v>介護サービス事業特別会計</v>
          </cell>
        </row>
        <row r="41">
          <cell r="R41" t="str">
            <v xml:space="preserve"> </v>
          </cell>
          <cell r="AD41" t="str">
            <v xml:space="preserve"> </v>
          </cell>
        </row>
        <row r="48">
          <cell r="R48" t="str">
            <v>○</v>
          </cell>
        </row>
        <row r="375">
          <cell r="BC375" t="str">
            <v>　</v>
          </cell>
        </row>
        <row r="376">
          <cell r="BC376" t="str">
            <v>　</v>
          </cell>
        </row>
        <row r="377">
          <cell r="BC377" t="str">
            <v>　</v>
          </cell>
        </row>
        <row r="378">
          <cell r="BC378" t="str">
            <v>　</v>
          </cell>
        </row>
        <row r="379">
          <cell r="BC379" t="str">
            <v>　</v>
          </cell>
        </row>
        <row r="380">
          <cell r="BC380" t="str">
            <v>　</v>
          </cell>
        </row>
        <row r="381">
          <cell r="BC381" t="str">
            <v>　</v>
          </cell>
        </row>
        <row r="389">
          <cell r="BC389" t="str">
            <v>　</v>
          </cell>
        </row>
        <row r="390">
          <cell r="BC390" t="str">
            <v>　</v>
          </cell>
        </row>
        <row r="391">
          <cell r="BC391" t="str">
            <v>　</v>
          </cell>
        </row>
        <row r="392">
          <cell r="BC392" t="str">
            <v>　</v>
          </cell>
        </row>
        <row r="393">
          <cell r="BC393" t="str">
            <v>　</v>
          </cell>
        </row>
        <row r="394">
          <cell r="BC394" t="str">
            <v>　</v>
          </cell>
        </row>
        <row r="395">
          <cell r="BC395" t="str">
            <v>　</v>
          </cell>
        </row>
        <row r="467">
          <cell r="B467" t="str">
            <v>地域の中核を担う、当町唯一の特別養護老人ホームであることや、人口規模が小さいことや地域的な特性から、現行の体制・手法を継続する。</v>
          </cell>
        </row>
      </sheetData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井川町</v>
          </cell>
        </row>
        <row r="17">
          <cell r="F17" t="str">
            <v>介護サービス事業</v>
          </cell>
          <cell r="W17" t="str">
            <v>老人デイサービスセンター</v>
          </cell>
          <cell r="BD17" t="str">
            <v>○</v>
          </cell>
        </row>
        <row r="19">
          <cell r="F19" t="str">
            <v>介護サービス事業特別会計</v>
          </cell>
        </row>
        <row r="41">
          <cell r="R41" t="str">
            <v xml:space="preserve"> </v>
          </cell>
          <cell r="AD41" t="str">
            <v xml:space="preserve"> </v>
          </cell>
        </row>
        <row r="48">
          <cell r="R48" t="str">
            <v>○</v>
          </cell>
        </row>
        <row r="375">
          <cell r="BC375" t="str">
            <v>　</v>
          </cell>
        </row>
        <row r="376">
          <cell r="BC376" t="str">
            <v>　</v>
          </cell>
        </row>
        <row r="377">
          <cell r="BC377" t="str">
            <v>　</v>
          </cell>
        </row>
        <row r="378">
          <cell r="BC378" t="str">
            <v>　</v>
          </cell>
        </row>
        <row r="379">
          <cell r="BC379" t="str">
            <v>　</v>
          </cell>
        </row>
        <row r="380">
          <cell r="BC380" t="str">
            <v>　</v>
          </cell>
        </row>
        <row r="381">
          <cell r="BC381" t="str">
            <v>　</v>
          </cell>
        </row>
        <row r="389">
          <cell r="BC389" t="str">
            <v>　</v>
          </cell>
        </row>
        <row r="390">
          <cell r="BC390" t="str">
            <v>　</v>
          </cell>
        </row>
        <row r="391">
          <cell r="BC391" t="str">
            <v>　</v>
          </cell>
        </row>
        <row r="392">
          <cell r="BC392" t="str">
            <v>　</v>
          </cell>
        </row>
        <row r="393">
          <cell r="BC393" t="str">
            <v>　</v>
          </cell>
        </row>
        <row r="394">
          <cell r="BC394" t="str">
            <v>　</v>
          </cell>
        </row>
        <row r="395">
          <cell r="BC395" t="str">
            <v>　</v>
          </cell>
        </row>
        <row r="467">
          <cell r="B467" t="str">
            <v>地域の中核を担う、当町唯一の特別養護老人ホームであることや、人口規模が小さいことや地域的な特性から、現行の体制・手法を継続する。</v>
          </cell>
        </row>
      </sheetData>
      <sheetData sheetId="1" refreshError="1"/>
      <sheetData sheetId="2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15">
          <cell r="K15" t="str">
            <v>井川町</v>
          </cell>
        </row>
        <row r="17">
          <cell r="F17" t="str">
            <v>介護サービス事業</v>
          </cell>
          <cell r="W17" t="str">
            <v>老人短期入所施設</v>
          </cell>
          <cell r="BD17" t="str">
            <v>○</v>
          </cell>
        </row>
        <row r="19">
          <cell r="F19" t="str">
            <v>介護サービス事業特別会計</v>
          </cell>
        </row>
        <row r="41">
          <cell r="R41" t="str">
            <v xml:space="preserve"> </v>
          </cell>
          <cell r="AD41" t="str">
            <v xml:space="preserve"> </v>
          </cell>
        </row>
        <row r="48">
          <cell r="R48" t="str">
            <v>○</v>
          </cell>
        </row>
        <row r="375">
          <cell r="BC375" t="str">
            <v>　</v>
          </cell>
        </row>
        <row r="376">
          <cell r="BC376" t="str">
            <v>　</v>
          </cell>
        </row>
        <row r="377">
          <cell r="BC377" t="str">
            <v>　</v>
          </cell>
        </row>
        <row r="378">
          <cell r="BC378" t="str">
            <v>　</v>
          </cell>
        </row>
        <row r="379">
          <cell r="BC379" t="str">
            <v>　</v>
          </cell>
        </row>
        <row r="380">
          <cell r="BC380" t="str">
            <v>　</v>
          </cell>
        </row>
        <row r="381">
          <cell r="BC381" t="str">
            <v>　</v>
          </cell>
        </row>
        <row r="389">
          <cell r="BC389" t="str">
            <v>　</v>
          </cell>
        </row>
        <row r="390">
          <cell r="BC390" t="str">
            <v>　</v>
          </cell>
        </row>
        <row r="391">
          <cell r="BC391" t="str">
            <v>　</v>
          </cell>
        </row>
        <row r="392">
          <cell r="BC392" t="str">
            <v>　</v>
          </cell>
        </row>
        <row r="393">
          <cell r="BC393" t="str">
            <v>　</v>
          </cell>
        </row>
        <row r="394">
          <cell r="BC394" t="str">
            <v>　</v>
          </cell>
        </row>
        <row r="395">
          <cell r="BC395" t="str">
            <v>　</v>
          </cell>
        </row>
        <row r="467">
          <cell r="B467" t="str">
            <v>地域の中核を担う、当町唯一の特別養護老人ホームであることや、人口規模が小さいことや地域的な特性から、現行の体制・手法を継続する。</v>
          </cell>
        </row>
      </sheetData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井川町</v>
          </cell>
        </row>
        <row r="17">
          <cell r="F17" t="str">
            <v>水道事業</v>
          </cell>
          <cell r="W17" t="str">
            <v>―</v>
          </cell>
          <cell r="BD17" t="str">
            <v>×</v>
          </cell>
        </row>
        <row r="19">
          <cell r="F19" t="str">
            <v>ー</v>
          </cell>
        </row>
        <row r="48">
          <cell r="R48" t="str">
            <v>○</v>
          </cell>
        </row>
        <row r="375">
          <cell r="BC375" t="str">
            <v>　</v>
          </cell>
        </row>
        <row r="376">
          <cell r="BC376" t="str">
            <v>　</v>
          </cell>
        </row>
        <row r="377">
          <cell r="BC377" t="str">
            <v>　</v>
          </cell>
        </row>
        <row r="378">
          <cell r="BC378" t="str">
            <v>　</v>
          </cell>
        </row>
        <row r="379">
          <cell r="BC379" t="str">
            <v>　</v>
          </cell>
        </row>
        <row r="380">
          <cell r="BC380" t="str">
            <v>　</v>
          </cell>
        </row>
        <row r="381">
          <cell r="BC381" t="str">
            <v>　</v>
          </cell>
        </row>
        <row r="389">
          <cell r="BC389" t="str">
            <v>　</v>
          </cell>
        </row>
        <row r="390">
          <cell r="BC390" t="str">
            <v>　</v>
          </cell>
        </row>
        <row r="391">
          <cell r="BC391" t="str">
            <v>　</v>
          </cell>
        </row>
        <row r="392">
          <cell r="BC392" t="str">
            <v>　</v>
          </cell>
        </row>
        <row r="393">
          <cell r="BC393" t="str">
            <v>　</v>
          </cell>
        </row>
        <row r="394">
          <cell r="BC394" t="str">
            <v>　</v>
          </cell>
        </row>
        <row r="395">
          <cell r="BC395" t="str">
            <v>　</v>
          </cell>
        </row>
        <row r="467">
          <cell r="B467" t="str">
            <v>人員が少なく、事業の規模が小さいため、抜本的な改革の検討に至らない。また、現行の経営体制で健全な事業運営ができている。</v>
          </cell>
        </row>
      </sheetData>
      <sheetData sheetId="1" refreshError="1"/>
      <sheetData sheetId="2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15">
          <cell r="K15" t="str">
            <v>井川町</v>
          </cell>
        </row>
        <row r="17">
          <cell r="F17" t="str">
            <v>下水道事業</v>
          </cell>
          <cell r="W17" t="str">
            <v>特定環境保全公共下水道</v>
          </cell>
          <cell r="BD17" t="str">
            <v>×</v>
          </cell>
        </row>
        <row r="19">
          <cell r="F19" t="str">
            <v>ー</v>
          </cell>
        </row>
        <row r="48">
          <cell r="R48" t="str">
            <v>○</v>
          </cell>
        </row>
        <row r="375">
          <cell r="BC375" t="str">
            <v>　</v>
          </cell>
        </row>
        <row r="376">
          <cell r="BC376" t="str">
            <v>　</v>
          </cell>
        </row>
        <row r="377">
          <cell r="BC377" t="str">
            <v>　</v>
          </cell>
        </row>
        <row r="378">
          <cell r="BC378" t="str">
            <v>　</v>
          </cell>
        </row>
        <row r="379">
          <cell r="BC379" t="str">
            <v>　</v>
          </cell>
        </row>
        <row r="380">
          <cell r="BC380" t="str">
            <v>　</v>
          </cell>
        </row>
        <row r="381">
          <cell r="BC381" t="str">
            <v>　</v>
          </cell>
        </row>
        <row r="389">
          <cell r="BC389" t="str">
            <v>　</v>
          </cell>
        </row>
        <row r="390">
          <cell r="BC390" t="str">
            <v>　</v>
          </cell>
        </row>
        <row r="391">
          <cell r="BC391" t="str">
            <v>　</v>
          </cell>
        </row>
        <row r="392">
          <cell r="BC392" t="str">
            <v>　</v>
          </cell>
        </row>
        <row r="393">
          <cell r="BC393" t="str">
            <v>　</v>
          </cell>
        </row>
        <row r="394">
          <cell r="BC394" t="str">
            <v>　</v>
          </cell>
        </row>
        <row r="395">
          <cell r="BC395" t="str">
            <v>　</v>
          </cell>
        </row>
        <row r="467">
          <cell r="B467" t="str">
            <v>事業の規模が小さく、人員不足等の理由から、抜本的な改革の検討に至らないため、近隣市町村との強制的な広域化がない限り、今後も現行の経営体制を継続していく。</v>
          </cell>
        </row>
      </sheetData>
      <sheetData sheetId="1" refreshError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90D29-4AB9-4958-B91C-9CCC00833D8E}">
  <sheetPr>
    <pageSetUpPr fitToPage="1"/>
  </sheetPr>
  <dimension ref="A1:CE298"/>
  <sheetViews>
    <sheetView showZeros="0" tabSelected="1" zoomScale="55" zoomScaleNormal="55" workbookViewId="0">
      <selection activeCell="C275" sqref="C275:BQ277"/>
    </sheetView>
  </sheetViews>
  <sheetFormatPr defaultColWidth="2.875" defaultRowHeight="12.6" customHeight="1" x14ac:dyDescent="0.4"/>
  <cols>
    <col min="1" max="70" width="2.5" customWidth="1"/>
  </cols>
  <sheetData>
    <row r="1" spans="3:70" ht="15.6" customHeight="1" x14ac:dyDescent="0.4"/>
    <row r="2" spans="3:70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 x14ac:dyDescent="0.4">
      <c r="C8" s="190" t="s">
        <v>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218" t="s">
        <v>1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13" t="s">
        <v>2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190" t="s">
        <v>3</v>
      </c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7"/>
    </row>
    <row r="9" spans="3:70" ht="15.6" customHeight="1" x14ac:dyDescent="0.4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93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2"/>
      <c r="AO9" s="193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7"/>
    </row>
    <row r="10" spans="3:70" ht="15.6" customHeight="1" x14ac:dyDescent="0.4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7"/>
    </row>
    <row r="11" spans="3:70" ht="15.6" customHeight="1" x14ac:dyDescent="0.4">
      <c r="C11" s="155" t="str">
        <f>IF(COUNTIF([5]回答表!K15,"*")&gt;0,[5]回答表!K15,"")</f>
        <v>井川町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219" t="str">
        <f>IF(COUNTIF([5]回答表!F17,"*")&gt;0,[5]回答表!F17,"")</f>
        <v>水道事業</v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11"/>
      <c r="AG11" s="211"/>
      <c r="AH11" s="211"/>
      <c r="AI11" s="211"/>
      <c r="AJ11" s="211"/>
      <c r="AK11" s="211"/>
      <c r="AL11" s="211"/>
      <c r="AM11" s="211"/>
      <c r="AN11" s="212"/>
      <c r="AO11" s="210" t="str">
        <f>IF(COUNTIF([5]回答表!W17,"*")&gt;0,[5]回答表!W17,"")</f>
        <v>―</v>
      </c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2"/>
      <c r="BF11" s="155" t="str">
        <f>IF(COUNTIF([5]回答表!F19,"*")&gt;0,[5]回答表!F19,"")</f>
        <v>ー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5"/>
    </row>
    <row r="12" spans="3:70" ht="15.6" customHeight="1" x14ac:dyDescent="0.4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221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191"/>
      <c r="AG12" s="191"/>
      <c r="AH12" s="191"/>
      <c r="AI12" s="191"/>
      <c r="AJ12" s="191"/>
      <c r="AK12" s="191"/>
      <c r="AL12" s="191"/>
      <c r="AM12" s="191"/>
      <c r="AN12" s="192"/>
      <c r="AO12" s="193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5"/>
    </row>
    <row r="13" spans="3:70" ht="15.6" customHeight="1" x14ac:dyDescent="0.4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5"/>
    </row>
    <row r="14" spans="3:70" ht="15.6" customHeight="1" x14ac:dyDescent="0.4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 x14ac:dyDescent="0.4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 x14ac:dyDescent="0.4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3" ht="15.6" customHeight="1" x14ac:dyDescent="0.4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3:83" ht="15.6" customHeight="1" x14ac:dyDescent="0.4">
      <c r="C18" s="13"/>
      <c r="D18" s="225" t="s">
        <v>4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7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3:83" ht="15.6" customHeight="1" x14ac:dyDescent="0.4">
      <c r="C19" s="13"/>
      <c r="D19" s="228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30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3:83" ht="13.35" customHeight="1" x14ac:dyDescent="0.4">
      <c r="C20" s="13"/>
      <c r="D20" s="231" t="s">
        <v>5</v>
      </c>
      <c r="E20" s="232"/>
      <c r="F20" s="232"/>
      <c r="G20" s="232"/>
      <c r="H20" s="232"/>
      <c r="I20" s="232"/>
      <c r="J20" s="233"/>
      <c r="K20" s="231" t="s">
        <v>6</v>
      </c>
      <c r="L20" s="232"/>
      <c r="M20" s="232"/>
      <c r="N20" s="232"/>
      <c r="O20" s="232"/>
      <c r="P20" s="232"/>
      <c r="Q20" s="233"/>
      <c r="R20" s="231" t="s">
        <v>7</v>
      </c>
      <c r="S20" s="232"/>
      <c r="T20" s="232"/>
      <c r="U20" s="232"/>
      <c r="V20" s="232"/>
      <c r="W20" s="232"/>
      <c r="X20" s="233"/>
      <c r="Y20" s="240" t="s">
        <v>8</v>
      </c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2"/>
      <c r="BA20" s="16"/>
      <c r="BB20" s="197" t="s">
        <v>9</v>
      </c>
      <c r="BC20" s="198"/>
      <c r="BD20" s="198"/>
      <c r="BE20" s="198"/>
      <c r="BF20" s="198"/>
      <c r="BG20" s="198"/>
      <c r="BH20" s="198"/>
      <c r="BI20" s="199"/>
      <c r="BJ20" s="200"/>
      <c r="BK20" s="15"/>
      <c r="BR20" s="17"/>
    </row>
    <row r="21" spans="3:83" ht="13.35" customHeight="1" x14ac:dyDescent="0.4">
      <c r="C21" s="13"/>
      <c r="D21" s="234"/>
      <c r="E21" s="235"/>
      <c r="F21" s="235"/>
      <c r="G21" s="235"/>
      <c r="H21" s="235"/>
      <c r="I21" s="235"/>
      <c r="J21" s="236"/>
      <c r="K21" s="234"/>
      <c r="L21" s="235"/>
      <c r="M21" s="235"/>
      <c r="N21" s="235"/>
      <c r="O21" s="235"/>
      <c r="P21" s="235"/>
      <c r="Q21" s="236"/>
      <c r="R21" s="234"/>
      <c r="S21" s="235"/>
      <c r="T21" s="235"/>
      <c r="U21" s="235"/>
      <c r="V21" s="235"/>
      <c r="W21" s="235"/>
      <c r="X21" s="236"/>
      <c r="Y21" s="243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5"/>
      <c r="BA21" s="16"/>
      <c r="BB21" s="201"/>
      <c r="BC21" s="202"/>
      <c r="BD21" s="202"/>
      <c r="BE21" s="202"/>
      <c r="BF21" s="202"/>
      <c r="BG21" s="202"/>
      <c r="BH21" s="202"/>
      <c r="BI21" s="203"/>
      <c r="BJ21" s="204"/>
      <c r="BK21" s="15"/>
      <c r="BR21" s="17"/>
    </row>
    <row r="22" spans="3:83" ht="13.35" customHeight="1" x14ac:dyDescent="0.4">
      <c r="C22" s="13"/>
      <c r="D22" s="234"/>
      <c r="E22" s="235"/>
      <c r="F22" s="235"/>
      <c r="G22" s="235"/>
      <c r="H22" s="235"/>
      <c r="I22" s="235"/>
      <c r="J22" s="236"/>
      <c r="K22" s="234"/>
      <c r="L22" s="235"/>
      <c r="M22" s="235"/>
      <c r="N22" s="235"/>
      <c r="O22" s="235"/>
      <c r="P22" s="235"/>
      <c r="Q22" s="236"/>
      <c r="R22" s="234"/>
      <c r="S22" s="235"/>
      <c r="T22" s="235"/>
      <c r="U22" s="235"/>
      <c r="V22" s="235"/>
      <c r="W22" s="235"/>
      <c r="X22" s="236"/>
      <c r="Y22" s="246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8"/>
      <c r="BA22" s="18"/>
      <c r="BB22" s="201"/>
      <c r="BC22" s="202"/>
      <c r="BD22" s="202"/>
      <c r="BE22" s="202"/>
      <c r="BF22" s="202"/>
      <c r="BG22" s="202"/>
      <c r="BH22" s="202"/>
      <c r="BI22" s="203"/>
      <c r="BJ22" s="204"/>
      <c r="BK22" s="15"/>
      <c r="BR22" s="17"/>
    </row>
    <row r="23" spans="3:83" ht="31.35" customHeight="1" x14ac:dyDescent="0.4">
      <c r="C23" s="13"/>
      <c r="D23" s="237"/>
      <c r="E23" s="238"/>
      <c r="F23" s="238"/>
      <c r="G23" s="238"/>
      <c r="H23" s="238"/>
      <c r="I23" s="238"/>
      <c r="J23" s="239"/>
      <c r="K23" s="237"/>
      <c r="L23" s="238"/>
      <c r="M23" s="238"/>
      <c r="N23" s="238"/>
      <c r="O23" s="238"/>
      <c r="P23" s="238"/>
      <c r="Q23" s="239"/>
      <c r="R23" s="237"/>
      <c r="S23" s="238"/>
      <c r="T23" s="238"/>
      <c r="U23" s="238"/>
      <c r="V23" s="238"/>
      <c r="W23" s="238"/>
      <c r="X23" s="239"/>
      <c r="Y23" s="214" t="s">
        <v>10</v>
      </c>
      <c r="Z23" s="215"/>
      <c r="AA23" s="215"/>
      <c r="AB23" s="215"/>
      <c r="AC23" s="215"/>
      <c r="AD23" s="215"/>
      <c r="AE23" s="216"/>
      <c r="AF23" s="214" t="s">
        <v>11</v>
      </c>
      <c r="AG23" s="215"/>
      <c r="AH23" s="215"/>
      <c r="AI23" s="215"/>
      <c r="AJ23" s="215"/>
      <c r="AK23" s="215"/>
      <c r="AL23" s="216"/>
      <c r="AM23" s="214" t="s">
        <v>12</v>
      </c>
      <c r="AN23" s="215"/>
      <c r="AO23" s="215"/>
      <c r="AP23" s="215"/>
      <c r="AQ23" s="215"/>
      <c r="AR23" s="215"/>
      <c r="AS23" s="216"/>
      <c r="AT23" s="214" t="s">
        <v>13</v>
      </c>
      <c r="AU23" s="215"/>
      <c r="AV23" s="215"/>
      <c r="AW23" s="215"/>
      <c r="AX23" s="215"/>
      <c r="AY23" s="215"/>
      <c r="AZ23" s="216"/>
      <c r="BA23" s="18"/>
      <c r="BB23" s="205"/>
      <c r="BC23" s="206"/>
      <c r="BD23" s="206"/>
      <c r="BE23" s="206"/>
      <c r="BF23" s="206"/>
      <c r="BG23" s="206"/>
      <c r="BH23" s="206"/>
      <c r="BI23" s="207"/>
      <c r="BJ23" s="208"/>
      <c r="BK23" s="15"/>
      <c r="BR23" s="17"/>
    </row>
    <row r="24" spans="3:83" ht="15.6" customHeight="1" x14ac:dyDescent="0.4">
      <c r="C24" s="13"/>
      <c r="D24" s="114" t="str">
        <f>IF([5]回答表!R41="○","○","")</f>
        <v/>
      </c>
      <c r="E24" s="115"/>
      <c r="F24" s="115"/>
      <c r="G24" s="115"/>
      <c r="H24" s="115"/>
      <c r="I24" s="115"/>
      <c r="J24" s="116"/>
      <c r="K24" s="114" t="str">
        <f>IF([5]回答表!R42="○","○","")</f>
        <v/>
      </c>
      <c r="L24" s="115"/>
      <c r="M24" s="115"/>
      <c r="N24" s="115"/>
      <c r="O24" s="115"/>
      <c r="P24" s="115"/>
      <c r="Q24" s="116"/>
      <c r="R24" s="114" t="str">
        <f>IF([5]回答表!R43="○","○","")</f>
        <v/>
      </c>
      <c r="S24" s="115"/>
      <c r="T24" s="115"/>
      <c r="U24" s="115"/>
      <c r="V24" s="115"/>
      <c r="W24" s="115"/>
      <c r="X24" s="116"/>
      <c r="Y24" s="114" t="str">
        <f>IF([5]回答表!R44="○","○","")</f>
        <v/>
      </c>
      <c r="Z24" s="115"/>
      <c r="AA24" s="115"/>
      <c r="AB24" s="115"/>
      <c r="AC24" s="115"/>
      <c r="AD24" s="115"/>
      <c r="AE24" s="116"/>
      <c r="AF24" s="114" t="str">
        <f>IF([5]回答表!R45="○","○","")</f>
        <v/>
      </c>
      <c r="AG24" s="115"/>
      <c r="AH24" s="115"/>
      <c r="AI24" s="115"/>
      <c r="AJ24" s="115"/>
      <c r="AK24" s="115"/>
      <c r="AL24" s="116"/>
      <c r="AM24" s="114" t="str">
        <f>IF([5]回答表!R46="○","○","")</f>
        <v/>
      </c>
      <c r="AN24" s="115"/>
      <c r="AO24" s="115"/>
      <c r="AP24" s="115"/>
      <c r="AQ24" s="115"/>
      <c r="AR24" s="115"/>
      <c r="AS24" s="116"/>
      <c r="AT24" s="114" t="str">
        <f>IF([5]回答表!R47="○","○","")</f>
        <v/>
      </c>
      <c r="AU24" s="115"/>
      <c r="AV24" s="115"/>
      <c r="AW24" s="115"/>
      <c r="AX24" s="115"/>
      <c r="AY24" s="115"/>
      <c r="AZ24" s="116"/>
      <c r="BA24" s="18"/>
      <c r="BB24" s="111" t="str">
        <f>IF([5]回答表!R48="○","○","")</f>
        <v>○</v>
      </c>
      <c r="BC24" s="112"/>
      <c r="BD24" s="112"/>
      <c r="BE24" s="112"/>
      <c r="BF24" s="112"/>
      <c r="BG24" s="112"/>
      <c r="BH24" s="112"/>
      <c r="BI24" s="199"/>
      <c r="BJ24" s="200"/>
      <c r="BK24" s="15"/>
      <c r="BR24" s="17"/>
    </row>
    <row r="25" spans="3:83" ht="15.6" customHeight="1" x14ac:dyDescent="0.4">
      <c r="C25" s="13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19"/>
      <c r="BB25" s="114"/>
      <c r="BC25" s="115"/>
      <c r="BD25" s="115"/>
      <c r="BE25" s="115"/>
      <c r="BF25" s="115"/>
      <c r="BG25" s="115"/>
      <c r="BH25" s="115"/>
      <c r="BI25" s="203"/>
      <c r="BJ25" s="204"/>
      <c r="BK25" s="15"/>
      <c r="BR25" s="17"/>
    </row>
    <row r="26" spans="3:83" ht="15.6" customHeight="1" x14ac:dyDescent="0.4">
      <c r="C26" s="13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19"/>
      <c r="BB26" s="117"/>
      <c r="BC26" s="118"/>
      <c r="BD26" s="118"/>
      <c r="BE26" s="118"/>
      <c r="BF26" s="118"/>
      <c r="BG26" s="118"/>
      <c r="BH26" s="118"/>
      <c r="BI26" s="207"/>
      <c r="BJ26" s="208"/>
      <c r="BK26" s="15"/>
      <c r="BR26" s="17"/>
    </row>
    <row r="27" spans="3:83" ht="15.6" customHeight="1" x14ac:dyDescent="0.4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3:83" ht="15.6" customHeight="1" x14ac:dyDescent="0.4">
      <c r="BR28" s="24"/>
    </row>
    <row r="29" spans="3:83" ht="15.6" customHeight="1" x14ac:dyDescent="0.4">
      <c r="BR29" s="25"/>
    </row>
    <row r="30" spans="3:83" ht="15.6" customHeight="1" x14ac:dyDescent="0.4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R30" s="24"/>
    </row>
    <row r="31" spans="3:83" ht="15.6" customHeight="1" x14ac:dyDescent="0.4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30"/>
      <c r="BR31" s="24"/>
      <c r="CE31" s="31"/>
    </row>
    <row r="32" spans="3:83" ht="15.6" customHeight="1" x14ac:dyDescent="0.5">
      <c r="C32" s="32"/>
      <c r="D32" s="71" t="s">
        <v>14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7" t="s">
        <v>5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9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5"/>
      <c r="BN32" s="35"/>
      <c r="BO32" s="35"/>
      <c r="BP32" s="36"/>
      <c r="BQ32" s="37"/>
      <c r="BR32" s="24"/>
    </row>
    <row r="33" spans="1:70" ht="15.6" customHeight="1" x14ac:dyDescent="0.5">
      <c r="C33" s="32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  <c r="R33" s="80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5"/>
      <c r="BN33" s="35"/>
      <c r="BO33" s="35"/>
      <c r="BP33" s="36"/>
      <c r="BQ33" s="37"/>
      <c r="BR33" s="24"/>
    </row>
    <row r="34" spans="1:70" ht="15.6" customHeight="1" x14ac:dyDescent="0.5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5"/>
      <c r="BN34" s="35"/>
      <c r="BO34" s="35"/>
      <c r="BP34" s="36"/>
      <c r="BQ34" s="37"/>
      <c r="BR34" s="24"/>
    </row>
    <row r="35" spans="1:70" ht="25.5" x14ac:dyDescent="0.5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15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48" t="s">
        <v>17</v>
      </c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6"/>
      <c r="BQ35" s="37"/>
      <c r="BR35" s="24"/>
    </row>
    <row r="36" spans="1:70" ht="15.6" customHeight="1" x14ac:dyDescent="0.4">
      <c r="A36" s="24"/>
      <c r="B36" s="24"/>
      <c r="C36" s="32"/>
      <c r="D36" s="77" t="s">
        <v>18</v>
      </c>
      <c r="E36" s="78"/>
      <c r="F36" s="78"/>
      <c r="G36" s="78"/>
      <c r="H36" s="78"/>
      <c r="I36" s="78"/>
      <c r="J36" s="78"/>
      <c r="K36" s="78"/>
      <c r="L36" s="78"/>
      <c r="M36" s="79"/>
      <c r="N36" s="84" t="str">
        <f>IF([5]回答表!X41="○","○","")</f>
        <v/>
      </c>
      <c r="O36" s="85"/>
      <c r="P36" s="85"/>
      <c r="Q36" s="86"/>
      <c r="R36" s="38"/>
      <c r="S36" s="38"/>
      <c r="T36" s="38"/>
      <c r="U36" s="94" t="str">
        <f>IF([5]回答表!X41="○",[5]回答表!B56,IF([5]回答表!AA41="○",[5]回答表!B76,""))</f>
        <v/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49"/>
      <c r="AL36" s="49"/>
      <c r="AM36" s="209" t="s">
        <v>19</v>
      </c>
      <c r="AN36" s="209"/>
      <c r="AO36" s="209"/>
      <c r="AP36" s="209"/>
      <c r="AQ36" s="209"/>
      <c r="AR36" s="209"/>
      <c r="AS36" s="209"/>
      <c r="AT36" s="209"/>
      <c r="AU36" s="209" t="s">
        <v>20</v>
      </c>
      <c r="AV36" s="209"/>
      <c r="AW36" s="209"/>
      <c r="AX36" s="209"/>
      <c r="AY36" s="209"/>
      <c r="AZ36" s="209"/>
      <c r="BA36" s="209"/>
      <c r="BB36" s="209"/>
      <c r="BC36" s="39"/>
      <c r="BD36" s="34"/>
      <c r="BE36" s="122" t="str">
        <f>IF([5]回答表!X41="○",[5]回答表!S62,IF([5]回答表!AA41="○",[5]回答表!S82,""))</f>
        <v/>
      </c>
      <c r="BF36" s="123"/>
      <c r="BG36" s="123"/>
      <c r="BH36" s="123"/>
      <c r="BI36" s="122"/>
      <c r="BJ36" s="123"/>
      <c r="BK36" s="123"/>
      <c r="BL36" s="123"/>
      <c r="BM36" s="122"/>
      <c r="BN36" s="123"/>
      <c r="BO36" s="123"/>
      <c r="BP36" s="154"/>
      <c r="BQ36" s="37"/>
      <c r="BR36" s="24"/>
    </row>
    <row r="37" spans="1:70" ht="15.6" customHeight="1" x14ac:dyDescent="0.4">
      <c r="A37" s="24"/>
      <c r="B37" s="24"/>
      <c r="C37" s="32"/>
      <c r="D37" s="129"/>
      <c r="E37" s="130"/>
      <c r="F37" s="130"/>
      <c r="G37" s="130"/>
      <c r="H37" s="130"/>
      <c r="I37" s="130"/>
      <c r="J37" s="130"/>
      <c r="K37" s="130"/>
      <c r="L37" s="130"/>
      <c r="M37" s="131"/>
      <c r="N37" s="87"/>
      <c r="O37" s="88"/>
      <c r="P37" s="88"/>
      <c r="Q37" s="89"/>
      <c r="R37" s="38"/>
      <c r="S37" s="38"/>
      <c r="T37" s="38"/>
      <c r="U37" s="97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49"/>
      <c r="AL37" s="4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39"/>
      <c r="BD37" s="34"/>
      <c r="BE37" s="124"/>
      <c r="BF37" s="125"/>
      <c r="BG37" s="125"/>
      <c r="BH37" s="125"/>
      <c r="BI37" s="124"/>
      <c r="BJ37" s="125"/>
      <c r="BK37" s="125"/>
      <c r="BL37" s="125"/>
      <c r="BM37" s="124"/>
      <c r="BN37" s="125"/>
      <c r="BO37" s="125"/>
      <c r="BP37" s="145"/>
      <c r="BQ37" s="37"/>
      <c r="BR37" s="24"/>
    </row>
    <row r="38" spans="1:70" ht="15.6" customHeight="1" x14ac:dyDescent="0.4">
      <c r="A38" s="24"/>
      <c r="B38" s="24"/>
      <c r="C38" s="32"/>
      <c r="D38" s="129"/>
      <c r="E38" s="130"/>
      <c r="F38" s="130"/>
      <c r="G38" s="130"/>
      <c r="H38" s="130"/>
      <c r="I38" s="130"/>
      <c r="J38" s="130"/>
      <c r="K38" s="130"/>
      <c r="L38" s="130"/>
      <c r="M38" s="131"/>
      <c r="N38" s="87"/>
      <c r="O38" s="88"/>
      <c r="P38" s="88"/>
      <c r="Q38" s="89"/>
      <c r="R38" s="38"/>
      <c r="S38" s="38"/>
      <c r="T38" s="38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49"/>
      <c r="AL38" s="49"/>
      <c r="AM38" s="111" t="str">
        <f>IF([5]回答表!X41="○",[5]回答表!G62,IF([5]回答表!AA41="○",[5]回答表!G82,""))</f>
        <v/>
      </c>
      <c r="AN38" s="112"/>
      <c r="AO38" s="112"/>
      <c r="AP38" s="112"/>
      <c r="AQ38" s="112"/>
      <c r="AR38" s="112"/>
      <c r="AS38" s="112"/>
      <c r="AT38" s="113"/>
      <c r="AU38" s="111" t="str">
        <f>IF([5]回答表!X41="○",[5]回答表!G63,IF([5]回答表!AA41="○",[5]回答表!G83,""))</f>
        <v/>
      </c>
      <c r="AV38" s="112"/>
      <c r="AW38" s="112"/>
      <c r="AX38" s="112"/>
      <c r="AY38" s="112"/>
      <c r="AZ38" s="112"/>
      <c r="BA38" s="112"/>
      <c r="BB38" s="113"/>
      <c r="BC38" s="39"/>
      <c r="BD38" s="34"/>
      <c r="BE38" s="124"/>
      <c r="BF38" s="125"/>
      <c r="BG38" s="125"/>
      <c r="BH38" s="125"/>
      <c r="BI38" s="124"/>
      <c r="BJ38" s="125"/>
      <c r="BK38" s="125"/>
      <c r="BL38" s="125"/>
      <c r="BM38" s="124"/>
      <c r="BN38" s="125"/>
      <c r="BO38" s="125"/>
      <c r="BP38" s="145"/>
      <c r="BQ38" s="37"/>
      <c r="BR38" s="24"/>
    </row>
    <row r="39" spans="1:70" ht="15.6" customHeight="1" x14ac:dyDescent="0.4">
      <c r="A39" s="24"/>
      <c r="B39" s="24"/>
      <c r="C39" s="32"/>
      <c r="D39" s="80"/>
      <c r="E39" s="81"/>
      <c r="F39" s="81"/>
      <c r="G39" s="81"/>
      <c r="H39" s="81"/>
      <c r="I39" s="81"/>
      <c r="J39" s="81"/>
      <c r="K39" s="81"/>
      <c r="L39" s="81"/>
      <c r="M39" s="82"/>
      <c r="N39" s="90"/>
      <c r="O39" s="91"/>
      <c r="P39" s="91"/>
      <c r="Q39" s="92"/>
      <c r="R39" s="38"/>
      <c r="S39" s="38"/>
      <c r="T39" s="38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49"/>
      <c r="AL39" s="49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39"/>
      <c r="BD39" s="34"/>
      <c r="BE39" s="124" t="str">
        <f>IF([5]回答表!X41="○",[5]回答表!V62,IF([5]回答表!AA41="○",[5]回答表!V82,""))</f>
        <v/>
      </c>
      <c r="BF39" s="191"/>
      <c r="BG39" s="191"/>
      <c r="BH39" s="192"/>
      <c r="BI39" s="124" t="str">
        <f>IF([5]回答表!X41="○",[5]回答表!V63,IF([5]回答表!AA41="○",[5]回答表!V83,""))</f>
        <v/>
      </c>
      <c r="BJ39" s="191"/>
      <c r="BK39" s="191"/>
      <c r="BL39" s="192"/>
      <c r="BM39" s="124" t="str">
        <f>IF([5]回答表!X41="○",[5]回答表!V64,IF([5]回答表!AA41="○",[5]回答表!V84,""))</f>
        <v/>
      </c>
      <c r="BN39" s="191"/>
      <c r="BO39" s="191"/>
      <c r="BP39" s="192"/>
      <c r="BQ39" s="37"/>
      <c r="BR39" s="24"/>
    </row>
    <row r="40" spans="1:70" ht="15.6" customHeight="1" x14ac:dyDescent="0.4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49"/>
      <c r="AL40" s="49"/>
      <c r="AM40" s="117"/>
      <c r="AN40" s="118"/>
      <c r="AO40" s="118"/>
      <c r="AP40" s="118"/>
      <c r="AQ40" s="118"/>
      <c r="AR40" s="118"/>
      <c r="AS40" s="118"/>
      <c r="AT40" s="119"/>
      <c r="AU40" s="117"/>
      <c r="AV40" s="118"/>
      <c r="AW40" s="118"/>
      <c r="AX40" s="118"/>
      <c r="AY40" s="118"/>
      <c r="AZ40" s="118"/>
      <c r="BA40" s="118"/>
      <c r="BB40" s="119"/>
      <c r="BC40" s="39"/>
      <c r="BD40" s="39"/>
      <c r="BE40" s="193"/>
      <c r="BF40" s="191"/>
      <c r="BG40" s="191"/>
      <c r="BH40" s="192"/>
      <c r="BI40" s="193"/>
      <c r="BJ40" s="191"/>
      <c r="BK40" s="191"/>
      <c r="BL40" s="192"/>
      <c r="BM40" s="193"/>
      <c r="BN40" s="191"/>
      <c r="BO40" s="191"/>
      <c r="BP40" s="192"/>
      <c r="BQ40" s="37"/>
      <c r="BR40" s="24"/>
    </row>
    <row r="41" spans="1:70" ht="15.6" customHeight="1" x14ac:dyDescent="0.4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193"/>
      <c r="BF41" s="191"/>
      <c r="BG41" s="191"/>
      <c r="BH41" s="192"/>
      <c r="BI41" s="193"/>
      <c r="BJ41" s="191"/>
      <c r="BK41" s="191"/>
      <c r="BL41" s="192"/>
      <c r="BM41" s="193"/>
      <c r="BN41" s="191"/>
      <c r="BO41" s="191"/>
      <c r="BP41" s="192"/>
      <c r="BQ41" s="37"/>
      <c r="BR41" s="24"/>
    </row>
    <row r="42" spans="1:70" ht="15.6" customHeight="1" x14ac:dyDescent="0.4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49"/>
      <c r="AL42" s="49"/>
      <c r="AM42" s="103" t="str">
        <f>IF([5]回答表!X41="○",[5]回答表!O68,IF([5]回答表!AA41="○",[5]回答表!O88,""))</f>
        <v/>
      </c>
      <c r="AN42" s="104"/>
      <c r="AO42" s="187" t="s">
        <v>21</v>
      </c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39"/>
      <c r="BD42" s="39"/>
      <c r="BE42" s="193"/>
      <c r="BF42" s="191"/>
      <c r="BG42" s="191"/>
      <c r="BH42" s="192"/>
      <c r="BI42" s="193"/>
      <c r="BJ42" s="191"/>
      <c r="BK42" s="191"/>
      <c r="BL42" s="192"/>
      <c r="BM42" s="193"/>
      <c r="BN42" s="191"/>
      <c r="BO42" s="191"/>
      <c r="BP42" s="192"/>
      <c r="BQ42" s="37"/>
      <c r="BR42" s="24"/>
    </row>
    <row r="43" spans="1:70" ht="15.6" customHeight="1" x14ac:dyDescent="0.4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49"/>
      <c r="AL43" s="49"/>
      <c r="AM43" s="103" t="str">
        <f>IF([5]回答表!X41="○",[5]回答表!O69,IF([5]回答表!AA41="○",[5]回答表!O89,""))</f>
        <v/>
      </c>
      <c r="AN43" s="104"/>
      <c r="AO43" s="187" t="s">
        <v>22</v>
      </c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39"/>
      <c r="BD43" s="34"/>
      <c r="BE43" s="124" t="s">
        <v>23</v>
      </c>
      <c r="BF43" s="191"/>
      <c r="BG43" s="191"/>
      <c r="BH43" s="192"/>
      <c r="BI43" s="124" t="s">
        <v>24</v>
      </c>
      <c r="BJ43" s="191"/>
      <c r="BK43" s="191"/>
      <c r="BL43" s="192"/>
      <c r="BM43" s="124" t="s">
        <v>25</v>
      </c>
      <c r="BN43" s="191"/>
      <c r="BO43" s="191"/>
      <c r="BP43" s="192"/>
      <c r="BQ43" s="37"/>
      <c r="BR43" s="24"/>
    </row>
    <row r="44" spans="1:70" ht="15.6" customHeight="1" x14ac:dyDescent="0.4">
      <c r="A44" s="24"/>
      <c r="B44" s="24"/>
      <c r="C44" s="32"/>
      <c r="D44" s="133" t="s">
        <v>26</v>
      </c>
      <c r="E44" s="134"/>
      <c r="F44" s="134"/>
      <c r="G44" s="134"/>
      <c r="H44" s="134"/>
      <c r="I44" s="134"/>
      <c r="J44" s="134"/>
      <c r="K44" s="134"/>
      <c r="L44" s="134"/>
      <c r="M44" s="135"/>
      <c r="N44" s="84" t="str">
        <f>IF([5]回答表!AA41="○","○","")</f>
        <v/>
      </c>
      <c r="O44" s="85"/>
      <c r="P44" s="85"/>
      <c r="Q44" s="86"/>
      <c r="R44" s="38"/>
      <c r="S44" s="38"/>
      <c r="T44" s="38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49"/>
      <c r="AL44" s="49"/>
      <c r="AM44" s="103" t="str">
        <f>IF([5]回答表!X41="○",[5]回答表!O70,IF([5]回答表!AA41="○",[5]回答表!O90,""))</f>
        <v/>
      </c>
      <c r="AN44" s="104"/>
      <c r="AO44" s="187" t="s">
        <v>27</v>
      </c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8"/>
      <c r="BC44" s="39"/>
      <c r="BD44" s="53"/>
      <c r="BE44" s="193"/>
      <c r="BF44" s="191"/>
      <c r="BG44" s="191"/>
      <c r="BH44" s="192"/>
      <c r="BI44" s="193"/>
      <c r="BJ44" s="191"/>
      <c r="BK44" s="191"/>
      <c r="BL44" s="192"/>
      <c r="BM44" s="193"/>
      <c r="BN44" s="191"/>
      <c r="BO44" s="191"/>
      <c r="BP44" s="192"/>
      <c r="BQ44" s="37"/>
      <c r="BR44" s="24"/>
    </row>
    <row r="45" spans="1:70" ht="15.6" customHeight="1" x14ac:dyDescent="0.4">
      <c r="A45" s="24"/>
      <c r="B45" s="24"/>
      <c r="C45" s="32"/>
      <c r="D45" s="136"/>
      <c r="E45" s="137"/>
      <c r="F45" s="137"/>
      <c r="G45" s="137"/>
      <c r="H45" s="137"/>
      <c r="I45" s="137"/>
      <c r="J45" s="137"/>
      <c r="K45" s="137"/>
      <c r="L45" s="137"/>
      <c r="M45" s="138"/>
      <c r="N45" s="87"/>
      <c r="O45" s="88"/>
      <c r="P45" s="88"/>
      <c r="Q45" s="89"/>
      <c r="R45" s="38"/>
      <c r="S45" s="38"/>
      <c r="T45" s="38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49"/>
      <c r="AL45" s="49"/>
      <c r="AM45" s="103" t="str">
        <f>IF([5]回答表!X41="○",[5]回答表!O71,IF([5]回答表!AA41="○",[5]回答表!O91,""))</f>
        <v/>
      </c>
      <c r="AN45" s="104"/>
      <c r="AO45" s="187" t="s">
        <v>28</v>
      </c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8"/>
      <c r="BC45" s="39"/>
      <c r="BD45" s="53"/>
      <c r="BE45" s="194"/>
      <c r="BF45" s="195"/>
      <c r="BG45" s="195"/>
      <c r="BH45" s="196"/>
      <c r="BI45" s="194"/>
      <c r="BJ45" s="195"/>
      <c r="BK45" s="195"/>
      <c r="BL45" s="196"/>
      <c r="BM45" s="194"/>
      <c r="BN45" s="195"/>
      <c r="BO45" s="195"/>
      <c r="BP45" s="196"/>
      <c r="BQ45" s="37"/>
      <c r="BR45" s="24"/>
    </row>
    <row r="46" spans="1:70" ht="15.6" customHeight="1" x14ac:dyDescent="0.4">
      <c r="A46" s="24"/>
      <c r="B46" s="24"/>
      <c r="C46" s="32"/>
      <c r="D46" s="136"/>
      <c r="E46" s="137"/>
      <c r="F46" s="137"/>
      <c r="G46" s="137"/>
      <c r="H46" s="137"/>
      <c r="I46" s="137"/>
      <c r="J46" s="137"/>
      <c r="K46" s="137"/>
      <c r="L46" s="137"/>
      <c r="M46" s="138"/>
      <c r="N46" s="87"/>
      <c r="O46" s="88"/>
      <c r="P46" s="88"/>
      <c r="Q46" s="89"/>
      <c r="R46" s="38"/>
      <c r="S46" s="38"/>
      <c r="T46" s="38"/>
      <c r="U46" s="97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49"/>
      <c r="AL46" s="49"/>
      <c r="AM46" s="103" t="str">
        <f>IF([5]回答表!X41="○",[5]回答表!AG68,IF([5]回答表!AA41="○",[5]回答表!AG88,""))</f>
        <v/>
      </c>
      <c r="AN46" s="104"/>
      <c r="AO46" s="187" t="s">
        <v>29</v>
      </c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8"/>
      <c r="BC46" s="39"/>
      <c r="BD46" s="53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37"/>
      <c r="BR46" s="24"/>
    </row>
    <row r="47" spans="1:70" ht="15.6" customHeight="1" x14ac:dyDescent="0.4">
      <c r="A47" s="24"/>
      <c r="B47" s="24"/>
      <c r="C47" s="32"/>
      <c r="D47" s="139"/>
      <c r="E47" s="140"/>
      <c r="F47" s="140"/>
      <c r="G47" s="140"/>
      <c r="H47" s="140"/>
      <c r="I47" s="140"/>
      <c r="J47" s="140"/>
      <c r="K47" s="140"/>
      <c r="L47" s="140"/>
      <c r="M47" s="141"/>
      <c r="N47" s="90"/>
      <c r="O47" s="91"/>
      <c r="P47" s="91"/>
      <c r="Q47" s="92"/>
      <c r="R47" s="38"/>
      <c r="S47" s="38"/>
      <c r="T47" s="38"/>
      <c r="U47" s="100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49"/>
      <c r="AL47" s="49"/>
      <c r="AM47" s="103" t="str">
        <f>IF([5]回答表!X41="○",[5]回答表!AG69,IF([5]回答表!AA41="○",[5]回答表!AG89,""))</f>
        <v/>
      </c>
      <c r="AN47" s="104"/>
      <c r="AO47" s="187" t="s">
        <v>30</v>
      </c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39"/>
      <c r="BD47" s="53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37"/>
      <c r="BR47" s="24"/>
    </row>
    <row r="48" spans="1:70" ht="15.6" customHeight="1" x14ac:dyDescent="0.4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103" t="str">
        <f>IF([5]回答表!X41="○",[5]回答表!AG70,IF([5]回答表!AA41="○",[5]回答表!AG90,""))</f>
        <v/>
      </c>
      <c r="AN48" s="104"/>
      <c r="AO48" s="187" t="s">
        <v>31</v>
      </c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8"/>
      <c r="BC48" s="39"/>
      <c r="BD48" s="53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37"/>
      <c r="BR48" s="24"/>
    </row>
    <row r="49" spans="1:70" ht="15.6" customHeight="1" x14ac:dyDescent="0.4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39"/>
      <c r="BD49" s="53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37"/>
      <c r="BR49" s="24"/>
    </row>
    <row r="50" spans="1:70" ht="6.95" customHeight="1" x14ac:dyDescent="0.5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9"/>
      <c r="O50" s="19"/>
      <c r="P50" s="19"/>
      <c r="Q50" s="19"/>
      <c r="R50" s="38"/>
      <c r="S50" s="38"/>
      <c r="T50" s="38"/>
      <c r="U50" s="38"/>
      <c r="V50" s="38"/>
      <c r="W50" s="38"/>
      <c r="X50" s="18"/>
      <c r="Y50" s="18"/>
      <c r="Z50" s="18"/>
      <c r="AA50" s="35"/>
      <c r="AB50" s="35"/>
      <c r="AC50" s="35"/>
      <c r="AD50" s="35"/>
      <c r="AE50" s="35"/>
      <c r="AF50" s="35"/>
      <c r="AG50" s="35"/>
      <c r="AH50" s="35"/>
      <c r="AI50" s="3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37"/>
      <c r="BR50" s="24"/>
    </row>
    <row r="51" spans="1:70" ht="18.600000000000001" customHeight="1" x14ac:dyDescent="0.5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9"/>
      <c r="O51" s="19"/>
      <c r="P51" s="19"/>
      <c r="Q51" s="19"/>
      <c r="R51" s="38"/>
      <c r="S51" s="38"/>
      <c r="T51" s="38"/>
      <c r="U51" s="42" t="s">
        <v>32</v>
      </c>
      <c r="V51" s="38"/>
      <c r="W51" s="38"/>
      <c r="X51" s="38"/>
      <c r="Y51" s="38"/>
      <c r="Z51" s="38"/>
      <c r="AA51" s="35"/>
      <c r="AB51" s="43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2" t="s">
        <v>33</v>
      </c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18"/>
      <c r="BQ51" s="37"/>
      <c r="BR51" s="24"/>
    </row>
    <row r="52" spans="1:70" ht="15.6" customHeight="1" x14ac:dyDescent="0.4">
      <c r="A52" s="24"/>
      <c r="B52" s="24"/>
      <c r="C52" s="32"/>
      <c r="D52" s="77" t="s">
        <v>34</v>
      </c>
      <c r="E52" s="78"/>
      <c r="F52" s="78"/>
      <c r="G52" s="78"/>
      <c r="H52" s="78"/>
      <c r="I52" s="78"/>
      <c r="J52" s="78"/>
      <c r="K52" s="78"/>
      <c r="L52" s="78"/>
      <c r="M52" s="79"/>
      <c r="N52" s="84" t="str">
        <f>IF([5]回答表!AD41="○","○","")</f>
        <v/>
      </c>
      <c r="O52" s="85"/>
      <c r="P52" s="85"/>
      <c r="Q52" s="86"/>
      <c r="R52" s="38"/>
      <c r="S52" s="38"/>
      <c r="T52" s="38"/>
      <c r="U52" s="94" t="str">
        <f>IF([5]回答表!AD41="○",[5]回答表!B96,"")</f>
        <v/>
      </c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5"/>
      <c r="AL52" s="55"/>
      <c r="AM52" s="94" t="str">
        <f>IF([5]回答表!AD41="○",[5]回答表!B101,"")</f>
        <v/>
      </c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37"/>
      <c r="BR52" s="24"/>
    </row>
    <row r="53" spans="1:70" ht="15.6" customHeight="1" x14ac:dyDescent="0.4">
      <c r="A53" s="24"/>
      <c r="B53" s="24"/>
      <c r="C53" s="32"/>
      <c r="D53" s="129"/>
      <c r="E53" s="130"/>
      <c r="F53" s="130"/>
      <c r="G53" s="130"/>
      <c r="H53" s="130"/>
      <c r="I53" s="130"/>
      <c r="J53" s="130"/>
      <c r="K53" s="130"/>
      <c r="L53" s="130"/>
      <c r="M53" s="131"/>
      <c r="N53" s="87"/>
      <c r="O53" s="88"/>
      <c r="P53" s="88"/>
      <c r="Q53" s="89"/>
      <c r="R53" s="38"/>
      <c r="S53" s="38"/>
      <c r="T53" s="38"/>
      <c r="U53" s="97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55"/>
      <c r="AL53" s="55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37"/>
      <c r="BR53" s="24"/>
    </row>
    <row r="54" spans="1:70" ht="15.6" customHeight="1" x14ac:dyDescent="0.4">
      <c r="A54" s="24"/>
      <c r="B54" s="24"/>
      <c r="C54" s="32"/>
      <c r="D54" s="129"/>
      <c r="E54" s="130"/>
      <c r="F54" s="130"/>
      <c r="G54" s="130"/>
      <c r="H54" s="130"/>
      <c r="I54" s="130"/>
      <c r="J54" s="130"/>
      <c r="K54" s="130"/>
      <c r="L54" s="130"/>
      <c r="M54" s="131"/>
      <c r="N54" s="87"/>
      <c r="O54" s="88"/>
      <c r="P54" s="88"/>
      <c r="Q54" s="89"/>
      <c r="R54" s="38"/>
      <c r="S54" s="38"/>
      <c r="T54" s="38"/>
      <c r="U54" s="97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9"/>
      <c r="AK54" s="55"/>
      <c r="AL54" s="55"/>
      <c r="AM54" s="97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9"/>
      <c r="BQ54" s="37"/>
      <c r="BR54" s="24"/>
    </row>
    <row r="55" spans="1:70" ht="15.6" customHeight="1" x14ac:dyDescent="0.4">
      <c r="C55" s="32"/>
      <c r="D55" s="80"/>
      <c r="E55" s="81"/>
      <c r="F55" s="81"/>
      <c r="G55" s="81"/>
      <c r="H55" s="81"/>
      <c r="I55" s="81"/>
      <c r="J55" s="81"/>
      <c r="K55" s="81"/>
      <c r="L55" s="81"/>
      <c r="M55" s="82"/>
      <c r="N55" s="90"/>
      <c r="O55" s="91"/>
      <c r="P55" s="91"/>
      <c r="Q55" s="92"/>
      <c r="R55" s="38"/>
      <c r="S55" s="38"/>
      <c r="T55" s="38"/>
      <c r="U55" s="100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2"/>
      <c r="AK55" s="55"/>
      <c r="AL55" s="55"/>
      <c r="AM55" s="100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2"/>
      <c r="BQ55" s="37"/>
      <c r="BR55" s="24"/>
    </row>
    <row r="56" spans="1:70" ht="15.6" customHeight="1" x14ac:dyDescent="0.4"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  <c r="BR56" s="24"/>
    </row>
    <row r="57" spans="1:70" ht="15.6" customHeight="1" x14ac:dyDescent="0.4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1:70" ht="15.6" customHeight="1" x14ac:dyDescent="0.4"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28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30"/>
      <c r="BR58" s="24"/>
    </row>
    <row r="59" spans="1:70" ht="15.6" customHeight="1" x14ac:dyDescent="0.5">
      <c r="C59" s="32"/>
      <c r="D59" s="71" t="s">
        <v>14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  <c r="R59" s="77" t="s">
        <v>35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9"/>
      <c r="BC59" s="33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  <c r="BO59" s="35"/>
      <c r="BP59" s="36"/>
      <c r="BQ59" s="37"/>
      <c r="BR59" s="24"/>
    </row>
    <row r="60" spans="1:70" ht="15.6" customHeight="1" x14ac:dyDescent="0.5">
      <c r="C60" s="32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6"/>
      <c r="R60" s="80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2"/>
      <c r="BC60" s="33"/>
      <c r="BD60" s="34"/>
      <c r="BE60" s="34"/>
      <c r="BF60" s="34"/>
      <c r="BG60" s="34"/>
      <c r="BH60" s="34"/>
      <c r="BI60" s="34"/>
      <c r="BJ60" s="34"/>
      <c r="BK60" s="34"/>
      <c r="BL60" s="34"/>
      <c r="BM60" s="35"/>
      <c r="BN60" s="35"/>
      <c r="BO60" s="35"/>
      <c r="BP60" s="36"/>
      <c r="BQ60" s="37"/>
      <c r="BR60" s="24"/>
    </row>
    <row r="61" spans="1:70" ht="15.6" customHeight="1" x14ac:dyDescent="0.5">
      <c r="C61" s="3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18"/>
      <c r="Y61" s="18"/>
      <c r="Z61" s="18"/>
      <c r="AA61" s="34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6"/>
      <c r="AO61" s="39"/>
      <c r="AP61" s="40"/>
      <c r="AQ61" s="40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33"/>
      <c r="BD61" s="34"/>
      <c r="BE61" s="34"/>
      <c r="BF61" s="34"/>
      <c r="BG61" s="34"/>
      <c r="BH61" s="34"/>
      <c r="BI61" s="34"/>
      <c r="BJ61" s="34"/>
      <c r="BK61" s="34"/>
      <c r="BL61" s="34"/>
      <c r="BM61" s="35"/>
      <c r="BN61" s="35"/>
      <c r="BO61" s="35"/>
      <c r="BP61" s="36"/>
      <c r="BQ61" s="37"/>
      <c r="BR61" s="24"/>
    </row>
    <row r="62" spans="1:70" ht="25.5" x14ac:dyDescent="0.5">
      <c r="C62" s="3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42" t="s">
        <v>36</v>
      </c>
      <c r="V62" s="38"/>
      <c r="W62" s="38"/>
      <c r="X62" s="38"/>
      <c r="Y62" s="38"/>
      <c r="Z62" s="38"/>
      <c r="AA62" s="35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2" t="s">
        <v>16</v>
      </c>
      <c r="AN62" s="44"/>
      <c r="AO62" s="43"/>
      <c r="AP62" s="45"/>
      <c r="AQ62" s="45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/>
      <c r="BD62" s="35"/>
      <c r="BE62" s="48" t="s">
        <v>17</v>
      </c>
      <c r="BF62" s="59"/>
      <c r="BG62" s="59"/>
      <c r="BH62" s="59"/>
      <c r="BI62" s="59"/>
      <c r="BJ62" s="59"/>
      <c r="BK62" s="59"/>
      <c r="BL62" s="35"/>
      <c r="BM62" s="35"/>
      <c r="BN62" s="35"/>
      <c r="BO62" s="35"/>
      <c r="BP62" s="44"/>
      <c r="BQ62" s="37"/>
      <c r="BR62" s="24"/>
    </row>
    <row r="63" spans="1:70" ht="15.6" customHeight="1" x14ac:dyDescent="0.4">
      <c r="C63" s="32"/>
      <c r="D63" s="77" t="s">
        <v>18</v>
      </c>
      <c r="E63" s="78"/>
      <c r="F63" s="78"/>
      <c r="G63" s="78"/>
      <c r="H63" s="78"/>
      <c r="I63" s="78"/>
      <c r="J63" s="78"/>
      <c r="K63" s="78"/>
      <c r="L63" s="78"/>
      <c r="M63" s="79"/>
      <c r="N63" s="84" t="str">
        <f>IF([5]回答表!X42="○","○","")</f>
        <v/>
      </c>
      <c r="O63" s="85"/>
      <c r="P63" s="85"/>
      <c r="Q63" s="86"/>
      <c r="R63" s="38"/>
      <c r="S63" s="38"/>
      <c r="T63" s="38"/>
      <c r="U63" s="94" t="str">
        <f>IF([5]回答表!X42="○",[5]回答表!B111,IF([5]回答表!AA42="○",[5]回答表!B124,""))</f>
        <v/>
      </c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9"/>
      <c r="AL63" s="49"/>
      <c r="AM63" s="189" t="s">
        <v>37</v>
      </c>
      <c r="AN63" s="189"/>
      <c r="AO63" s="189"/>
      <c r="AP63" s="189"/>
      <c r="AQ63" s="189"/>
      <c r="AR63" s="189"/>
      <c r="AS63" s="189"/>
      <c r="AT63" s="189"/>
      <c r="AU63" s="189" t="s">
        <v>38</v>
      </c>
      <c r="AV63" s="189"/>
      <c r="AW63" s="189"/>
      <c r="AX63" s="189"/>
      <c r="AY63" s="189"/>
      <c r="AZ63" s="189"/>
      <c r="BA63" s="189"/>
      <c r="BB63" s="189"/>
      <c r="BC63" s="39"/>
      <c r="BD63" s="34"/>
      <c r="BE63" s="122" t="str">
        <f>IF([5]回答表!X42="○",[5]回答表!S117,IF([5]回答表!AA42="○",[5]回答表!S130,""))</f>
        <v/>
      </c>
      <c r="BF63" s="123"/>
      <c r="BG63" s="123"/>
      <c r="BH63" s="123"/>
      <c r="BI63" s="122"/>
      <c r="BJ63" s="123"/>
      <c r="BK63" s="123"/>
      <c r="BL63" s="123"/>
      <c r="BM63" s="122"/>
      <c r="BN63" s="123"/>
      <c r="BO63" s="123"/>
      <c r="BP63" s="154"/>
      <c r="BQ63" s="37"/>
      <c r="BR63" s="24"/>
    </row>
    <row r="64" spans="1:70" ht="15.6" customHeight="1" x14ac:dyDescent="0.4">
      <c r="C64" s="32"/>
      <c r="D64" s="129"/>
      <c r="E64" s="130"/>
      <c r="F64" s="130"/>
      <c r="G64" s="130"/>
      <c r="H64" s="130"/>
      <c r="I64" s="130"/>
      <c r="J64" s="130"/>
      <c r="K64" s="130"/>
      <c r="L64" s="130"/>
      <c r="M64" s="131"/>
      <c r="N64" s="87"/>
      <c r="O64" s="88"/>
      <c r="P64" s="88"/>
      <c r="Q64" s="89"/>
      <c r="R64" s="38"/>
      <c r="S64" s="38"/>
      <c r="T64" s="38"/>
      <c r="U64" s="97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9"/>
      <c r="AK64" s="49"/>
      <c r="AL64" s="4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39"/>
      <c r="BD64" s="34"/>
      <c r="BE64" s="124"/>
      <c r="BF64" s="125"/>
      <c r="BG64" s="125"/>
      <c r="BH64" s="125"/>
      <c r="BI64" s="124"/>
      <c r="BJ64" s="125"/>
      <c r="BK64" s="125"/>
      <c r="BL64" s="125"/>
      <c r="BM64" s="124"/>
      <c r="BN64" s="125"/>
      <c r="BO64" s="125"/>
      <c r="BP64" s="145"/>
      <c r="BQ64" s="37"/>
      <c r="BR64" s="24"/>
    </row>
    <row r="65" spans="1:70" ht="15.6" customHeight="1" x14ac:dyDescent="0.4">
      <c r="C65" s="32"/>
      <c r="D65" s="129"/>
      <c r="E65" s="130"/>
      <c r="F65" s="130"/>
      <c r="G65" s="130"/>
      <c r="H65" s="130"/>
      <c r="I65" s="130"/>
      <c r="J65" s="130"/>
      <c r="K65" s="130"/>
      <c r="L65" s="130"/>
      <c r="M65" s="131"/>
      <c r="N65" s="87"/>
      <c r="O65" s="88"/>
      <c r="P65" s="88"/>
      <c r="Q65" s="89"/>
      <c r="R65" s="38"/>
      <c r="S65" s="38"/>
      <c r="T65" s="38"/>
      <c r="U65" s="97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9"/>
      <c r="AK65" s="49"/>
      <c r="AL65" s="4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39"/>
      <c r="BD65" s="34"/>
      <c r="BE65" s="124"/>
      <c r="BF65" s="125"/>
      <c r="BG65" s="125"/>
      <c r="BH65" s="125"/>
      <c r="BI65" s="124"/>
      <c r="BJ65" s="125"/>
      <c r="BK65" s="125"/>
      <c r="BL65" s="125"/>
      <c r="BM65" s="124"/>
      <c r="BN65" s="125"/>
      <c r="BO65" s="125"/>
      <c r="BP65" s="145"/>
      <c r="BQ65" s="37"/>
      <c r="BR65" s="24"/>
    </row>
    <row r="66" spans="1:70" ht="15.6" customHeight="1" x14ac:dyDescent="0.4">
      <c r="C66" s="32"/>
      <c r="D66" s="80"/>
      <c r="E66" s="81"/>
      <c r="F66" s="81"/>
      <c r="G66" s="81"/>
      <c r="H66" s="81"/>
      <c r="I66" s="81"/>
      <c r="J66" s="81"/>
      <c r="K66" s="81"/>
      <c r="L66" s="81"/>
      <c r="M66" s="82"/>
      <c r="N66" s="90"/>
      <c r="O66" s="91"/>
      <c r="P66" s="91"/>
      <c r="Q66" s="92"/>
      <c r="R66" s="38"/>
      <c r="S66" s="38"/>
      <c r="T66" s="38"/>
      <c r="U66" s="97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9"/>
      <c r="AK66" s="49"/>
      <c r="AL66" s="49"/>
      <c r="AM66" s="111" t="str">
        <f>IF([5]回答表!X42="○",[5]回答表!J117,IF([5]回答表!AA42="○",[5]回答表!J130,""))</f>
        <v/>
      </c>
      <c r="AN66" s="112"/>
      <c r="AO66" s="112"/>
      <c r="AP66" s="112"/>
      <c r="AQ66" s="112"/>
      <c r="AR66" s="112"/>
      <c r="AS66" s="112"/>
      <c r="AT66" s="113"/>
      <c r="AU66" s="111" t="str">
        <f>IF([5]回答表!X42="○",[5]回答表!J118,IF([5]回答表!AA42="○",[5]回答表!J131,""))</f>
        <v/>
      </c>
      <c r="AV66" s="112"/>
      <c r="AW66" s="112"/>
      <c r="AX66" s="112"/>
      <c r="AY66" s="112"/>
      <c r="AZ66" s="112"/>
      <c r="BA66" s="112"/>
      <c r="BB66" s="113"/>
      <c r="BC66" s="39"/>
      <c r="BD66" s="34"/>
      <c r="BE66" s="124" t="str">
        <f>IF([5]回答表!X42="○",[5]回答表!V117,IF([5]回答表!AA42="○",[5]回答表!V130,""))</f>
        <v/>
      </c>
      <c r="BF66" s="125"/>
      <c r="BG66" s="125"/>
      <c r="BH66" s="125"/>
      <c r="BI66" s="124" t="str">
        <f>IF([5]回答表!X42="○",[5]回答表!V118,IF([5]回答表!AA42="○",[5]回答表!V131,""))</f>
        <v/>
      </c>
      <c r="BJ66" s="125"/>
      <c r="BK66" s="125"/>
      <c r="BL66" s="125"/>
      <c r="BM66" s="124" t="str">
        <f>IF([5]回答表!X42="○",[5]回答表!V119,IF([5]回答表!AA42="○",[5]回答表!V132,""))</f>
        <v/>
      </c>
      <c r="BN66" s="125"/>
      <c r="BO66" s="125"/>
      <c r="BP66" s="145"/>
      <c r="BQ66" s="37"/>
      <c r="BR66" s="24"/>
    </row>
    <row r="67" spans="1:70" ht="15.6" customHeight="1" x14ac:dyDescent="0.4">
      <c r="C67" s="3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1"/>
      <c r="R67" s="52"/>
      <c r="S67" s="52"/>
      <c r="T67" s="52"/>
      <c r="U67" s="97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9"/>
      <c r="AK67" s="49"/>
      <c r="AL67" s="49"/>
      <c r="AM67" s="114"/>
      <c r="AN67" s="115"/>
      <c r="AO67" s="115"/>
      <c r="AP67" s="115"/>
      <c r="AQ67" s="115"/>
      <c r="AR67" s="115"/>
      <c r="AS67" s="115"/>
      <c r="AT67" s="116"/>
      <c r="AU67" s="114"/>
      <c r="AV67" s="115"/>
      <c r="AW67" s="115"/>
      <c r="AX67" s="115"/>
      <c r="AY67" s="115"/>
      <c r="AZ67" s="115"/>
      <c r="BA67" s="115"/>
      <c r="BB67" s="116"/>
      <c r="BC67" s="39"/>
      <c r="BD67" s="39"/>
      <c r="BE67" s="124"/>
      <c r="BF67" s="125"/>
      <c r="BG67" s="125"/>
      <c r="BH67" s="125"/>
      <c r="BI67" s="124"/>
      <c r="BJ67" s="125"/>
      <c r="BK67" s="125"/>
      <c r="BL67" s="125"/>
      <c r="BM67" s="124"/>
      <c r="BN67" s="125"/>
      <c r="BO67" s="125"/>
      <c r="BP67" s="145"/>
      <c r="BQ67" s="37"/>
      <c r="BR67" s="24"/>
    </row>
    <row r="68" spans="1:70" ht="15.6" customHeight="1" x14ac:dyDescent="0.4">
      <c r="C68" s="3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1"/>
      <c r="P68" s="51"/>
      <c r="Q68" s="51"/>
      <c r="R68" s="52"/>
      <c r="S68" s="52"/>
      <c r="T68" s="52"/>
      <c r="U68" s="97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9"/>
      <c r="AK68" s="49"/>
      <c r="AL68" s="49"/>
      <c r="AM68" s="117"/>
      <c r="AN68" s="118"/>
      <c r="AO68" s="118"/>
      <c r="AP68" s="118"/>
      <c r="AQ68" s="118"/>
      <c r="AR68" s="118"/>
      <c r="AS68" s="118"/>
      <c r="AT68" s="119"/>
      <c r="AU68" s="117"/>
      <c r="AV68" s="118"/>
      <c r="AW68" s="118"/>
      <c r="AX68" s="118"/>
      <c r="AY68" s="118"/>
      <c r="AZ68" s="118"/>
      <c r="BA68" s="118"/>
      <c r="BB68" s="119"/>
      <c r="BC68" s="39"/>
      <c r="BD68" s="34"/>
      <c r="BE68" s="124"/>
      <c r="BF68" s="125"/>
      <c r="BG68" s="125"/>
      <c r="BH68" s="125"/>
      <c r="BI68" s="124"/>
      <c r="BJ68" s="125"/>
      <c r="BK68" s="125"/>
      <c r="BL68" s="125"/>
      <c r="BM68" s="124"/>
      <c r="BN68" s="125"/>
      <c r="BO68" s="125"/>
      <c r="BP68" s="145"/>
      <c r="BQ68" s="37"/>
      <c r="BR68" s="24"/>
    </row>
    <row r="69" spans="1:70" ht="15.6" customHeight="1" x14ac:dyDescent="0.4">
      <c r="C69" s="32"/>
      <c r="D69" s="133" t="s">
        <v>26</v>
      </c>
      <c r="E69" s="134"/>
      <c r="F69" s="134"/>
      <c r="G69" s="134"/>
      <c r="H69" s="134"/>
      <c r="I69" s="134"/>
      <c r="J69" s="134"/>
      <c r="K69" s="134"/>
      <c r="L69" s="134"/>
      <c r="M69" s="135"/>
      <c r="N69" s="84" t="str">
        <f>IF([5]回答表!AA42="○","○","")</f>
        <v/>
      </c>
      <c r="O69" s="85"/>
      <c r="P69" s="85"/>
      <c r="Q69" s="86"/>
      <c r="R69" s="38"/>
      <c r="S69" s="38"/>
      <c r="T69" s="38"/>
      <c r="U69" s="97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9"/>
      <c r="AK69" s="49"/>
      <c r="AL69" s="49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9"/>
      <c r="BD69" s="53"/>
      <c r="BE69" s="124"/>
      <c r="BF69" s="125"/>
      <c r="BG69" s="125"/>
      <c r="BH69" s="125"/>
      <c r="BI69" s="124"/>
      <c r="BJ69" s="125"/>
      <c r="BK69" s="125"/>
      <c r="BL69" s="125"/>
      <c r="BM69" s="124"/>
      <c r="BN69" s="125"/>
      <c r="BO69" s="125"/>
      <c r="BP69" s="145"/>
      <c r="BQ69" s="37"/>
      <c r="BR69" s="24"/>
    </row>
    <row r="70" spans="1:70" ht="15.6" customHeight="1" x14ac:dyDescent="0.4">
      <c r="C70" s="32"/>
      <c r="D70" s="136"/>
      <c r="E70" s="137"/>
      <c r="F70" s="137"/>
      <c r="G70" s="137"/>
      <c r="H70" s="137"/>
      <c r="I70" s="137"/>
      <c r="J70" s="137"/>
      <c r="K70" s="137"/>
      <c r="L70" s="137"/>
      <c r="M70" s="138"/>
      <c r="N70" s="87"/>
      <c r="O70" s="88"/>
      <c r="P70" s="88"/>
      <c r="Q70" s="89"/>
      <c r="R70" s="38"/>
      <c r="S70" s="38"/>
      <c r="T70" s="38"/>
      <c r="U70" s="97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9"/>
      <c r="AK70" s="49"/>
      <c r="AL70" s="49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9"/>
      <c r="BD70" s="53"/>
      <c r="BE70" s="124" t="s">
        <v>23</v>
      </c>
      <c r="BF70" s="125"/>
      <c r="BG70" s="125"/>
      <c r="BH70" s="125"/>
      <c r="BI70" s="124" t="s">
        <v>24</v>
      </c>
      <c r="BJ70" s="125"/>
      <c r="BK70" s="125"/>
      <c r="BL70" s="125"/>
      <c r="BM70" s="124" t="s">
        <v>25</v>
      </c>
      <c r="BN70" s="125"/>
      <c r="BO70" s="125"/>
      <c r="BP70" s="145"/>
      <c r="BQ70" s="37"/>
      <c r="BR70" s="24"/>
    </row>
    <row r="71" spans="1:70" ht="15.6" customHeight="1" x14ac:dyDescent="0.4">
      <c r="C71" s="32"/>
      <c r="D71" s="136"/>
      <c r="E71" s="137"/>
      <c r="F71" s="137"/>
      <c r="G71" s="137"/>
      <c r="H71" s="137"/>
      <c r="I71" s="137"/>
      <c r="J71" s="137"/>
      <c r="K71" s="137"/>
      <c r="L71" s="137"/>
      <c r="M71" s="138"/>
      <c r="N71" s="87"/>
      <c r="O71" s="88"/>
      <c r="P71" s="88"/>
      <c r="Q71" s="89"/>
      <c r="R71" s="38"/>
      <c r="S71" s="38"/>
      <c r="T71" s="38"/>
      <c r="U71" s="97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9"/>
      <c r="AK71" s="49"/>
      <c r="AL71" s="49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9"/>
      <c r="BD71" s="53"/>
      <c r="BE71" s="124"/>
      <c r="BF71" s="125"/>
      <c r="BG71" s="125"/>
      <c r="BH71" s="125"/>
      <c r="BI71" s="124"/>
      <c r="BJ71" s="125"/>
      <c r="BK71" s="125"/>
      <c r="BL71" s="125"/>
      <c r="BM71" s="124"/>
      <c r="BN71" s="125"/>
      <c r="BO71" s="125"/>
      <c r="BP71" s="145"/>
      <c r="BQ71" s="37"/>
      <c r="BR71" s="24"/>
    </row>
    <row r="72" spans="1:70" ht="15.6" customHeight="1" x14ac:dyDescent="0.4">
      <c r="C72" s="32"/>
      <c r="D72" s="139"/>
      <c r="E72" s="140"/>
      <c r="F72" s="140"/>
      <c r="G72" s="140"/>
      <c r="H72" s="140"/>
      <c r="I72" s="140"/>
      <c r="J72" s="140"/>
      <c r="K72" s="140"/>
      <c r="L72" s="140"/>
      <c r="M72" s="141"/>
      <c r="N72" s="90"/>
      <c r="O72" s="91"/>
      <c r="P72" s="91"/>
      <c r="Q72" s="92"/>
      <c r="R72" s="38"/>
      <c r="S72" s="38"/>
      <c r="T72" s="38"/>
      <c r="U72" s="100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2"/>
      <c r="AK72" s="49"/>
      <c r="AL72" s="49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9"/>
      <c r="BD72" s="53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46"/>
      <c r="BQ72" s="37"/>
      <c r="BR72" s="24"/>
    </row>
    <row r="73" spans="1:70" ht="15.6" customHeight="1" x14ac:dyDescent="0.5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19"/>
      <c r="O73" s="19"/>
      <c r="P73" s="19"/>
      <c r="Q73" s="19"/>
      <c r="R73" s="38"/>
      <c r="S73" s="38"/>
      <c r="T73" s="38"/>
      <c r="U73" s="38"/>
      <c r="V73" s="38"/>
      <c r="W73" s="38"/>
      <c r="X73" s="18"/>
      <c r="Y73" s="18"/>
      <c r="Z73" s="18"/>
      <c r="AA73" s="35"/>
      <c r="AB73" s="35"/>
      <c r="AC73" s="35"/>
      <c r="AD73" s="35"/>
      <c r="AE73" s="35"/>
      <c r="AF73" s="35"/>
      <c r="AG73" s="35"/>
      <c r="AH73" s="35"/>
      <c r="AI73" s="35"/>
      <c r="AJ73" s="18"/>
      <c r="AK73" s="18"/>
      <c r="AL73" s="18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37"/>
      <c r="BR73" s="24"/>
    </row>
    <row r="74" spans="1:70" ht="18.600000000000001" customHeight="1" x14ac:dyDescent="0.5">
      <c r="C74" s="3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9"/>
      <c r="O74" s="19"/>
      <c r="P74" s="19"/>
      <c r="Q74" s="19"/>
      <c r="R74" s="38"/>
      <c r="S74" s="38"/>
      <c r="T74" s="38"/>
      <c r="U74" s="42" t="s">
        <v>32</v>
      </c>
      <c r="V74" s="38"/>
      <c r="W74" s="38"/>
      <c r="X74" s="38"/>
      <c r="Y74" s="38"/>
      <c r="Z74" s="38"/>
      <c r="AA74" s="35"/>
      <c r="AB74" s="43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2" t="s">
        <v>33</v>
      </c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18"/>
      <c r="BQ74" s="37"/>
      <c r="BR74" s="24"/>
    </row>
    <row r="75" spans="1:70" ht="15.6" customHeight="1" x14ac:dyDescent="0.4">
      <c r="C75" s="32"/>
      <c r="D75" s="77" t="s">
        <v>34</v>
      </c>
      <c r="E75" s="78"/>
      <c r="F75" s="78"/>
      <c r="G75" s="78"/>
      <c r="H75" s="78"/>
      <c r="I75" s="78"/>
      <c r="J75" s="78"/>
      <c r="K75" s="78"/>
      <c r="L75" s="78"/>
      <c r="M75" s="79"/>
      <c r="N75" s="84" t="str">
        <f>IF([5]回答表!AD42="○","○","")</f>
        <v/>
      </c>
      <c r="O75" s="85"/>
      <c r="P75" s="85"/>
      <c r="Q75" s="86"/>
      <c r="R75" s="38"/>
      <c r="S75" s="38"/>
      <c r="T75" s="38"/>
      <c r="U75" s="94" t="str">
        <f>IF([5]回答表!AD42="○",[5]回答表!B137,"")</f>
        <v/>
      </c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55"/>
      <c r="AL75" s="55"/>
      <c r="AM75" s="94" t="str">
        <f>IF([5]回答表!AD42="○",[5]回答表!B143,"")</f>
        <v/>
      </c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6"/>
      <c r="BQ75" s="37"/>
      <c r="BR75" s="24"/>
    </row>
    <row r="76" spans="1:70" ht="15.6" customHeight="1" x14ac:dyDescent="0.4">
      <c r="C76" s="32"/>
      <c r="D76" s="129"/>
      <c r="E76" s="130"/>
      <c r="F76" s="130"/>
      <c r="G76" s="130"/>
      <c r="H76" s="130"/>
      <c r="I76" s="130"/>
      <c r="J76" s="130"/>
      <c r="K76" s="130"/>
      <c r="L76" s="130"/>
      <c r="M76" s="131"/>
      <c r="N76" s="87"/>
      <c r="O76" s="88"/>
      <c r="P76" s="88"/>
      <c r="Q76" s="89"/>
      <c r="R76" s="38"/>
      <c r="S76" s="38"/>
      <c r="T76" s="38"/>
      <c r="U76" s="97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9"/>
      <c r="AK76" s="55"/>
      <c r="AL76" s="55"/>
      <c r="AM76" s="97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9"/>
      <c r="BQ76" s="37"/>
      <c r="BR76" s="24"/>
    </row>
    <row r="77" spans="1:70" ht="15.6" customHeight="1" x14ac:dyDescent="0.4">
      <c r="C77" s="32"/>
      <c r="D77" s="129"/>
      <c r="E77" s="130"/>
      <c r="F77" s="130"/>
      <c r="G77" s="130"/>
      <c r="H77" s="130"/>
      <c r="I77" s="130"/>
      <c r="J77" s="130"/>
      <c r="K77" s="130"/>
      <c r="L77" s="130"/>
      <c r="M77" s="131"/>
      <c r="N77" s="87"/>
      <c r="O77" s="88"/>
      <c r="P77" s="88"/>
      <c r="Q77" s="89"/>
      <c r="R77" s="38"/>
      <c r="S77" s="38"/>
      <c r="T77" s="38"/>
      <c r="U77" s="97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9"/>
      <c r="AK77" s="55"/>
      <c r="AL77" s="55"/>
      <c r="AM77" s="97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9"/>
      <c r="BQ77" s="37"/>
      <c r="BR77" s="24"/>
    </row>
    <row r="78" spans="1:70" ht="15.6" customHeight="1" x14ac:dyDescent="0.4">
      <c r="C78" s="32"/>
      <c r="D78" s="80"/>
      <c r="E78" s="81"/>
      <c r="F78" s="81"/>
      <c r="G78" s="81"/>
      <c r="H78" s="81"/>
      <c r="I78" s="81"/>
      <c r="J78" s="81"/>
      <c r="K78" s="81"/>
      <c r="L78" s="81"/>
      <c r="M78" s="82"/>
      <c r="N78" s="90"/>
      <c r="O78" s="91"/>
      <c r="P78" s="91"/>
      <c r="Q78" s="92"/>
      <c r="R78" s="38"/>
      <c r="S78" s="38"/>
      <c r="T78" s="38"/>
      <c r="U78" s="100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2"/>
      <c r="AK78" s="55"/>
      <c r="AL78" s="55"/>
      <c r="AM78" s="100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2"/>
      <c r="BQ78" s="37"/>
      <c r="BR78" s="24"/>
    </row>
    <row r="79" spans="1:70" ht="15.6" customHeight="1" x14ac:dyDescent="0.4"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8"/>
      <c r="BR79" s="24"/>
    </row>
    <row r="80" spans="1:70" ht="15.6" customHeight="1" x14ac:dyDescent="0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3:69" ht="15.6" customHeight="1" x14ac:dyDescent="0.4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28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30"/>
    </row>
    <row r="82" spans="3:69" ht="15.6" customHeight="1" x14ac:dyDescent="0.5">
      <c r="C82" s="3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8"/>
      <c r="Y82" s="18"/>
      <c r="Z82" s="18"/>
      <c r="AA82" s="34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6"/>
      <c r="AO82" s="39"/>
      <c r="AP82" s="40"/>
      <c r="AQ82" s="40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33"/>
      <c r="BD82" s="34"/>
      <c r="BE82" s="34"/>
      <c r="BF82" s="34"/>
      <c r="BG82" s="34"/>
      <c r="BH82" s="34"/>
      <c r="BI82" s="34"/>
      <c r="BJ82" s="34"/>
      <c r="BK82" s="34"/>
      <c r="BL82" s="34"/>
      <c r="BM82" s="35"/>
      <c r="BN82" s="35"/>
      <c r="BO82" s="35"/>
      <c r="BP82" s="36"/>
      <c r="BQ82" s="37"/>
    </row>
    <row r="83" spans="3:69" ht="15.6" customHeight="1" x14ac:dyDescent="0.5">
      <c r="C83" s="32"/>
      <c r="D83" s="71" t="s">
        <v>14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3"/>
      <c r="R83" s="77" t="s">
        <v>39</v>
      </c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9"/>
      <c r="BC83" s="33"/>
      <c r="BD83" s="34"/>
      <c r="BE83" s="34"/>
      <c r="BF83" s="34"/>
      <c r="BG83" s="34"/>
      <c r="BH83" s="34"/>
      <c r="BI83" s="34"/>
      <c r="BJ83" s="34"/>
      <c r="BK83" s="34"/>
      <c r="BL83" s="34"/>
      <c r="BM83" s="35"/>
      <c r="BN83" s="35"/>
      <c r="BO83" s="35"/>
      <c r="BP83" s="36"/>
      <c r="BQ83" s="37"/>
    </row>
    <row r="84" spans="3:69" ht="15.6" customHeight="1" x14ac:dyDescent="0.5">
      <c r="C84" s="32"/>
      <c r="D84" s="74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6"/>
      <c r="R84" s="80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2"/>
      <c r="BC84" s="33"/>
      <c r="BD84" s="34"/>
      <c r="BE84" s="34"/>
      <c r="BF84" s="34"/>
      <c r="BG84" s="34"/>
      <c r="BH84" s="34"/>
      <c r="BI84" s="34"/>
      <c r="BJ84" s="34"/>
      <c r="BK84" s="34"/>
      <c r="BL84" s="34"/>
      <c r="BM84" s="35"/>
      <c r="BN84" s="35"/>
      <c r="BO84" s="35"/>
      <c r="BP84" s="36"/>
      <c r="BQ84" s="37"/>
    </row>
    <row r="85" spans="3:69" ht="15.6" customHeight="1" x14ac:dyDescent="0.5">
      <c r="C85" s="32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18"/>
      <c r="Y85" s="18"/>
      <c r="Z85" s="18"/>
      <c r="AA85" s="34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6"/>
      <c r="AO85" s="39"/>
      <c r="AP85" s="40"/>
      <c r="AQ85" s="40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33"/>
      <c r="BD85" s="34"/>
      <c r="BE85" s="34"/>
      <c r="BF85" s="34"/>
      <c r="BG85" s="34"/>
      <c r="BH85" s="34"/>
      <c r="BI85" s="34"/>
      <c r="BJ85" s="34"/>
      <c r="BK85" s="34"/>
      <c r="BL85" s="34"/>
      <c r="BM85" s="35"/>
      <c r="BN85" s="35"/>
      <c r="BO85" s="35"/>
      <c r="BP85" s="36"/>
      <c r="BQ85" s="37"/>
    </row>
    <row r="86" spans="3:69" ht="25.5" x14ac:dyDescent="0.5">
      <c r="C86" s="3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42" t="s">
        <v>40</v>
      </c>
      <c r="V86" s="44"/>
      <c r="W86" s="43"/>
      <c r="X86" s="45"/>
      <c r="Y86" s="4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M86" s="42" t="s">
        <v>36</v>
      </c>
      <c r="AN86" s="38"/>
      <c r="AO86" s="38"/>
      <c r="AP86" s="38"/>
      <c r="AQ86" s="38"/>
      <c r="AR86" s="38"/>
      <c r="AS86" s="35"/>
      <c r="AT86" s="43"/>
      <c r="AU86" s="43"/>
      <c r="AV86" s="43"/>
      <c r="AW86" s="43"/>
      <c r="AX86" s="43"/>
      <c r="AY86" s="43"/>
      <c r="AZ86" s="43"/>
      <c r="BA86" s="43"/>
      <c r="BB86" s="43"/>
      <c r="BC86" s="47"/>
      <c r="BD86" s="35"/>
      <c r="BE86" s="48" t="s">
        <v>17</v>
      </c>
      <c r="BF86" s="59"/>
      <c r="BG86" s="59"/>
      <c r="BH86" s="59"/>
      <c r="BI86" s="59"/>
      <c r="BJ86" s="59"/>
      <c r="BK86" s="59"/>
      <c r="BL86" s="35"/>
      <c r="BM86" s="35"/>
      <c r="BN86" s="35"/>
      <c r="BO86" s="35"/>
      <c r="BP86" s="36"/>
      <c r="BQ86" s="37"/>
    </row>
    <row r="87" spans="3:69" ht="19.350000000000001" customHeight="1" x14ac:dyDescent="0.4">
      <c r="C87" s="32"/>
      <c r="D87" s="83" t="s">
        <v>18</v>
      </c>
      <c r="E87" s="83"/>
      <c r="F87" s="83"/>
      <c r="G87" s="83"/>
      <c r="H87" s="83"/>
      <c r="I87" s="83"/>
      <c r="J87" s="83"/>
      <c r="K87" s="83"/>
      <c r="L87" s="83"/>
      <c r="M87" s="83"/>
      <c r="N87" s="84" t="str">
        <f>IF([5]回答表!F17="水道事業",IF([5]回答表!X43="○","○",""),"")</f>
        <v/>
      </c>
      <c r="O87" s="85"/>
      <c r="P87" s="85"/>
      <c r="Q87" s="86"/>
      <c r="R87" s="38"/>
      <c r="S87" s="38"/>
      <c r="T87" s="38"/>
      <c r="U87" s="105" t="s">
        <v>41</v>
      </c>
      <c r="V87" s="106"/>
      <c r="W87" s="106"/>
      <c r="X87" s="106"/>
      <c r="Y87" s="106"/>
      <c r="Z87" s="106"/>
      <c r="AA87" s="106"/>
      <c r="AB87" s="106"/>
      <c r="AC87" s="105" t="s">
        <v>42</v>
      </c>
      <c r="AD87" s="106"/>
      <c r="AE87" s="106"/>
      <c r="AF87" s="106"/>
      <c r="AG87" s="106"/>
      <c r="AH87" s="106"/>
      <c r="AI87" s="106"/>
      <c r="AJ87" s="107"/>
      <c r="AK87" s="49"/>
      <c r="AL87" s="49"/>
      <c r="AM87" s="94" t="str">
        <f>IF([5]回答表!F17="水道事業",IF([5]回答表!X43="○",[5]回答表!B154,IF([5]回答表!AA43="○",[5]回答表!B201,"")),"")</f>
        <v/>
      </c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6"/>
      <c r="BC87" s="39"/>
      <c r="BD87" s="34"/>
      <c r="BE87" s="122" t="str">
        <f>IF([5]回答表!F17="水道事業",IF([5]回答表!X43="○",[5]回答表!B190,IF([5]回答表!AA43="○",[5]回答表!B238,"")),"")</f>
        <v/>
      </c>
      <c r="BF87" s="123"/>
      <c r="BG87" s="123"/>
      <c r="BH87" s="123"/>
      <c r="BI87" s="122"/>
      <c r="BJ87" s="123"/>
      <c r="BK87" s="123"/>
      <c r="BL87" s="123"/>
      <c r="BM87" s="122"/>
      <c r="BN87" s="123"/>
      <c r="BO87" s="123"/>
      <c r="BP87" s="154"/>
      <c r="BQ87" s="37"/>
    </row>
    <row r="88" spans="3:69" ht="19.350000000000001" customHeight="1" x14ac:dyDescent="0.4">
      <c r="C88" s="32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7"/>
      <c r="O88" s="88"/>
      <c r="P88" s="88"/>
      <c r="Q88" s="89"/>
      <c r="R88" s="38"/>
      <c r="S88" s="38"/>
      <c r="T88" s="38"/>
      <c r="U88" s="178"/>
      <c r="V88" s="179"/>
      <c r="W88" s="179"/>
      <c r="X88" s="179"/>
      <c r="Y88" s="179"/>
      <c r="Z88" s="179"/>
      <c r="AA88" s="179"/>
      <c r="AB88" s="179"/>
      <c r="AC88" s="178"/>
      <c r="AD88" s="179"/>
      <c r="AE88" s="179"/>
      <c r="AF88" s="179"/>
      <c r="AG88" s="179"/>
      <c r="AH88" s="179"/>
      <c r="AI88" s="179"/>
      <c r="AJ88" s="180"/>
      <c r="AK88" s="49"/>
      <c r="AL88" s="49"/>
      <c r="AM88" s="97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9"/>
      <c r="BC88" s="39"/>
      <c r="BD88" s="34"/>
      <c r="BE88" s="124"/>
      <c r="BF88" s="125"/>
      <c r="BG88" s="125"/>
      <c r="BH88" s="125"/>
      <c r="BI88" s="124"/>
      <c r="BJ88" s="125"/>
      <c r="BK88" s="125"/>
      <c r="BL88" s="125"/>
      <c r="BM88" s="124"/>
      <c r="BN88" s="125"/>
      <c r="BO88" s="125"/>
      <c r="BP88" s="145"/>
      <c r="BQ88" s="37"/>
    </row>
    <row r="89" spans="3:69" ht="15.6" customHeight="1" x14ac:dyDescent="0.4">
      <c r="C89" s="32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7"/>
      <c r="O89" s="88"/>
      <c r="P89" s="88"/>
      <c r="Q89" s="89"/>
      <c r="R89" s="38"/>
      <c r="S89" s="38"/>
      <c r="T89" s="38"/>
      <c r="U89" s="111" t="str">
        <f>IF([5]回答表!F17="水道事業",IF([5]回答表!X43="○",[5]回答表!J162,IF([5]回答表!AA43="○",[5]回答表!J209,"")),"")</f>
        <v/>
      </c>
      <c r="V89" s="112"/>
      <c r="W89" s="112"/>
      <c r="X89" s="112"/>
      <c r="Y89" s="112"/>
      <c r="Z89" s="112"/>
      <c r="AA89" s="112"/>
      <c r="AB89" s="113"/>
      <c r="AC89" s="111" t="str">
        <f>IF([5]回答表!F17="水道事業",IF([5]回答表!X43="○",[5]回答表!J169,IF([5]回答表!AA43="○",[5]回答表!J216,"")),"")</f>
        <v/>
      </c>
      <c r="AD89" s="112"/>
      <c r="AE89" s="112"/>
      <c r="AF89" s="112"/>
      <c r="AG89" s="112"/>
      <c r="AH89" s="112"/>
      <c r="AI89" s="112"/>
      <c r="AJ89" s="113"/>
      <c r="AK89" s="49"/>
      <c r="AL89" s="49"/>
      <c r="AM89" s="97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9"/>
      <c r="BC89" s="39"/>
      <c r="BD89" s="34"/>
      <c r="BE89" s="124"/>
      <c r="BF89" s="125"/>
      <c r="BG89" s="125"/>
      <c r="BH89" s="125"/>
      <c r="BI89" s="124"/>
      <c r="BJ89" s="125"/>
      <c r="BK89" s="125"/>
      <c r="BL89" s="125"/>
      <c r="BM89" s="124"/>
      <c r="BN89" s="125"/>
      <c r="BO89" s="125"/>
      <c r="BP89" s="145"/>
      <c r="BQ89" s="37"/>
    </row>
    <row r="90" spans="3:69" ht="15.6" customHeight="1" x14ac:dyDescent="0.4">
      <c r="C90" s="32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90"/>
      <c r="O90" s="91"/>
      <c r="P90" s="91"/>
      <c r="Q90" s="92"/>
      <c r="R90" s="38"/>
      <c r="S90" s="38"/>
      <c r="T90" s="38"/>
      <c r="U90" s="114"/>
      <c r="V90" s="115"/>
      <c r="W90" s="115"/>
      <c r="X90" s="115"/>
      <c r="Y90" s="115"/>
      <c r="Z90" s="115"/>
      <c r="AA90" s="115"/>
      <c r="AB90" s="116"/>
      <c r="AC90" s="114"/>
      <c r="AD90" s="115"/>
      <c r="AE90" s="115"/>
      <c r="AF90" s="115"/>
      <c r="AG90" s="115"/>
      <c r="AH90" s="115"/>
      <c r="AI90" s="115"/>
      <c r="AJ90" s="116"/>
      <c r="AK90" s="49"/>
      <c r="AL90" s="49"/>
      <c r="AM90" s="97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9"/>
      <c r="BC90" s="39"/>
      <c r="BD90" s="34"/>
      <c r="BE90" s="124" t="str">
        <f>IF([5]回答表!F17="水道事業",IF([5]回答表!X43="○",[5]回答表!E190,IF([5]回答表!AA43="○",[5]回答表!E238,"")),"")</f>
        <v/>
      </c>
      <c r="BF90" s="125"/>
      <c r="BG90" s="125"/>
      <c r="BH90" s="125"/>
      <c r="BI90" s="124" t="str">
        <f>IF([5]回答表!F17="水道事業",IF([5]回答表!X43="○",[5]回答表!E191,IF([5]回答表!AA43="○",[5]回答表!E239,"")),"")</f>
        <v/>
      </c>
      <c r="BJ90" s="125"/>
      <c r="BK90" s="125"/>
      <c r="BL90" s="125"/>
      <c r="BM90" s="124" t="str">
        <f>IF([5]回答表!F17="水道事業",IF([5]回答表!X43="○",[5]回答表!E192,IF([5]回答表!AA43="○",[5]回答表!E240,"")),"")</f>
        <v/>
      </c>
      <c r="BN90" s="125"/>
      <c r="BO90" s="125"/>
      <c r="BP90" s="145"/>
      <c r="BQ90" s="37"/>
    </row>
    <row r="91" spans="3:69" ht="15.6" customHeight="1" x14ac:dyDescent="0.4">
      <c r="C91" s="3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51"/>
      <c r="P91" s="51"/>
      <c r="Q91" s="51"/>
      <c r="R91" s="52"/>
      <c r="S91" s="52"/>
      <c r="T91" s="52"/>
      <c r="U91" s="117"/>
      <c r="V91" s="118"/>
      <c r="W91" s="118"/>
      <c r="X91" s="118"/>
      <c r="Y91" s="118"/>
      <c r="Z91" s="118"/>
      <c r="AA91" s="118"/>
      <c r="AB91" s="119"/>
      <c r="AC91" s="117"/>
      <c r="AD91" s="118"/>
      <c r="AE91" s="118"/>
      <c r="AF91" s="118"/>
      <c r="AG91" s="118"/>
      <c r="AH91" s="118"/>
      <c r="AI91" s="118"/>
      <c r="AJ91" s="119"/>
      <c r="AK91" s="49"/>
      <c r="AL91" s="49"/>
      <c r="AM91" s="97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9"/>
      <c r="BC91" s="39"/>
      <c r="BD91" s="39"/>
      <c r="BE91" s="124"/>
      <c r="BF91" s="125"/>
      <c r="BG91" s="125"/>
      <c r="BH91" s="125"/>
      <c r="BI91" s="124"/>
      <c r="BJ91" s="125"/>
      <c r="BK91" s="125"/>
      <c r="BL91" s="125"/>
      <c r="BM91" s="124"/>
      <c r="BN91" s="125"/>
      <c r="BO91" s="125"/>
      <c r="BP91" s="145"/>
      <c r="BQ91" s="37"/>
    </row>
    <row r="92" spans="3:69" ht="19.350000000000001" customHeight="1" x14ac:dyDescent="0.4">
      <c r="C92" s="3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1"/>
      <c r="O92" s="51"/>
      <c r="P92" s="51"/>
      <c r="Q92" s="51"/>
      <c r="R92" s="52"/>
      <c r="S92" s="52"/>
      <c r="T92" s="52"/>
      <c r="U92" s="105" t="s">
        <v>43</v>
      </c>
      <c r="V92" s="106"/>
      <c r="W92" s="106"/>
      <c r="X92" s="106"/>
      <c r="Y92" s="106"/>
      <c r="Z92" s="106"/>
      <c r="AA92" s="106"/>
      <c r="AB92" s="106"/>
      <c r="AC92" s="105" t="s">
        <v>44</v>
      </c>
      <c r="AD92" s="106"/>
      <c r="AE92" s="106"/>
      <c r="AF92" s="106"/>
      <c r="AG92" s="106"/>
      <c r="AH92" s="106"/>
      <c r="AI92" s="106"/>
      <c r="AJ92" s="107"/>
      <c r="AK92" s="49"/>
      <c r="AL92" s="49"/>
      <c r="AM92" s="97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9"/>
      <c r="BC92" s="39"/>
      <c r="BD92" s="34"/>
      <c r="BE92" s="124"/>
      <c r="BF92" s="125"/>
      <c r="BG92" s="125"/>
      <c r="BH92" s="125"/>
      <c r="BI92" s="124"/>
      <c r="BJ92" s="125"/>
      <c r="BK92" s="125"/>
      <c r="BL92" s="125"/>
      <c r="BM92" s="124"/>
      <c r="BN92" s="125"/>
      <c r="BO92" s="125"/>
      <c r="BP92" s="145"/>
      <c r="BQ92" s="37"/>
    </row>
    <row r="93" spans="3:69" ht="19.350000000000001" customHeight="1" x14ac:dyDescent="0.4">
      <c r="C93" s="32"/>
      <c r="D93" s="126" t="s">
        <v>26</v>
      </c>
      <c r="E93" s="83"/>
      <c r="F93" s="83"/>
      <c r="G93" s="83"/>
      <c r="H93" s="83"/>
      <c r="I93" s="83"/>
      <c r="J93" s="83"/>
      <c r="K93" s="83"/>
      <c r="L93" s="83"/>
      <c r="M93" s="93"/>
      <c r="N93" s="84" t="str">
        <f>IF([5]回答表!F17="水道事業",IF([5]回答表!AA43="○","○",""),"")</f>
        <v/>
      </c>
      <c r="O93" s="85"/>
      <c r="P93" s="85"/>
      <c r="Q93" s="86"/>
      <c r="R93" s="38"/>
      <c r="S93" s="38"/>
      <c r="T93" s="38"/>
      <c r="U93" s="178"/>
      <c r="V93" s="179"/>
      <c r="W93" s="179"/>
      <c r="X93" s="179"/>
      <c r="Y93" s="179"/>
      <c r="Z93" s="179"/>
      <c r="AA93" s="179"/>
      <c r="AB93" s="179"/>
      <c r="AC93" s="178"/>
      <c r="AD93" s="179"/>
      <c r="AE93" s="179"/>
      <c r="AF93" s="179"/>
      <c r="AG93" s="179"/>
      <c r="AH93" s="179"/>
      <c r="AI93" s="179"/>
      <c r="AJ93" s="180"/>
      <c r="AK93" s="49"/>
      <c r="AL93" s="49"/>
      <c r="AM93" s="97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9"/>
      <c r="BC93" s="39"/>
      <c r="BD93" s="53"/>
      <c r="BE93" s="124"/>
      <c r="BF93" s="125"/>
      <c r="BG93" s="125"/>
      <c r="BH93" s="125"/>
      <c r="BI93" s="124"/>
      <c r="BJ93" s="125"/>
      <c r="BK93" s="125"/>
      <c r="BL93" s="125"/>
      <c r="BM93" s="124"/>
      <c r="BN93" s="125"/>
      <c r="BO93" s="125"/>
      <c r="BP93" s="145"/>
      <c r="BQ93" s="37"/>
    </row>
    <row r="94" spans="3:69" ht="15.6" customHeight="1" x14ac:dyDescent="0.4">
      <c r="C94" s="32"/>
      <c r="D94" s="83"/>
      <c r="E94" s="83"/>
      <c r="F94" s="83"/>
      <c r="G94" s="83"/>
      <c r="H94" s="83"/>
      <c r="I94" s="83"/>
      <c r="J94" s="83"/>
      <c r="K94" s="83"/>
      <c r="L94" s="83"/>
      <c r="M94" s="93"/>
      <c r="N94" s="87"/>
      <c r="O94" s="88"/>
      <c r="P94" s="88"/>
      <c r="Q94" s="89"/>
      <c r="R94" s="38"/>
      <c r="S94" s="38"/>
      <c r="T94" s="38"/>
      <c r="U94" s="111" t="str">
        <f>IF([5]回答表!F17="水道事業",IF([5]回答表!X43="○",[5]回答表!J172,IF([5]回答表!AA43="○",[5]回答表!J219,"")),"")</f>
        <v/>
      </c>
      <c r="V94" s="112"/>
      <c r="W94" s="112"/>
      <c r="X94" s="112"/>
      <c r="Y94" s="112"/>
      <c r="Z94" s="112"/>
      <c r="AA94" s="112"/>
      <c r="AB94" s="113"/>
      <c r="AC94" s="111" t="str">
        <f>IF([5]回答表!F17="水道事業",IF([5]回答表!X43="○",[5]回答表!J176,IF([5]回答表!AA43="○",[5]回答表!J223,"")),"")</f>
        <v/>
      </c>
      <c r="AD94" s="112"/>
      <c r="AE94" s="112"/>
      <c r="AF94" s="112"/>
      <c r="AG94" s="112"/>
      <c r="AH94" s="112"/>
      <c r="AI94" s="112"/>
      <c r="AJ94" s="113"/>
      <c r="AK94" s="49"/>
      <c r="AL94" s="49"/>
      <c r="AM94" s="97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9"/>
      <c r="BC94" s="39"/>
      <c r="BD94" s="53"/>
      <c r="BE94" s="124" t="s">
        <v>23</v>
      </c>
      <c r="BF94" s="125"/>
      <c r="BG94" s="125"/>
      <c r="BH94" s="125"/>
      <c r="BI94" s="124" t="s">
        <v>24</v>
      </c>
      <c r="BJ94" s="125"/>
      <c r="BK94" s="125"/>
      <c r="BL94" s="125"/>
      <c r="BM94" s="124" t="s">
        <v>25</v>
      </c>
      <c r="BN94" s="125"/>
      <c r="BO94" s="125"/>
      <c r="BP94" s="145"/>
      <c r="BQ94" s="37"/>
    </row>
    <row r="95" spans="3:69" ht="15.6" customHeight="1" x14ac:dyDescent="0.4">
      <c r="C95" s="32"/>
      <c r="D95" s="83"/>
      <c r="E95" s="83"/>
      <c r="F95" s="83"/>
      <c r="G95" s="83"/>
      <c r="H95" s="83"/>
      <c r="I95" s="83"/>
      <c r="J95" s="83"/>
      <c r="K95" s="83"/>
      <c r="L95" s="83"/>
      <c r="M95" s="93"/>
      <c r="N95" s="87"/>
      <c r="O95" s="88"/>
      <c r="P95" s="88"/>
      <c r="Q95" s="89"/>
      <c r="R95" s="38"/>
      <c r="S95" s="38"/>
      <c r="T95" s="38"/>
      <c r="U95" s="114"/>
      <c r="V95" s="115"/>
      <c r="W95" s="115"/>
      <c r="X95" s="115"/>
      <c r="Y95" s="115"/>
      <c r="Z95" s="115"/>
      <c r="AA95" s="115"/>
      <c r="AB95" s="116"/>
      <c r="AC95" s="114"/>
      <c r="AD95" s="115"/>
      <c r="AE95" s="115"/>
      <c r="AF95" s="115"/>
      <c r="AG95" s="115"/>
      <c r="AH95" s="115"/>
      <c r="AI95" s="115"/>
      <c r="AJ95" s="116"/>
      <c r="AK95" s="49"/>
      <c r="AL95" s="49"/>
      <c r="AM95" s="97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9"/>
      <c r="BC95" s="39"/>
      <c r="BD95" s="53"/>
      <c r="BE95" s="124"/>
      <c r="BF95" s="125"/>
      <c r="BG95" s="125"/>
      <c r="BH95" s="125"/>
      <c r="BI95" s="124"/>
      <c r="BJ95" s="125"/>
      <c r="BK95" s="125"/>
      <c r="BL95" s="125"/>
      <c r="BM95" s="124"/>
      <c r="BN95" s="125"/>
      <c r="BO95" s="125"/>
      <c r="BP95" s="145"/>
      <c r="BQ95" s="37"/>
    </row>
    <row r="96" spans="3:69" ht="15.6" customHeight="1" x14ac:dyDescent="0.4">
      <c r="C96" s="32"/>
      <c r="D96" s="83"/>
      <c r="E96" s="83"/>
      <c r="F96" s="83"/>
      <c r="G96" s="83"/>
      <c r="H96" s="83"/>
      <c r="I96" s="83"/>
      <c r="J96" s="83"/>
      <c r="K96" s="83"/>
      <c r="L96" s="83"/>
      <c r="M96" s="93"/>
      <c r="N96" s="90"/>
      <c r="O96" s="91"/>
      <c r="P96" s="91"/>
      <c r="Q96" s="92"/>
      <c r="R96" s="38"/>
      <c r="S96" s="38"/>
      <c r="T96" s="38"/>
      <c r="U96" s="117"/>
      <c r="V96" s="118"/>
      <c r="W96" s="118"/>
      <c r="X96" s="118"/>
      <c r="Y96" s="118"/>
      <c r="Z96" s="118"/>
      <c r="AA96" s="118"/>
      <c r="AB96" s="119"/>
      <c r="AC96" s="117"/>
      <c r="AD96" s="118"/>
      <c r="AE96" s="118"/>
      <c r="AF96" s="118"/>
      <c r="AG96" s="118"/>
      <c r="AH96" s="118"/>
      <c r="AI96" s="118"/>
      <c r="AJ96" s="119"/>
      <c r="AK96" s="49"/>
      <c r="AL96" s="49"/>
      <c r="AM96" s="100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2"/>
      <c r="BC96" s="39"/>
      <c r="BD96" s="53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46"/>
      <c r="BQ96" s="37"/>
    </row>
    <row r="97" spans="1:70" ht="15.6" customHeight="1" x14ac:dyDescent="0.5">
      <c r="C97" s="3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19"/>
      <c r="O97" s="19"/>
      <c r="P97" s="19"/>
      <c r="Q97" s="19"/>
      <c r="R97" s="38"/>
      <c r="S97" s="38"/>
      <c r="T97" s="38"/>
      <c r="U97" s="38"/>
      <c r="V97" s="38"/>
      <c r="W97" s="38"/>
      <c r="X97" s="18"/>
      <c r="Y97" s="18"/>
      <c r="Z97" s="18"/>
      <c r="AA97" s="35"/>
      <c r="AB97" s="35"/>
      <c r="AC97" s="35"/>
      <c r="AD97" s="35"/>
      <c r="AE97" s="35"/>
      <c r="AF97" s="35"/>
      <c r="AG97" s="35"/>
      <c r="AH97" s="35"/>
      <c r="AI97" s="35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37"/>
    </row>
    <row r="98" spans="1:70" ht="18.600000000000001" customHeight="1" x14ac:dyDescent="0.5">
      <c r="C98" s="3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19"/>
      <c r="O98" s="19"/>
      <c r="P98" s="19"/>
      <c r="Q98" s="19"/>
      <c r="R98" s="38"/>
      <c r="S98" s="38"/>
      <c r="T98" s="38"/>
      <c r="U98" s="42" t="s">
        <v>32</v>
      </c>
      <c r="V98" s="38"/>
      <c r="W98" s="38"/>
      <c r="X98" s="38"/>
      <c r="Y98" s="38"/>
      <c r="Z98" s="38"/>
      <c r="AA98" s="35"/>
      <c r="AB98" s="43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2" t="s">
        <v>33</v>
      </c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18"/>
      <c r="BQ98" s="37"/>
    </row>
    <row r="99" spans="1:70" ht="15.6" customHeight="1" x14ac:dyDescent="0.4">
      <c r="C99" s="32"/>
      <c r="D99" s="83" t="s">
        <v>34</v>
      </c>
      <c r="E99" s="83"/>
      <c r="F99" s="83"/>
      <c r="G99" s="83"/>
      <c r="H99" s="83"/>
      <c r="I99" s="83"/>
      <c r="J99" s="83"/>
      <c r="K99" s="83"/>
      <c r="L99" s="83"/>
      <c r="M99" s="93"/>
      <c r="N99" s="84" t="str">
        <f>IF([5]回答表!F17="水道事業",IF([5]回答表!AD43="○","○",""),"")</f>
        <v/>
      </c>
      <c r="O99" s="85"/>
      <c r="P99" s="85"/>
      <c r="Q99" s="86"/>
      <c r="R99" s="38"/>
      <c r="S99" s="38"/>
      <c r="T99" s="38"/>
      <c r="U99" s="94" t="str">
        <f>IF([5]回答表!F17="水道事業",IF([5]回答表!AD43="○",[5]回答表!B249,""),"")</f>
        <v/>
      </c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55"/>
      <c r="AL99" s="55"/>
      <c r="AM99" s="94" t="str">
        <f>IF([5]回答表!F17="水道事業",IF([5]回答表!AD43="○",[5]回答表!B255,""),"")</f>
        <v/>
      </c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6"/>
      <c r="BQ99" s="37"/>
    </row>
    <row r="100" spans="1:70" ht="15.6" customHeight="1" x14ac:dyDescent="0.4">
      <c r="C100" s="32"/>
      <c r="D100" s="83"/>
      <c r="E100" s="83"/>
      <c r="F100" s="83"/>
      <c r="G100" s="83"/>
      <c r="H100" s="83"/>
      <c r="I100" s="83"/>
      <c r="J100" s="83"/>
      <c r="K100" s="83"/>
      <c r="L100" s="83"/>
      <c r="M100" s="93"/>
      <c r="N100" s="87"/>
      <c r="O100" s="88"/>
      <c r="P100" s="88"/>
      <c r="Q100" s="89"/>
      <c r="R100" s="38"/>
      <c r="S100" s="38"/>
      <c r="T100" s="38"/>
      <c r="U100" s="97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9"/>
      <c r="AK100" s="55"/>
      <c r="AL100" s="55"/>
      <c r="AM100" s="97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9"/>
      <c r="BQ100" s="37"/>
    </row>
    <row r="101" spans="1:70" ht="15.6" customHeight="1" x14ac:dyDescent="0.4">
      <c r="C101" s="32"/>
      <c r="D101" s="83"/>
      <c r="E101" s="83"/>
      <c r="F101" s="83"/>
      <c r="G101" s="83"/>
      <c r="H101" s="83"/>
      <c r="I101" s="83"/>
      <c r="J101" s="83"/>
      <c r="K101" s="83"/>
      <c r="L101" s="83"/>
      <c r="M101" s="93"/>
      <c r="N101" s="87"/>
      <c r="O101" s="88"/>
      <c r="P101" s="88"/>
      <c r="Q101" s="89"/>
      <c r="R101" s="38"/>
      <c r="S101" s="38"/>
      <c r="T101" s="38"/>
      <c r="U101" s="97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9"/>
      <c r="AK101" s="55"/>
      <c r="AL101" s="55"/>
      <c r="AM101" s="97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9"/>
      <c r="BQ101" s="37"/>
    </row>
    <row r="102" spans="1:70" ht="15.6" customHeight="1" x14ac:dyDescent="0.4">
      <c r="C102" s="32"/>
      <c r="D102" s="83"/>
      <c r="E102" s="83"/>
      <c r="F102" s="83"/>
      <c r="G102" s="83"/>
      <c r="H102" s="83"/>
      <c r="I102" s="83"/>
      <c r="J102" s="83"/>
      <c r="K102" s="83"/>
      <c r="L102" s="83"/>
      <c r="M102" s="93"/>
      <c r="N102" s="90"/>
      <c r="O102" s="91"/>
      <c r="P102" s="91"/>
      <c r="Q102" s="92"/>
      <c r="R102" s="38"/>
      <c r="S102" s="38"/>
      <c r="T102" s="38"/>
      <c r="U102" s="100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2"/>
      <c r="AK102" s="55"/>
      <c r="AL102" s="55"/>
      <c r="AM102" s="100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2"/>
      <c r="BQ102" s="37"/>
    </row>
    <row r="103" spans="1:70" ht="15.6" customHeight="1" x14ac:dyDescent="0.4"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8"/>
    </row>
    <row r="104" spans="1:70" ht="15.6" customHeight="1" x14ac:dyDescent="0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:70" ht="15.6" customHeight="1" x14ac:dyDescent="0.4"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28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30"/>
    </row>
    <row r="106" spans="1:70" ht="15.6" customHeight="1" x14ac:dyDescent="0.5">
      <c r="C106" s="32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8"/>
      <c r="Y106" s="18"/>
      <c r="Z106" s="18"/>
      <c r="AA106" s="34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6"/>
      <c r="AO106" s="39"/>
      <c r="AP106" s="40"/>
      <c r="AQ106" s="40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33"/>
      <c r="BD106" s="34"/>
      <c r="BE106" s="34"/>
      <c r="BF106" s="34"/>
      <c r="BG106" s="34"/>
      <c r="BH106" s="34"/>
      <c r="BI106" s="34"/>
      <c r="BJ106" s="34"/>
      <c r="BK106" s="34"/>
      <c r="BL106" s="34"/>
      <c r="BM106" s="35"/>
      <c r="BN106" s="35"/>
      <c r="BO106" s="35"/>
      <c r="BP106" s="36"/>
      <c r="BQ106" s="37"/>
    </row>
    <row r="107" spans="1:70" ht="15.6" customHeight="1" x14ac:dyDescent="0.5">
      <c r="C107" s="32"/>
      <c r="D107" s="71" t="s">
        <v>14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3"/>
      <c r="R107" s="77" t="s">
        <v>45</v>
      </c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9"/>
      <c r="BC107" s="33"/>
      <c r="BD107" s="34"/>
      <c r="BE107" s="34"/>
      <c r="BF107" s="34"/>
      <c r="BG107" s="34"/>
      <c r="BH107" s="34"/>
      <c r="BI107" s="34"/>
      <c r="BJ107" s="34"/>
      <c r="BK107" s="34"/>
      <c r="BL107" s="34"/>
      <c r="BM107" s="35"/>
      <c r="BN107" s="35"/>
      <c r="BO107" s="35"/>
      <c r="BP107" s="36"/>
      <c r="BQ107" s="37"/>
    </row>
    <row r="108" spans="1:70" ht="15.6" customHeight="1" x14ac:dyDescent="0.5">
      <c r="C108" s="32"/>
      <c r="D108" s="74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6"/>
      <c r="R108" s="80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2"/>
      <c r="BC108" s="33"/>
      <c r="BD108" s="34"/>
      <c r="BE108" s="34"/>
      <c r="BF108" s="34"/>
      <c r="BG108" s="34"/>
      <c r="BH108" s="34"/>
      <c r="BI108" s="34"/>
      <c r="BJ108" s="34"/>
      <c r="BK108" s="34"/>
      <c r="BL108" s="34"/>
      <c r="BM108" s="35"/>
      <c r="BN108" s="35"/>
      <c r="BO108" s="35"/>
      <c r="BP108" s="36"/>
      <c r="BQ108" s="37"/>
    </row>
    <row r="109" spans="1:70" ht="15.6" customHeight="1" x14ac:dyDescent="0.5">
      <c r="C109" s="32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8"/>
      <c r="Y109" s="18"/>
      <c r="Z109" s="18"/>
      <c r="AA109" s="34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6"/>
      <c r="AO109" s="39"/>
      <c r="AP109" s="40"/>
      <c r="AQ109" s="40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33"/>
      <c r="BD109" s="34"/>
      <c r="BE109" s="34"/>
      <c r="BF109" s="34"/>
      <c r="BG109" s="34"/>
      <c r="BH109" s="34"/>
      <c r="BI109" s="34"/>
      <c r="BJ109" s="34"/>
      <c r="BK109" s="34"/>
      <c r="BL109" s="34"/>
      <c r="BM109" s="35"/>
      <c r="BN109" s="35"/>
      <c r="BO109" s="35"/>
      <c r="BP109" s="36"/>
      <c r="BQ109" s="37"/>
    </row>
    <row r="110" spans="1:70" ht="25.5" x14ac:dyDescent="0.5">
      <c r="C110" s="32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42" t="s">
        <v>40</v>
      </c>
      <c r="V110" s="44"/>
      <c r="W110" s="43"/>
      <c r="X110" s="45"/>
      <c r="Y110" s="45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43"/>
      <c r="AM110" s="42" t="s">
        <v>36</v>
      </c>
      <c r="AN110" s="38"/>
      <c r="AO110" s="38"/>
      <c r="AP110" s="38"/>
      <c r="AQ110" s="38"/>
      <c r="AR110" s="38"/>
      <c r="AS110" s="35"/>
      <c r="AT110" s="43"/>
      <c r="AU110" s="43"/>
      <c r="AV110" s="43"/>
      <c r="AW110" s="43"/>
      <c r="AX110" s="43"/>
      <c r="AY110" s="43"/>
      <c r="AZ110" s="43"/>
      <c r="BA110" s="43"/>
      <c r="BB110" s="43"/>
      <c r="BC110" s="47"/>
      <c r="BD110" s="35"/>
      <c r="BE110" s="48" t="s">
        <v>17</v>
      </c>
      <c r="BF110" s="59"/>
      <c r="BG110" s="59"/>
      <c r="BH110" s="59"/>
      <c r="BI110" s="59"/>
      <c r="BJ110" s="59"/>
      <c r="BK110" s="59"/>
      <c r="BL110" s="35"/>
      <c r="BM110" s="35"/>
      <c r="BN110" s="35"/>
      <c r="BO110" s="35"/>
      <c r="BP110" s="36"/>
      <c r="BQ110" s="37"/>
    </row>
    <row r="111" spans="1:70" ht="19.350000000000001" customHeight="1" x14ac:dyDescent="0.4">
      <c r="C111" s="32"/>
      <c r="D111" s="83" t="s">
        <v>18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4" t="str">
        <f>IF([5]回答表!F17="簡易水道事業",IF([5]回答表!X43="○","○",""),"")</f>
        <v/>
      </c>
      <c r="O111" s="85"/>
      <c r="P111" s="85"/>
      <c r="Q111" s="86"/>
      <c r="R111" s="38"/>
      <c r="S111" s="38"/>
      <c r="T111" s="38"/>
      <c r="U111" s="105" t="s">
        <v>46</v>
      </c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7"/>
      <c r="AK111" s="49"/>
      <c r="AL111" s="49"/>
      <c r="AM111" s="94" t="str">
        <f>IF([5]回答表!F17="簡易水道事業",IF([5]回答表!X43="○",[5]回答表!B154,IF([5]回答表!AA43="○",[5]回答表!B201,"")),"")</f>
        <v/>
      </c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6"/>
      <c r="BC111" s="39"/>
      <c r="BD111" s="34"/>
      <c r="BE111" s="122" t="str">
        <f>IF([5]回答表!F17="簡易水道事業",IF([5]回答表!X43="○",[5]回答表!B190,IF([5]回答表!AA43="○",[5]回答表!B238,"")),"")</f>
        <v/>
      </c>
      <c r="BF111" s="123"/>
      <c r="BG111" s="123"/>
      <c r="BH111" s="123"/>
      <c r="BI111" s="122"/>
      <c r="BJ111" s="123"/>
      <c r="BK111" s="123"/>
      <c r="BL111" s="123"/>
      <c r="BM111" s="122"/>
      <c r="BN111" s="123"/>
      <c r="BO111" s="123"/>
      <c r="BP111" s="154"/>
      <c r="BQ111" s="37"/>
    </row>
    <row r="112" spans="1:70" ht="19.350000000000001" customHeight="1" x14ac:dyDescent="0.4">
      <c r="C112" s="32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7"/>
      <c r="O112" s="88"/>
      <c r="P112" s="88"/>
      <c r="Q112" s="89"/>
      <c r="R112" s="38"/>
      <c r="S112" s="38"/>
      <c r="T112" s="38"/>
      <c r="U112" s="108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10"/>
      <c r="AK112" s="49"/>
      <c r="AL112" s="49"/>
      <c r="AM112" s="97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9"/>
      <c r="BC112" s="39"/>
      <c r="BD112" s="34"/>
      <c r="BE112" s="124"/>
      <c r="BF112" s="125"/>
      <c r="BG112" s="125"/>
      <c r="BH112" s="125"/>
      <c r="BI112" s="124"/>
      <c r="BJ112" s="125"/>
      <c r="BK112" s="125"/>
      <c r="BL112" s="125"/>
      <c r="BM112" s="124"/>
      <c r="BN112" s="125"/>
      <c r="BO112" s="125"/>
      <c r="BP112" s="145"/>
      <c r="BQ112" s="37"/>
    </row>
    <row r="113" spans="3:69" ht="15.6" customHeight="1" x14ac:dyDescent="0.4">
      <c r="C113" s="32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7"/>
      <c r="O113" s="88"/>
      <c r="P113" s="88"/>
      <c r="Q113" s="89"/>
      <c r="R113" s="38"/>
      <c r="S113" s="38"/>
      <c r="T113" s="38"/>
      <c r="U113" s="111" t="str">
        <f>IF([5]回答表!F17="簡易水道事業",IF([5]回答表!X43="○",[5]回答表!Y181,IF([5]回答表!AA43="○",[5]回答表!Y229,"")),"")</f>
        <v/>
      </c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3"/>
      <c r="AK113" s="49"/>
      <c r="AL113" s="49"/>
      <c r="AM113" s="97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9"/>
      <c r="BC113" s="39"/>
      <c r="BD113" s="34"/>
      <c r="BE113" s="124"/>
      <c r="BF113" s="125"/>
      <c r="BG113" s="125"/>
      <c r="BH113" s="125"/>
      <c r="BI113" s="124"/>
      <c r="BJ113" s="125"/>
      <c r="BK113" s="125"/>
      <c r="BL113" s="125"/>
      <c r="BM113" s="124"/>
      <c r="BN113" s="125"/>
      <c r="BO113" s="125"/>
      <c r="BP113" s="145"/>
      <c r="BQ113" s="37"/>
    </row>
    <row r="114" spans="3:69" ht="15.6" customHeight="1" x14ac:dyDescent="0.4">
      <c r="C114" s="3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90"/>
      <c r="O114" s="91"/>
      <c r="P114" s="91"/>
      <c r="Q114" s="92"/>
      <c r="R114" s="38"/>
      <c r="S114" s="38"/>
      <c r="T114" s="38"/>
      <c r="U114" s="114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6"/>
      <c r="AK114" s="49"/>
      <c r="AL114" s="49"/>
      <c r="AM114" s="97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9"/>
      <c r="BC114" s="39"/>
      <c r="BD114" s="34"/>
      <c r="BE114" s="124" t="str">
        <f>IF([5]回答表!F17="簡易水道事業",IF([5]回答表!X43="○",[5]回答表!E190,IF([5]回答表!AA43="○",[5]回答表!E238,"")),"")</f>
        <v/>
      </c>
      <c r="BF114" s="125"/>
      <c r="BG114" s="125"/>
      <c r="BH114" s="125"/>
      <c r="BI114" s="124" t="str">
        <f>IF([5]回答表!F17="簡易水道事業",IF([5]回答表!X43="○",[5]回答表!E191,IF([5]回答表!AA43="○",[5]回答表!E239,"")),"")</f>
        <v/>
      </c>
      <c r="BJ114" s="125"/>
      <c r="BK114" s="125"/>
      <c r="BL114" s="125"/>
      <c r="BM114" s="124" t="str">
        <f>IF([5]回答表!F17="簡易水道事業",IF([5]回答表!X43="○",[5]回答表!E192,IF([5]回答表!AA43="○",[5]回答表!E240,"")),"")</f>
        <v/>
      </c>
      <c r="BN114" s="125"/>
      <c r="BO114" s="125"/>
      <c r="BP114" s="145"/>
      <c r="BQ114" s="37"/>
    </row>
    <row r="115" spans="3:69" ht="15.6" customHeight="1" x14ac:dyDescent="0.4"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1"/>
      <c r="O115" s="51"/>
      <c r="P115" s="51"/>
      <c r="Q115" s="51"/>
      <c r="R115" s="52"/>
      <c r="S115" s="52"/>
      <c r="T115" s="52"/>
      <c r="U115" s="117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9"/>
      <c r="AK115" s="49"/>
      <c r="AL115" s="49"/>
      <c r="AM115" s="97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9"/>
      <c r="BC115" s="39"/>
      <c r="BD115" s="39"/>
      <c r="BE115" s="124"/>
      <c r="BF115" s="125"/>
      <c r="BG115" s="125"/>
      <c r="BH115" s="125"/>
      <c r="BI115" s="124"/>
      <c r="BJ115" s="125"/>
      <c r="BK115" s="125"/>
      <c r="BL115" s="125"/>
      <c r="BM115" s="124"/>
      <c r="BN115" s="125"/>
      <c r="BO115" s="125"/>
      <c r="BP115" s="145"/>
      <c r="BQ115" s="37"/>
    </row>
    <row r="116" spans="3:69" ht="19.350000000000001" customHeight="1" x14ac:dyDescent="0.4"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1"/>
      <c r="O116" s="51"/>
      <c r="P116" s="51"/>
      <c r="Q116" s="51"/>
      <c r="R116" s="52"/>
      <c r="S116" s="52"/>
      <c r="T116" s="52"/>
      <c r="U116" s="105" t="s">
        <v>47</v>
      </c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7"/>
      <c r="AK116" s="49"/>
      <c r="AL116" s="49"/>
      <c r="AM116" s="97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9"/>
      <c r="BC116" s="39"/>
      <c r="BD116" s="34"/>
      <c r="BE116" s="124"/>
      <c r="BF116" s="125"/>
      <c r="BG116" s="125"/>
      <c r="BH116" s="125"/>
      <c r="BI116" s="124"/>
      <c r="BJ116" s="125"/>
      <c r="BK116" s="125"/>
      <c r="BL116" s="125"/>
      <c r="BM116" s="124"/>
      <c r="BN116" s="125"/>
      <c r="BO116" s="125"/>
      <c r="BP116" s="145"/>
      <c r="BQ116" s="37"/>
    </row>
    <row r="117" spans="3:69" ht="19.350000000000001" customHeight="1" x14ac:dyDescent="0.4">
      <c r="C117" s="32"/>
      <c r="D117" s="126" t="s">
        <v>26</v>
      </c>
      <c r="E117" s="83"/>
      <c r="F117" s="83"/>
      <c r="G117" s="83"/>
      <c r="H117" s="83"/>
      <c r="I117" s="83"/>
      <c r="J117" s="83"/>
      <c r="K117" s="83"/>
      <c r="L117" s="83"/>
      <c r="M117" s="93"/>
      <c r="N117" s="84" t="str">
        <f>IF([5]回答表!F17="簡易水道事業",IF([5]回答表!AA43="○","○",""),"")</f>
        <v/>
      </c>
      <c r="O117" s="85"/>
      <c r="P117" s="85"/>
      <c r="Q117" s="86"/>
      <c r="R117" s="38"/>
      <c r="S117" s="38"/>
      <c r="T117" s="38"/>
      <c r="U117" s="108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10"/>
      <c r="AK117" s="49"/>
      <c r="AL117" s="49"/>
      <c r="AM117" s="97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9"/>
      <c r="BC117" s="39"/>
      <c r="BD117" s="53"/>
      <c r="BE117" s="124"/>
      <c r="BF117" s="125"/>
      <c r="BG117" s="125"/>
      <c r="BH117" s="125"/>
      <c r="BI117" s="124"/>
      <c r="BJ117" s="125"/>
      <c r="BK117" s="125"/>
      <c r="BL117" s="125"/>
      <c r="BM117" s="124"/>
      <c r="BN117" s="125"/>
      <c r="BO117" s="125"/>
      <c r="BP117" s="145"/>
      <c r="BQ117" s="37"/>
    </row>
    <row r="118" spans="3:69" ht="15.6" customHeight="1" x14ac:dyDescent="0.4">
      <c r="C118" s="32"/>
      <c r="D118" s="83"/>
      <c r="E118" s="83"/>
      <c r="F118" s="83"/>
      <c r="G118" s="83"/>
      <c r="H118" s="83"/>
      <c r="I118" s="83"/>
      <c r="J118" s="83"/>
      <c r="K118" s="83"/>
      <c r="L118" s="83"/>
      <c r="M118" s="93"/>
      <c r="N118" s="87"/>
      <c r="O118" s="88"/>
      <c r="P118" s="88"/>
      <c r="Q118" s="89"/>
      <c r="R118" s="38"/>
      <c r="S118" s="38"/>
      <c r="T118" s="38"/>
      <c r="U118" s="111" t="str">
        <f>IF([5]回答表!F17="簡易水道事業",IF([5]回答表!X43="○",[5]回答表!Y182,IF([5]回答表!AA43="○",[5]回答表!Y230,"")),"")</f>
        <v/>
      </c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3"/>
      <c r="AK118" s="49"/>
      <c r="AL118" s="49"/>
      <c r="AM118" s="97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9"/>
      <c r="BC118" s="39"/>
      <c r="BD118" s="53"/>
      <c r="BE118" s="124" t="s">
        <v>23</v>
      </c>
      <c r="BF118" s="125"/>
      <c r="BG118" s="125"/>
      <c r="BH118" s="125"/>
      <c r="BI118" s="124" t="s">
        <v>24</v>
      </c>
      <c r="BJ118" s="125"/>
      <c r="BK118" s="125"/>
      <c r="BL118" s="125"/>
      <c r="BM118" s="124" t="s">
        <v>25</v>
      </c>
      <c r="BN118" s="125"/>
      <c r="BO118" s="125"/>
      <c r="BP118" s="145"/>
      <c r="BQ118" s="37"/>
    </row>
    <row r="119" spans="3:69" ht="15.6" customHeight="1" x14ac:dyDescent="0.4">
      <c r="C119" s="32"/>
      <c r="D119" s="83"/>
      <c r="E119" s="83"/>
      <c r="F119" s="83"/>
      <c r="G119" s="83"/>
      <c r="H119" s="83"/>
      <c r="I119" s="83"/>
      <c r="J119" s="83"/>
      <c r="K119" s="83"/>
      <c r="L119" s="83"/>
      <c r="M119" s="93"/>
      <c r="N119" s="87"/>
      <c r="O119" s="88"/>
      <c r="P119" s="88"/>
      <c r="Q119" s="89"/>
      <c r="R119" s="38"/>
      <c r="S119" s="38"/>
      <c r="T119" s="38"/>
      <c r="U119" s="114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6"/>
      <c r="AK119" s="49"/>
      <c r="AL119" s="49"/>
      <c r="AM119" s="97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9"/>
      <c r="BC119" s="39"/>
      <c r="BD119" s="53"/>
      <c r="BE119" s="124"/>
      <c r="BF119" s="125"/>
      <c r="BG119" s="125"/>
      <c r="BH119" s="125"/>
      <c r="BI119" s="124"/>
      <c r="BJ119" s="125"/>
      <c r="BK119" s="125"/>
      <c r="BL119" s="125"/>
      <c r="BM119" s="124"/>
      <c r="BN119" s="125"/>
      <c r="BO119" s="125"/>
      <c r="BP119" s="145"/>
      <c r="BQ119" s="37"/>
    </row>
    <row r="120" spans="3:69" ht="15.6" customHeight="1" x14ac:dyDescent="0.4">
      <c r="C120" s="32"/>
      <c r="D120" s="83"/>
      <c r="E120" s="83"/>
      <c r="F120" s="83"/>
      <c r="G120" s="83"/>
      <c r="H120" s="83"/>
      <c r="I120" s="83"/>
      <c r="J120" s="83"/>
      <c r="K120" s="83"/>
      <c r="L120" s="83"/>
      <c r="M120" s="93"/>
      <c r="N120" s="90"/>
      <c r="O120" s="91"/>
      <c r="P120" s="91"/>
      <c r="Q120" s="92"/>
      <c r="R120" s="38"/>
      <c r="S120" s="38"/>
      <c r="T120" s="38"/>
      <c r="U120" s="117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9"/>
      <c r="AK120" s="49"/>
      <c r="AL120" s="49"/>
      <c r="AM120" s="100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2"/>
      <c r="BC120" s="39"/>
      <c r="BD120" s="53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46"/>
      <c r="BQ120" s="37"/>
    </row>
    <row r="121" spans="3:69" ht="15.6" customHeight="1" x14ac:dyDescent="0.5">
      <c r="C121" s="3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19"/>
      <c r="O121" s="19"/>
      <c r="P121" s="19"/>
      <c r="Q121" s="19"/>
      <c r="R121" s="38"/>
      <c r="S121" s="38"/>
      <c r="T121" s="38"/>
      <c r="U121" s="38"/>
      <c r="V121" s="38"/>
      <c r="W121" s="38"/>
      <c r="X121" s="18"/>
      <c r="Y121" s="18"/>
      <c r="Z121" s="18"/>
      <c r="AA121" s="35"/>
      <c r="AB121" s="35"/>
      <c r="AC121" s="35"/>
      <c r="AD121" s="35"/>
      <c r="AE121" s="35"/>
      <c r="AF121" s="35"/>
      <c r="AG121" s="35"/>
      <c r="AH121" s="35"/>
      <c r="AI121" s="35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37"/>
    </row>
    <row r="122" spans="3:69" ht="18.600000000000001" customHeight="1" x14ac:dyDescent="0.5">
      <c r="C122" s="3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19"/>
      <c r="O122" s="19"/>
      <c r="P122" s="19"/>
      <c r="Q122" s="19"/>
      <c r="R122" s="38"/>
      <c r="S122" s="38"/>
      <c r="T122" s="38"/>
      <c r="U122" s="42" t="s">
        <v>32</v>
      </c>
      <c r="V122" s="38"/>
      <c r="W122" s="38"/>
      <c r="X122" s="38"/>
      <c r="Y122" s="38"/>
      <c r="Z122" s="38"/>
      <c r="AA122" s="35"/>
      <c r="AB122" s="43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2" t="s">
        <v>33</v>
      </c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18"/>
      <c r="BQ122" s="37"/>
    </row>
    <row r="123" spans="3:69" ht="15.6" customHeight="1" x14ac:dyDescent="0.4">
      <c r="C123" s="32"/>
      <c r="D123" s="83" t="s">
        <v>34</v>
      </c>
      <c r="E123" s="83"/>
      <c r="F123" s="83"/>
      <c r="G123" s="83"/>
      <c r="H123" s="83"/>
      <c r="I123" s="83"/>
      <c r="J123" s="83"/>
      <c r="K123" s="83"/>
      <c r="L123" s="83"/>
      <c r="M123" s="93"/>
      <c r="N123" s="84" t="str">
        <f>IF([5]回答表!F17="簡易水道事業",IF([5]回答表!AD43="○","○",""),"")</f>
        <v/>
      </c>
      <c r="O123" s="85"/>
      <c r="P123" s="85"/>
      <c r="Q123" s="86"/>
      <c r="R123" s="38"/>
      <c r="S123" s="38"/>
      <c r="T123" s="38"/>
      <c r="U123" s="94" t="str">
        <f>IF([5]回答表!F17="簡易水道事業",IF([5]回答表!AD43="○",[5]回答表!B249,""),"")</f>
        <v/>
      </c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55"/>
      <c r="AL123" s="55"/>
      <c r="AM123" s="94" t="str">
        <f>IF([5]回答表!F17="簡易水道事業",IF([5]回答表!AD43="○",[5]回答表!B255,""),"")</f>
        <v/>
      </c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6"/>
      <c r="BQ123" s="37"/>
    </row>
    <row r="124" spans="3:69" ht="15.6" customHeight="1" x14ac:dyDescent="0.4">
      <c r="C124" s="32"/>
      <c r="D124" s="83"/>
      <c r="E124" s="83"/>
      <c r="F124" s="83"/>
      <c r="G124" s="83"/>
      <c r="H124" s="83"/>
      <c r="I124" s="83"/>
      <c r="J124" s="83"/>
      <c r="K124" s="83"/>
      <c r="L124" s="83"/>
      <c r="M124" s="93"/>
      <c r="N124" s="87"/>
      <c r="O124" s="88"/>
      <c r="P124" s="88"/>
      <c r="Q124" s="89"/>
      <c r="R124" s="38"/>
      <c r="S124" s="38"/>
      <c r="T124" s="38"/>
      <c r="U124" s="97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9"/>
      <c r="AK124" s="55"/>
      <c r="AL124" s="55"/>
      <c r="AM124" s="97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9"/>
      <c r="BQ124" s="37"/>
    </row>
    <row r="125" spans="3:69" ht="15.6" customHeight="1" x14ac:dyDescent="0.4">
      <c r="C125" s="32"/>
      <c r="D125" s="83"/>
      <c r="E125" s="83"/>
      <c r="F125" s="83"/>
      <c r="G125" s="83"/>
      <c r="H125" s="83"/>
      <c r="I125" s="83"/>
      <c r="J125" s="83"/>
      <c r="K125" s="83"/>
      <c r="L125" s="83"/>
      <c r="M125" s="93"/>
      <c r="N125" s="87"/>
      <c r="O125" s="88"/>
      <c r="P125" s="88"/>
      <c r="Q125" s="89"/>
      <c r="R125" s="38"/>
      <c r="S125" s="38"/>
      <c r="T125" s="38"/>
      <c r="U125" s="97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9"/>
      <c r="AK125" s="55"/>
      <c r="AL125" s="55"/>
      <c r="AM125" s="97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9"/>
      <c r="BQ125" s="37"/>
    </row>
    <row r="126" spans="3:69" ht="15.6" customHeight="1" x14ac:dyDescent="0.4">
      <c r="C126" s="32"/>
      <c r="D126" s="83"/>
      <c r="E126" s="83"/>
      <c r="F126" s="83"/>
      <c r="G126" s="83"/>
      <c r="H126" s="83"/>
      <c r="I126" s="83"/>
      <c r="J126" s="83"/>
      <c r="K126" s="83"/>
      <c r="L126" s="83"/>
      <c r="M126" s="93"/>
      <c r="N126" s="90"/>
      <c r="O126" s="91"/>
      <c r="P126" s="91"/>
      <c r="Q126" s="92"/>
      <c r="R126" s="38"/>
      <c r="S126" s="38"/>
      <c r="T126" s="38"/>
      <c r="U126" s="100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2"/>
      <c r="AK126" s="55"/>
      <c r="AL126" s="55"/>
      <c r="AM126" s="100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2"/>
      <c r="BQ126" s="37"/>
    </row>
    <row r="127" spans="3:69" ht="15.6" customHeight="1" x14ac:dyDescent="0.4">
      <c r="C127" s="56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8"/>
    </row>
    <row r="128" spans="3:69" ht="15.6" customHeight="1" x14ac:dyDescent="0.4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</row>
    <row r="129" spans="3:69" ht="15.6" customHeight="1" x14ac:dyDescent="0.4"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28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30"/>
    </row>
    <row r="130" spans="3:69" ht="15.6" customHeight="1" x14ac:dyDescent="0.5">
      <c r="C130" s="32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18"/>
      <c r="Y130" s="18"/>
      <c r="Z130" s="18"/>
      <c r="AA130" s="34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6"/>
      <c r="AO130" s="39"/>
      <c r="AP130" s="40"/>
      <c r="AQ130" s="40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33"/>
      <c r="BD130" s="34"/>
      <c r="BE130" s="34"/>
      <c r="BF130" s="34"/>
      <c r="BG130" s="34"/>
      <c r="BH130" s="34"/>
      <c r="BI130" s="34"/>
      <c r="BJ130" s="34"/>
      <c r="BK130" s="34"/>
      <c r="BL130" s="34"/>
      <c r="BM130" s="35"/>
      <c r="BN130" s="35"/>
      <c r="BO130" s="35"/>
      <c r="BP130" s="36"/>
      <c r="BQ130" s="37"/>
    </row>
    <row r="131" spans="3:69" ht="15.6" customHeight="1" x14ac:dyDescent="0.5">
      <c r="C131" s="32"/>
      <c r="D131" s="71" t="s">
        <v>14</v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3"/>
      <c r="R131" s="77" t="s">
        <v>48</v>
      </c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9"/>
      <c r="BC131" s="33"/>
      <c r="BD131" s="34"/>
      <c r="BE131" s="34"/>
      <c r="BF131" s="34"/>
      <c r="BG131" s="34"/>
      <c r="BH131" s="34"/>
      <c r="BI131" s="34"/>
      <c r="BJ131" s="34"/>
      <c r="BK131" s="34"/>
      <c r="BL131" s="34"/>
      <c r="BM131" s="35"/>
      <c r="BN131" s="35"/>
      <c r="BO131" s="35"/>
      <c r="BP131" s="36"/>
      <c r="BQ131" s="37"/>
    </row>
    <row r="132" spans="3:69" ht="15.6" customHeight="1" x14ac:dyDescent="0.5">
      <c r="C132" s="32"/>
      <c r="D132" s="74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6"/>
      <c r="R132" s="80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2"/>
      <c r="BC132" s="33"/>
      <c r="BD132" s="34"/>
      <c r="BE132" s="34"/>
      <c r="BF132" s="34"/>
      <c r="BG132" s="34"/>
      <c r="BH132" s="34"/>
      <c r="BI132" s="34"/>
      <c r="BJ132" s="34"/>
      <c r="BK132" s="34"/>
      <c r="BL132" s="34"/>
      <c r="BM132" s="35"/>
      <c r="BN132" s="35"/>
      <c r="BO132" s="35"/>
      <c r="BP132" s="36"/>
      <c r="BQ132" s="37"/>
    </row>
    <row r="133" spans="3:69" ht="15.6" customHeight="1" x14ac:dyDescent="0.5">
      <c r="C133" s="32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18"/>
      <c r="Y133" s="18"/>
      <c r="Z133" s="18"/>
      <c r="AA133" s="34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6"/>
      <c r="AO133" s="39"/>
      <c r="AP133" s="40"/>
      <c r="AQ133" s="40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33"/>
      <c r="BD133" s="34"/>
      <c r="BE133" s="34"/>
      <c r="BF133" s="34"/>
      <c r="BG133" s="34"/>
      <c r="BH133" s="34"/>
      <c r="BI133" s="34"/>
      <c r="BJ133" s="34"/>
      <c r="BK133" s="34"/>
      <c r="BL133" s="34"/>
      <c r="BM133" s="35"/>
      <c r="BN133" s="35"/>
      <c r="BO133" s="35"/>
      <c r="BP133" s="36"/>
      <c r="BQ133" s="37"/>
    </row>
    <row r="134" spans="3:69" ht="25.5" x14ac:dyDescent="0.5">
      <c r="C134" s="3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42" t="s">
        <v>40</v>
      </c>
      <c r="V134" s="44"/>
      <c r="W134" s="43"/>
      <c r="X134" s="45"/>
      <c r="Y134" s="45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43"/>
      <c r="AM134" s="42" t="s">
        <v>36</v>
      </c>
      <c r="AN134" s="38"/>
      <c r="AO134" s="38"/>
      <c r="AP134" s="38"/>
      <c r="AQ134" s="38"/>
      <c r="AR134" s="38"/>
      <c r="AS134" s="35"/>
      <c r="AT134" s="43"/>
      <c r="AU134" s="43"/>
      <c r="AV134" s="43"/>
      <c r="AW134" s="43"/>
      <c r="AX134" s="43"/>
      <c r="AY134" s="43"/>
      <c r="AZ134" s="43"/>
      <c r="BA134" s="43"/>
      <c r="BB134" s="43"/>
      <c r="BC134" s="47"/>
      <c r="BD134" s="35"/>
      <c r="BE134" s="48" t="s">
        <v>17</v>
      </c>
      <c r="BF134" s="59"/>
      <c r="BG134" s="59"/>
      <c r="BH134" s="59"/>
      <c r="BI134" s="59"/>
      <c r="BJ134" s="59"/>
      <c r="BK134" s="59"/>
      <c r="BL134" s="35"/>
      <c r="BM134" s="35"/>
      <c r="BN134" s="35"/>
      <c r="BO134" s="35"/>
      <c r="BP134" s="36"/>
      <c r="BQ134" s="37"/>
    </row>
    <row r="135" spans="3:69" ht="19.350000000000001" customHeight="1" x14ac:dyDescent="0.4">
      <c r="C135" s="32"/>
      <c r="D135" s="83" t="s">
        <v>18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4" t="str">
        <f>IF([5]回答表!F17="下水道事業",IF([5]回答表!X43="○","○",""),"")</f>
        <v/>
      </c>
      <c r="O135" s="85"/>
      <c r="P135" s="85"/>
      <c r="Q135" s="86"/>
      <c r="R135" s="38"/>
      <c r="S135" s="38"/>
      <c r="T135" s="38"/>
      <c r="U135" s="105" t="s">
        <v>49</v>
      </c>
      <c r="V135" s="106"/>
      <c r="W135" s="106"/>
      <c r="X135" s="106"/>
      <c r="Y135" s="106"/>
      <c r="Z135" s="106"/>
      <c r="AA135" s="106"/>
      <c r="AB135" s="106"/>
      <c r="AC135" s="105" t="s">
        <v>50</v>
      </c>
      <c r="AD135" s="106"/>
      <c r="AE135" s="106"/>
      <c r="AF135" s="106"/>
      <c r="AG135" s="106"/>
      <c r="AH135" s="106"/>
      <c r="AI135" s="106"/>
      <c r="AJ135" s="107"/>
      <c r="AK135" s="49"/>
      <c r="AL135" s="49"/>
      <c r="AM135" s="94" t="str">
        <f>IF([5]回答表!F17="下水道事業",IF([5]回答表!X43="○",[5]回答表!B154,IF([5]回答表!AA43="○",[5]回答表!B201,"")),"")</f>
        <v/>
      </c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6"/>
      <c r="BC135" s="39"/>
      <c r="BD135" s="34"/>
      <c r="BE135" s="122" t="str">
        <f>IF([5]回答表!F17="下水道事業",IF([5]回答表!X43="○",[5]回答表!B190,IF([5]回答表!AA43="○",[5]回答表!B238,"")),"")</f>
        <v/>
      </c>
      <c r="BF135" s="123"/>
      <c r="BG135" s="123"/>
      <c r="BH135" s="123"/>
      <c r="BI135" s="122"/>
      <c r="BJ135" s="123"/>
      <c r="BK135" s="123"/>
      <c r="BL135" s="123"/>
      <c r="BM135" s="122"/>
      <c r="BN135" s="123"/>
      <c r="BO135" s="123"/>
      <c r="BP135" s="154"/>
      <c r="BQ135" s="37"/>
    </row>
    <row r="136" spans="3:69" ht="19.350000000000001" customHeight="1" x14ac:dyDescent="0.4">
      <c r="C136" s="32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7"/>
      <c r="O136" s="88"/>
      <c r="P136" s="88"/>
      <c r="Q136" s="89"/>
      <c r="R136" s="38"/>
      <c r="S136" s="38"/>
      <c r="T136" s="38"/>
      <c r="U136" s="178"/>
      <c r="V136" s="179"/>
      <c r="W136" s="179"/>
      <c r="X136" s="179"/>
      <c r="Y136" s="179"/>
      <c r="Z136" s="179"/>
      <c r="AA136" s="179"/>
      <c r="AB136" s="179"/>
      <c r="AC136" s="178"/>
      <c r="AD136" s="179"/>
      <c r="AE136" s="179"/>
      <c r="AF136" s="179"/>
      <c r="AG136" s="179"/>
      <c r="AH136" s="179"/>
      <c r="AI136" s="179"/>
      <c r="AJ136" s="180"/>
      <c r="AK136" s="49"/>
      <c r="AL136" s="49"/>
      <c r="AM136" s="97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9"/>
      <c r="BC136" s="39"/>
      <c r="BD136" s="34"/>
      <c r="BE136" s="124"/>
      <c r="BF136" s="125"/>
      <c r="BG136" s="125"/>
      <c r="BH136" s="125"/>
      <c r="BI136" s="124"/>
      <c r="BJ136" s="125"/>
      <c r="BK136" s="125"/>
      <c r="BL136" s="125"/>
      <c r="BM136" s="124"/>
      <c r="BN136" s="125"/>
      <c r="BO136" s="125"/>
      <c r="BP136" s="145"/>
      <c r="BQ136" s="37"/>
    </row>
    <row r="137" spans="3:69" ht="15.6" customHeight="1" x14ac:dyDescent="0.4">
      <c r="C137" s="32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7"/>
      <c r="O137" s="88"/>
      <c r="P137" s="88"/>
      <c r="Q137" s="89"/>
      <c r="R137" s="38"/>
      <c r="S137" s="38"/>
      <c r="T137" s="38"/>
      <c r="U137" s="111" t="str">
        <f>IF([5]回答表!F17="下水道事業",IF([5]回答表!X43="○",[5]回答表!Y184,IF([5]回答表!AA43="○",[5]回答表!Y232,"")),"")</f>
        <v/>
      </c>
      <c r="V137" s="112"/>
      <c r="W137" s="112"/>
      <c r="X137" s="112"/>
      <c r="Y137" s="112"/>
      <c r="Z137" s="112"/>
      <c r="AA137" s="112"/>
      <c r="AB137" s="113"/>
      <c r="AC137" s="111" t="str">
        <f>IF([5]回答表!F17="下水道事業",IF([5]回答表!X43="○",[5]回答表!Y185,IF([5]回答表!AA43="○",[5]回答表!Y233,"")),"")</f>
        <v/>
      </c>
      <c r="AD137" s="112"/>
      <c r="AE137" s="112"/>
      <c r="AF137" s="112"/>
      <c r="AG137" s="112"/>
      <c r="AH137" s="112"/>
      <c r="AI137" s="112"/>
      <c r="AJ137" s="113"/>
      <c r="AK137" s="49"/>
      <c r="AL137" s="49"/>
      <c r="AM137" s="97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9"/>
      <c r="BC137" s="39"/>
      <c r="BD137" s="34"/>
      <c r="BE137" s="124"/>
      <c r="BF137" s="125"/>
      <c r="BG137" s="125"/>
      <c r="BH137" s="125"/>
      <c r="BI137" s="124"/>
      <c r="BJ137" s="125"/>
      <c r="BK137" s="125"/>
      <c r="BL137" s="125"/>
      <c r="BM137" s="124"/>
      <c r="BN137" s="125"/>
      <c r="BO137" s="125"/>
      <c r="BP137" s="145"/>
      <c r="BQ137" s="37"/>
    </row>
    <row r="138" spans="3:69" ht="15.6" customHeight="1" x14ac:dyDescent="0.4">
      <c r="C138" s="32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90"/>
      <c r="O138" s="91"/>
      <c r="P138" s="91"/>
      <c r="Q138" s="92"/>
      <c r="R138" s="38"/>
      <c r="S138" s="38"/>
      <c r="T138" s="38"/>
      <c r="U138" s="114"/>
      <c r="V138" s="115"/>
      <c r="W138" s="115"/>
      <c r="X138" s="115"/>
      <c r="Y138" s="115"/>
      <c r="Z138" s="115"/>
      <c r="AA138" s="115"/>
      <c r="AB138" s="116"/>
      <c r="AC138" s="114"/>
      <c r="AD138" s="115"/>
      <c r="AE138" s="115"/>
      <c r="AF138" s="115"/>
      <c r="AG138" s="115"/>
      <c r="AH138" s="115"/>
      <c r="AI138" s="115"/>
      <c r="AJ138" s="116"/>
      <c r="AK138" s="49"/>
      <c r="AL138" s="49"/>
      <c r="AM138" s="97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9"/>
      <c r="BC138" s="39"/>
      <c r="BD138" s="34"/>
      <c r="BE138" s="124" t="str">
        <f>IF([5]回答表!F17="下水道事業",IF([5]回答表!X43="○",[5]回答表!E190,IF([5]回答表!AA43="○",[5]回答表!E238,"")),"")</f>
        <v/>
      </c>
      <c r="BF138" s="125"/>
      <c r="BG138" s="125"/>
      <c r="BH138" s="125"/>
      <c r="BI138" s="124" t="str">
        <f>IF([5]回答表!F17="下水道事業",IF([5]回答表!X43="○",[5]回答表!E191,IF([5]回答表!AA43="○",[5]回答表!E239,"")),"")</f>
        <v/>
      </c>
      <c r="BJ138" s="125"/>
      <c r="BK138" s="125"/>
      <c r="BL138" s="125"/>
      <c r="BM138" s="124" t="str">
        <f>IF([5]回答表!F17="下水道事業",IF([5]回答表!X43="○",[5]回答表!E192,IF([5]回答表!AA43="○",[5]回答表!E240,"")),"")</f>
        <v/>
      </c>
      <c r="BN138" s="125"/>
      <c r="BO138" s="125"/>
      <c r="BP138" s="145"/>
      <c r="BQ138" s="37"/>
    </row>
    <row r="139" spans="3:69" ht="15.6" customHeight="1" x14ac:dyDescent="0.4"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1"/>
      <c r="O139" s="51"/>
      <c r="P139" s="51"/>
      <c r="Q139" s="51"/>
      <c r="R139" s="52"/>
      <c r="S139" s="52"/>
      <c r="T139" s="52"/>
      <c r="U139" s="117"/>
      <c r="V139" s="118"/>
      <c r="W139" s="118"/>
      <c r="X139" s="118"/>
      <c r="Y139" s="118"/>
      <c r="Z139" s="118"/>
      <c r="AA139" s="118"/>
      <c r="AB139" s="119"/>
      <c r="AC139" s="117"/>
      <c r="AD139" s="118"/>
      <c r="AE139" s="118"/>
      <c r="AF139" s="118"/>
      <c r="AG139" s="118"/>
      <c r="AH139" s="118"/>
      <c r="AI139" s="118"/>
      <c r="AJ139" s="119"/>
      <c r="AK139" s="49"/>
      <c r="AL139" s="49"/>
      <c r="AM139" s="97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9"/>
      <c r="BC139" s="39"/>
      <c r="BD139" s="39"/>
      <c r="BE139" s="124"/>
      <c r="BF139" s="125"/>
      <c r="BG139" s="125"/>
      <c r="BH139" s="125"/>
      <c r="BI139" s="124"/>
      <c r="BJ139" s="125"/>
      <c r="BK139" s="125"/>
      <c r="BL139" s="125"/>
      <c r="BM139" s="124"/>
      <c r="BN139" s="125"/>
      <c r="BO139" s="125"/>
      <c r="BP139" s="145"/>
      <c r="BQ139" s="37"/>
    </row>
    <row r="140" spans="3:69" ht="19.350000000000001" customHeight="1" x14ac:dyDescent="0.4"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1"/>
      <c r="O140" s="51"/>
      <c r="P140" s="51"/>
      <c r="Q140" s="51"/>
      <c r="R140" s="52"/>
      <c r="S140" s="52"/>
      <c r="T140" s="52"/>
      <c r="U140" s="105" t="s">
        <v>51</v>
      </c>
      <c r="V140" s="106"/>
      <c r="W140" s="106"/>
      <c r="X140" s="106"/>
      <c r="Y140" s="106"/>
      <c r="Z140" s="106"/>
      <c r="AA140" s="106"/>
      <c r="AB140" s="106"/>
      <c r="AC140" s="181" t="s">
        <v>52</v>
      </c>
      <c r="AD140" s="182"/>
      <c r="AE140" s="182"/>
      <c r="AF140" s="182"/>
      <c r="AG140" s="182"/>
      <c r="AH140" s="182"/>
      <c r="AI140" s="182"/>
      <c r="AJ140" s="183"/>
      <c r="AK140" s="49"/>
      <c r="AL140" s="49"/>
      <c r="AM140" s="97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9"/>
      <c r="BC140" s="39"/>
      <c r="BD140" s="34"/>
      <c r="BE140" s="124"/>
      <c r="BF140" s="125"/>
      <c r="BG140" s="125"/>
      <c r="BH140" s="125"/>
      <c r="BI140" s="124"/>
      <c r="BJ140" s="125"/>
      <c r="BK140" s="125"/>
      <c r="BL140" s="125"/>
      <c r="BM140" s="124"/>
      <c r="BN140" s="125"/>
      <c r="BO140" s="125"/>
      <c r="BP140" s="145"/>
      <c r="BQ140" s="37"/>
    </row>
    <row r="141" spans="3:69" ht="19.350000000000001" customHeight="1" x14ac:dyDescent="0.4">
      <c r="C141" s="32"/>
      <c r="D141" s="126" t="s">
        <v>26</v>
      </c>
      <c r="E141" s="83"/>
      <c r="F141" s="83"/>
      <c r="G141" s="83"/>
      <c r="H141" s="83"/>
      <c r="I141" s="83"/>
      <c r="J141" s="83"/>
      <c r="K141" s="83"/>
      <c r="L141" s="83"/>
      <c r="M141" s="93"/>
      <c r="N141" s="84" t="str">
        <f>IF([5]回答表!F17="下水道事業",IF([5]回答表!AA43="○","○",""),"")</f>
        <v/>
      </c>
      <c r="O141" s="85"/>
      <c r="P141" s="85"/>
      <c r="Q141" s="86"/>
      <c r="R141" s="38"/>
      <c r="S141" s="38"/>
      <c r="T141" s="38"/>
      <c r="U141" s="178"/>
      <c r="V141" s="179"/>
      <c r="W141" s="179"/>
      <c r="X141" s="179"/>
      <c r="Y141" s="179"/>
      <c r="Z141" s="179"/>
      <c r="AA141" s="179"/>
      <c r="AB141" s="179"/>
      <c r="AC141" s="184"/>
      <c r="AD141" s="185"/>
      <c r="AE141" s="185"/>
      <c r="AF141" s="185"/>
      <c r="AG141" s="185"/>
      <c r="AH141" s="185"/>
      <c r="AI141" s="185"/>
      <c r="AJ141" s="186"/>
      <c r="AK141" s="49"/>
      <c r="AL141" s="49"/>
      <c r="AM141" s="97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9"/>
      <c r="BC141" s="39"/>
      <c r="BD141" s="53"/>
      <c r="BE141" s="124"/>
      <c r="BF141" s="125"/>
      <c r="BG141" s="125"/>
      <c r="BH141" s="125"/>
      <c r="BI141" s="124"/>
      <c r="BJ141" s="125"/>
      <c r="BK141" s="125"/>
      <c r="BL141" s="125"/>
      <c r="BM141" s="124"/>
      <c r="BN141" s="125"/>
      <c r="BO141" s="125"/>
      <c r="BP141" s="145"/>
      <c r="BQ141" s="37"/>
    </row>
    <row r="142" spans="3:69" ht="15.6" customHeight="1" x14ac:dyDescent="0.4">
      <c r="C142" s="32"/>
      <c r="D142" s="83"/>
      <c r="E142" s="83"/>
      <c r="F142" s="83"/>
      <c r="G142" s="83"/>
      <c r="H142" s="83"/>
      <c r="I142" s="83"/>
      <c r="J142" s="83"/>
      <c r="K142" s="83"/>
      <c r="L142" s="83"/>
      <c r="M142" s="93"/>
      <c r="N142" s="87"/>
      <c r="O142" s="88"/>
      <c r="P142" s="88"/>
      <c r="Q142" s="89"/>
      <c r="R142" s="38"/>
      <c r="S142" s="38"/>
      <c r="T142" s="38"/>
      <c r="U142" s="111" t="str">
        <f>IF([5]回答表!F17="下水道事業",IF([5]回答表!X43="○",[5]回答表!Y186,IF([5]回答表!AA43="○",[5]回答表!Y234,"")),"")</f>
        <v/>
      </c>
      <c r="V142" s="112"/>
      <c r="W142" s="112"/>
      <c r="X142" s="112"/>
      <c r="Y142" s="112"/>
      <c r="Z142" s="112"/>
      <c r="AA142" s="112"/>
      <c r="AB142" s="113"/>
      <c r="AC142" s="111" t="str">
        <f>IF([5]回答表!F17="下水道事業",IF([5]回答表!X43="○",[5]回答表!Y187,IF([5]回答表!AA43="○",[5]回答表!Y235,"")),"")</f>
        <v/>
      </c>
      <c r="AD142" s="112"/>
      <c r="AE142" s="112"/>
      <c r="AF142" s="112"/>
      <c r="AG142" s="112"/>
      <c r="AH142" s="112"/>
      <c r="AI142" s="112"/>
      <c r="AJ142" s="113"/>
      <c r="AK142" s="49"/>
      <c r="AL142" s="49"/>
      <c r="AM142" s="97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9"/>
      <c r="BC142" s="39"/>
      <c r="BD142" s="53"/>
      <c r="BE142" s="124" t="s">
        <v>23</v>
      </c>
      <c r="BF142" s="125"/>
      <c r="BG142" s="125"/>
      <c r="BH142" s="125"/>
      <c r="BI142" s="124" t="s">
        <v>24</v>
      </c>
      <c r="BJ142" s="125"/>
      <c r="BK142" s="125"/>
      <c r="BL142" s="125"/>
      <c r="BM142" s="124" t="s">
        <v>25</v>
      </c>
      <c r="BN142" s="125"/>
      <c r="BO142" s="125"/>
      <c r="BP142" s="145"/>
      <c r="BQ142" s="37"/>
    </row>
    <row r="143" spans="3:69" ht="15.6" customHeight="1" x14ac:dyDescent="0.4">
      <c r="C143" s="32"/>
      <c r="D143" s="83"/>
      <c r="E143" s="83"/>
      <c r="F143" s="83"/>
      <c r="G143" s="83"/>
      <c r="H143" s="83"/>
      <c r="I143" s="83"/>
      <c r="J143" s="83"/>
      <c r="K143" s="83"/>
      <c r="L143" s="83"/>
      <c r="M143" s="93"/>
      <c r="N143" s="87"/>
      <c r="O143" s="88"/>
      <c r="P143" s="88"/>
      <c r="Q143" s="89"/>
      <c r="R143" s="38"/>
      <c r="S143" s="38"/>
      <c r="T143" s="38"/>
      <c r="U143" s="114"/>
      <c r="V143" s="115"/>
      <c r="W143" s="115"/>
      <c r="X143" s="115"/>
      <c r="Y143" s="115"/>
      <c r="Z143" s="115"/>
      <c r="AA143" s="115"/>
      <c r="AB143" s="116"/>
      <c r="AC143" s="114"/>
      <c r="AD143" s="115"/>
      <c r="AE143" s="115"/>
      <c r="AF143" s="115"/>
      <c r="AG143" s="115"/>
      <c r="AH143" s="115"/>
      <c r="AI143" s="115"/>
      <c r="AJ143" s="116"/>
      <c r="AK143" s="49"/>
      <c r="AL143" s="49"/>
      <c r="AM143" s="97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9"/>
      <c r="BC143" s="39"/>
      <c r="BD143" s="53"/>
      <c r="BE143" s="124"/>
      <c r="BF143" s="125"/>
      <c r="BG143" s="125"/>
      <c r="BH143" s="125"/>
      <c r="BI143" s="124"/>
      <c r="BJ143" s="125"/>
      <c r="BK143" s="125"/>
      <c r="BL143" s="125"/>
      <c r="BM143" s="124"/>
      <c r="BN143" s="125"/>
      <c r="BO143" s="125"/>
      <c r="BP143" s="145"/>
      <c r="BQ143" s="37"/>
    </row>
    <row r="144" spans="3:69" ht="15.6" customHeight="1" x14ac:dyDescent="0.4">
      <c r="C144" s="32"/>
      <c r="D144" s="83"/>
      <c r="E144" s="83"/>
      <c r="F144" s="83"/>
      <c r="G144" s="83"/>
      <c r="H144" s="83"/>
      <c r="I144" s="83"/>
      <c r="J144" s="83"/>
      <c r="K144" s="83"/>
      <c r="L144" s="83"/>
      <c r="M144" s="93"/>
      <c r="N144" s="90"/>
      <c r="O144" s="91"/>
      <c r="P144" s="91"/>
      <c r="Q144" s="92"/>
      <c r="R144" s="38"/>
      <c r="S144" s="38"/>
      <c r="T144" s="38"/>
      <c r="U144" s="117"/>
      <c r="V144" s="118"/>
      <c r="W144" s="118"/>
      <c r="X144" s="118"/>
      <c r="Y144" s="118"/>
      <c r="Z144" s="118"/>
      <c r="AA144" s="118"/>
      <c r="AB144" s="119"/>
      <c r="AC144" s="117"/>
      <c r="AD144" s="118"/>
      <c r="AE144" s="118"/>
      <c r="AF144" s="118"/>
      <c r="AG144" s="118"/>
      <c r="AH144" s="118"/>
      <c r="AI144" s="118"/>
      <c r="AJ144" s="119"/>
      <c r="AK144" s="49"/>
      <c r="AL144" s="49"/>
      <c r="AM144" s="100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2"/>
      <c r="BC144" s="39"/>
      <c r="BD144" s="53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46"/>
      <c r="BQ144" s="37"/>
    </row>
    <row r="145" spans="3:69" ht="15.6" customHeight="1" x14ac:dyDescent="0.5"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19"/>
      <c r="O145" s="19"/>
      <c r="P145" s="19"/>
      <c r="Q145" s="19"/>
      <c r="R145" s="38"/>
      <c r="S145" s="38"/>
      <c r="T145" s="38"/>
      <c r="U145" s="38"/>
      <c r="V145" s="38"/>
      <c r="W145" s="38"/>
      <c r="X145" s="18"/>
      <c r="Y145" s="18"/>
      <c r="Z145" s="18"/>
      <c r="AA145" s="35"/>
      <c r="AB145" s="35"/>
      <c r="AC145" s="35"/>
      <c r="AD145" s="35"/>
      <c r="AE145" s="35"/>
      <c r="AF145" s="35"/>
      <c r="AG145" s="35"/>
      <c r="AH145" s="35"/>
      <c r="AI145" s="35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37"/>
    </row>
    <row r="146" spans="3:69" ht="18.600000000000001" customHeight="1" x14ac:dyDescent="0.5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42" t="s">
        <v>32</v>
      </c>
      <c r="V146" s="38"/>
      <c r="W146" s="38"/>
      <c r="X146" s="38"/>
      <c r="Y146" s="38"/>
      <c r="Z146" s="38"/>
      <c r="AA146" s="35"/>
      <c r="AB146" s="43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2" t="s">
        <v>33</v>
      </c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18"/>
      <c r="BQ146" s="37"/>
    </row>
    <row r="147" spans="3:69" ht="15.6" customHeight="1" x14ac:dyDescent="0.4">
      <c r="C147" s="32"/>
      <c r="D147" s="83" t="s">
        <v>34</v>
      </c>
      <c r="E147" s="83"/>
      <c r="F147" s="83"/>
      <c r="G147" s="83"/>
      <c r="H147" s="83"/>
      <c r="I147" s="83"/>
      <c r="J147" s="83"/>
      <c r="K147" s="83"/>
      <c r="L147" s="83"/>
      <c r="M147" s="93"/>
      <c r="N147" s="84" t="str">
        <f>IF([5]回答表!F17="下水道事業",IF([5]回答表!AD43="○","○",""),"")</f>
        <v/>
      </c>
      <c r="O147" s="85"/>
      <c r="P147" s="85"/>
      <c r="Q147" s="86"/>
      <c r="R147" s="38"/>
      <c r="S147" s="38"/>
      <c r="T147" s="38"/>
      <c r="U147" s="94" t="str">
        <f>IF([5]回答表!F17="下水道事業",IF([5]回答表!AD43="○",[5]回答表!B249,""),"")</f>
        <v/>
      </c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6"/>
      <c r="AK147" s="55"/>
      <c r="AL147" s="55"/>
      <c r="AM147" s="94" t="str">
        <f>IF([5]回答表!F17="下水道事業",IF([5]回答表!AD43="○",[5]回答表!B255,""),"")</f>
        <v/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6"/>
      <c r="BQ147" s="37"/>
    </row>
    <row r="148" spans="3:69" ht="15.6" customHeight="1" x14ac:dyDescent="0.4">
      <c r="C148" s="32"/>
      <c r="D148" s="83"/>
      <c r="E148" s="83"/>
      <c r="F148" s="83"/>
      <c r="G148" s="83"/>
      <c r="H148" s="83"/>
      <c r="I148" s="83"/>
      <c r="J148" s="83"/>
      <c r="K148" s="83"/>
      <c r="L148" s="83"/>
      <c r="M148" s="93"/>
      <c r="N148" s="87"/>
      <c r="O148" s="88"/>
      <c r="P148" s="88"/>
      <c r="Q148" s="89"/>
      <c r="R148" s="38"/>
      <c r="S148" s="38"/>
      <c r="T148" s="38"/>
      <c r="U148" s="97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9"/>
      <c r="AK148" s="55"/>
      <c r="AL148" s="55"/>
      <c r="AM148" s="97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9"/>
      <c r="BQ148" s="37"/>
    </row>
    <row r="149" spans="3:69" ht="15.6" customHeight="1" x14ac:dyDescent="0.4">
      <c r="C149" s="32"/>
      <c r="D149" s="83"/>
      <c r="E149" s="83"/>
      <c r="F149" s="83"/>
      <c r="G149" s="83"/>
      <c r="H149" s="83"/>
      <c r="I149" s="83"/>
      <c r="J149" s="83"/>
      <c r="K149" s="83"/>
      <c r="L149" s="83"/>
      <c r="M149" s="93"/>
      <c r="N149" s="87"/>
      <c r="O149" s="88"/>
      <c r="P149" s="88"/>
      <c r="Q149" s="89"/>
      <c r="R149" s="38"/>
      <c r="S149" s="38"/>
      <c r="T149" s="38"/>
      <c r="U149" s="97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9"/>
      <c r="AK149" s="55"/>
      <c r="AL149" s="55"/>
      <c r="AM149" s="97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9"/>
      <c r="BQ149" s="37"/>
    </row>
    <row r="150" spans="3:69" ht="15.6" customHeight="1" x14ac:dyDescent="0.4">
      <c r="C150" s="32"/>
      <c r="D150" s="83"/>
      <c r="E150" s="83"/>
      <c r="F150" s="83"/>
      <c r="G150" s="83"/>
      <c r="H150" s="83"/>
      <c r="I150" s="83"/>
      <c r="J150" s="83"/>
      <c r="K150" s="83"/>
      <c r="L150" s="83"/>
      <c r="M150" s="93"/>
      <c r="N150" s="90"/>
      <c r="O150" s="91"/>
      <c r="P150" s="91"/>
      <c r="Q150" s="92"/>
      <c r="R150" s="38"/>
      <c r="S150" s="38"/>
      <c r="T150" s="38"/>
      <c r="U150" s="100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2"/>
      <c r="AK150" s="55"/>
      <c r="AL150" s="55"/>
      <c r="AM150" s="100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2"/>
      <c r="BQ150" s="37"/>
    </row>
    <row r="151" spans="3:69" ht="15.6" customHeight="1" x14ac:dyDescent="0.4">
      <c r="C151" s="56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8"/>
    </row>
    <row r="152" spans="3:69" ht="15.6" customHeight="1" x14ac:dyDescent="0.4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</row>
    <row r="153" spans="3:69" ht="15.6" customHeight="1" x14ac:dyDescent="0.4"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28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30"/>
    </row>
    <row r="154" spans="3:69" ht="15.6" customHeight="1" x14ac:dyDescent="0.5">
      <c r="C154" s="32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18"/>
      <c r="Y154" s="18"/>
      <c r="Z154" s="18"/>
      <c r="AA154" s="34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6"/>
      <c r="AO154" s="39"/>
      <c r="AP154" s="40"/>
      <c r="AQ154" s="40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3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5"/>
      <c r="BN154" s="35"/>
      <c r="BO154" s="35"/>
      <c r="BP154" s="36"/>
      <c r="BQ154" s="37"/>
    </row>
    <row r="155" spans="3:69" ht="15.6" customHeight="1" x14ac:dyDescent="0.5">
      <c r="C155" s="32"/>
      <c r="D155" s="71" t="s">
        <v>14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3"/>
      <c r="R155" s="77" t="s">
        <v>53</v>
      </c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5"/>
      <c r="BN155" s="35"/>
      <c r="BO155" s="35"/>
      <c r="BP155" s="36"/>
      <c r="BQ155" s="37"/>
    </row>
    <row r="156" spans="3:69" ht="15.6" customHeight="1" x14ac:dyDescent="0.5">
      <c r="C156" s="32"/>
      <c r="D156" s="74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6"/>
      <c r="R156" s="80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2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5"/>
      <c r="BN156" s="35"/>
      <c r="BO156" s="35"/>
      <c r="BP156" s="36"/>
      <c r="BQ156" s="37"/>
    </row>
    <row r="157" spans="3:69" ht="15.6" customHeight="1" x14ac:dyDescent="0.5">
      <c r="C157" s="32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8"/>
      <c r="Y157" s="18"/>
      <c r="Z157" s="18"/>
      <c r="AA157" s="34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6"/>
      <c r="AO157" s="39"/>
      <c r="AP157" s="40"/>
      <c r="AQ157" s="40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5"/>
      <c r="BN157" s="35"/>
      <c r="BO157" s="35"/>
      <c r="BP157" s="36"/>
      <c r="BQ157" s="37"/>
    </row>
    <row r="158" spans="3:69" ht="25.5" x14ac:dyDescent="0.5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42" t="s">
        <v>36</v>
      </c>
      <c r="V158" s="38"/>
      <c r="W158" s="38"/>
      <c r="X158" s="38"/>
      <c r="Y158" s="38"/>
      <c r="Z158" s="38"/>
      <c r="AA158" s="35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8" t="s">
        <v>17</v>
      </c>
      <c r="AN158" s="59"/>
      <c r="AO158" s="59"/>
      <c r="AP158" s="59"/>
      <c r="AQ158" s="59"/>
      <c r="AR158" s="59"/>
      <c r="AS158" s="59"/>
      <c r="AT158" s="35"/>
      <c r="AU158" s="35"/>
      <c r="AV158" s="35"/>
      <c r="AW158" s="35"/>
      <c r="AX158" s="36"/>
      <c r="AY158" s="47"/>
      <c r="AZ158" s="47"/>
      <c r="BA158" s="47"/>
      <c r="BB158" s="47"/>
      <c r="BC158" s="47"/>
      <c r="BD158" s="35"/>
      <c r="BE158" s="48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6"/>
      <c r="BQ158" s="37"/>
    </row>
    <row r="159" spans="3:69" ht="19.350000000000001" customHeight="1" x14ac:dyDescent="0.5">
      <c r="C159" s="32"/>
      <c r="D159" s="83" t="s">
        <v>18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4" t="str">
        <f>IF([5]回答表!BD17="○",IF([5]回答表!X43="○","○",""),"")</f>
        <v/>
      </c>
      <c r="O159" s="85"/>
      <c r="P159" s="85"/>
      <c r="Q159" s="86"/>
      <c r="R159" s="38"/>
      <c r="S159" s="38"/>
      <c r="T159" s="38"/>
      <c r="U159" s="94" t="str">
        <f>IF([5]回答表!BD17="○",IF([5]回答表!X43="○",[5]回答表!B154,IF([5]回答表!AA43="○",[5]回答表!B201,"")),"")</f>
        <v/>
      </c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6"/>
      <c r="AK159" s="49"/>
      <c r="AL159" s="49"/>
      <c r="AM159" s="122" t="str">
        <f>IF([5]回答表!BD17="○",IF([5]回答表!X43="○",[5]回答表!B190,IF([5]回答表!AA43="○",[5]回答表!B238,"")),"")</f>
        <v/>
      </c>
      <c r="AN159" s="123"/>
      <c r="AO159" s="123"/>
      <c r="AP159" s="123"/>
      <c r="AQ159" s="122"/>
      <c r="AR159" s="123"/>
      <c r="AS159" s="123"/>
      <c r="AT159" s="123"/>
      <c r="AU159" s="122"/>
      <c r="AV159" s="123"/>
      <c r="AW159" s="123"/>
      <c r="AX159" s="154"/>
      <c r="AY159" s="47"/>
      <c r="AZ159" s="47"/>
      <c r="BA159" s="47"/>
      <c r="BB159" s="47"/>
      <c r="BC159" s="47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7"/>
    </row>
    <row r="160" spans="3:69" ht="19.350000000000001" customHeight="1" x14ac:dyDescent="0.5">
      <c r="C160" s="32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7"/>
      <c r="O160" s="88"/>
      <c r="P160" s="88"/>
      <c r="Q160" s="89"/>
      <c r="R160" s="38"/>
      <c r="S160" s="38"/>
      <c r="T160" s="38"/>
      <c r="U160" s="97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9"/>
      <c r="AK160" s="49"/>
      <c r="AL160" s="49"/>
      <c r="AM160" s="124"/>
      <c r="AN160" s="125"/>
      <c r="AO160" s="125"/>
      <c r="AP160" s="125"/>
      <c r="AQ160" s="124"/>
      <c r="AR160" s="125"/>
      <c r="AS160" s="125"/>
      <c r="AT160" s="125"/>
      <c r="AU160" s="124"/>
      <c r="AV160" s="125"/>
      <c r="AW160" s="125"/>
      <c r="AX160" s="145"/>
      <c r="AY160" s="47"/>
      <c r="AZ160" s="47"/>
      <c r="BA160" s="47"/>
      <c r="BB160" s="47"/>
      <c r="BC160" s="47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7"/>
    </row>
    <row r="161" spans="1:70" ht="15.6" customHeight="1" x14ac:dyDescent="0.5">
      <c r="C161" s="32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7"/>
      <c r="O161" s="88"/>
      <c r="P161" s="88"/>
      <c r="Q161" s="89"/>
      <c r="R161" s="38"/>
      <c r="S161" s="38"/>
      <c r="T161" s="38"/>
      <c r="U161" s="97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9"/>
      <c r="AK161" s="49"/>
      <c r="AL161" s="49"/>
      <c r="AM161" s="124"/>
      <c r="AN161" s="125"/>
      <c r="AO161" s="125"/>
      <c r="AP161" s="125"/>
      <c r="AQ161" s="124"/>
      <c r="AR161" s="125"/>
      <c r="AS161" s="125"/>
      <c r="AT161" s="125"/>
      <c r="AU161" s="124"/>
      <c r="AV161" s="125"/>
      <c r="AW161" s="125"/>
      <c r="AX161" s="145"/>
      <c r="AY161" s="47"/>
      <c r="AZ161" s="47"/>
      <c r="BA161" s="47"/>
      <c r="BB161" s="47"/>
      <c r="BC161" s="47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7"/>
    </row>
    <row r="162" spans="1:70" ht="15.6" customHeight="1" x14ac:dyDescent="0.5">
      <c r="C162" s="32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90"/>
      <c r="O162" s="91"/>
      <c r="P162" s="91"/>
      <c r="Q162" s="92"/>
      <c r="R162" s="38"/>
      <c r="S162" s="38"/>
      <c r="T162" s="38"/>
      <c r="U162" s="97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9"/>
      <c r="AK162" s="49"/>
      <c r="AL162" s="49"/>
      <c r="AM162" s="124" t="str">
        <f>IF([5]回答表!BD17="○",IF([5]回答表!X43="○",[5]回答表!E190,IF([5]回答表!AA43="○",[5]回答表!E238,"")),"")</f>
        <v/>
      </c>
      <c r="AN162" s="125"/>
      <c r="AO162" s="125"/>
      <c r="AP162" s="125"/>
      <c r="AQ162" s="124" t="str">
        <f>IF([5]回答表!BD17="○",IF([5]回答表!X43="○",[5]回答表!E191,IF([5]回答表!AA43="○",[5]回答表!E239,"")),"")</f>
        <v/>
      </c>
      <c r="AR162" s="125"/>
      <c r="AS162" s="125"/>
      <c r="AT162" s="125"/>
      <c r="AU162" s="124" t="str">
        <f>IF([5]回答表!BD17="○",IF([5]回答表!X43="○",[5]回答表!E192,IF([5]回答表!AA43="○",[5]回答表!E240,"")),"")</f>
        <v/>
      </c>
      <c r="AV162" s="125"/>
      <c r="AW162" s="125"/>
      <c r="AX162" s="145"/>
      <c r="AY162" s="47"/>
      <c r="AZ162" s="47"/>
      <c r="BA162" s="47"/>
      <c r="BB162" s="47"/>
      <c r="BC162" s="47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7"/>
    </row>
    <row r="163" spans="1:70" ht="15.6" customHeight="1" x14ac:dyDescent="0.5">
      <c r="C163" s="32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1"/>
      <c r="O163" s="51"/>
      <c r="P163" s="51"/>
      <c r="Q163" s="51"/>
      <c r="R163" s="52"/>
      <c r="S163" s="52"/>
      <c r="T163" s="52"/>
      <c r="U163" s="97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9"/>
      <c r="AK163" s="49"/>
      <c r="AL163" s="49"/>
      <c r="AM163" s="124"/>
      <c r="AN163" s="125"/>
      <c r="AO163" s="125"/>
      <c r="AP163" s="125"/>
      <c r="AQ163" s="124"/>
      <c r="AR163" s="125"/>
      <c r="AS163" s="125"/>
      <c r="AT163" s="125"/>
      <c r="AU163" s="124"/>
      <c r="AV163" s="125"/>
      <c r="AW163" s="125"/>
      <c r="AX163" s="145"/>
      <c r="AY163" s="47"/>
      <c r="AZ163" s="47"/>
      <c r="BA163" s="47"/>
      <c r="BB163" s="47"/>
      <c r="BC163" s="47"/>
      <c r="BD163" s="39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7"/>
    </row>
    <row r="164" spans="1:70" ht="19.350000000000001" customHeight="1" x14ac:dyDescent="0.5">
      <c r="C164" s="32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1"/>
      <c r="O164" s="51"/>
      <c r="P164" s="51"/>
      <c r="Q164" s="51"/>
      <c r="R164" s="52"/>
      <c r="S164" s="52"/>
      <c r="T164" s="52"/>
      <c r="U164" s="97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9"/>
      <c r="AK164" s="49"/>
      <c r="AL164" s="49"/>
      <c r="AM164" s="124"/>
      <c r="AN164" s="125"/>
      <c r="AO164" s="125"/>
      <c r="AP164" s="125"/>
      <c r="AQ164" s="124"/>
      <c r="AR164" s="125"/>
      <c r="AS164" s="125"/>
      <c r="AT164" s="125"/>
      <c r="AU164" s="124"/>
      <c r="AV164" s="125"/>
      <c r="AW164" s="125"/>
      <c r="AX164" s="145"/>
      <c r="AY164" s="47"/>
      <c r="AZ164" s="47"/>
      <c r="BA164" s="47"/>
      <c r="BB164" s="47"/>
      <c r="BC164" s="47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7"/>
    </row>
    <row r="165" spans="1:70" ht="19.350000000000001" customHeight="1" x14ac:dyDescent="0.5">
      <c r="C165" s="32"/>
      <c r="D165" s="126" t="s">
        <v>26</v>
      </c>
      <c r="E165" s="83"/>
      <c r="F165" s="83"/>
      <c r="G165" s="83"/>
      <c r="H165" s="83"/>
      <c r="I165" s="83"/>
      <c r="J165" s="83"/>
      <c r="K165" s="83"/>
      <c r="L165" s="83"/>
      <c r="M165" s="93"/>
      <c r="N165" s="84" t="str">
        <f>IF([5]回答表!BD17="○",IF([5]回答表!AA43="○","○",""),"")</f>
        <v/>
      </c>
      <c r="O165" s="85"/>
      <c r="P165" s="85"/>
      <c r="Q165" s="86"/>
      <c r="R165" s="38"/>
      <c r="S165" s="38"/>
      <c r="T165" s="38"/>
      <c r="U165" s="97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9"/>
      <c r="AK165" s="49"/>
      <c r="AL165" s="49"/>
      <c r="AM165" s="124"/>
      <c r="AN165" s="125"/>
      <c r="AO165" s="125"/>
      <c r="AP165" s="125"/>
      <c r="AQ165" s="124"/>
      <c r="AR165" s="125"/>
      <c r="AS165" s="125"/>
      <c r="AT165" s="125"/>
      <c r="AU165" s="124"/>
      <c r="AV165" s="125"/>
      <c r="AW165" s="125"/>
      <c r="AX165" s="145"/>
      <c r="AY165" s="47"/>
      <c r="AZ165" s="47"/>
      <c r="BA165" s="47"/>
      <c r="BB165" s="47"/>
      <c r="BC165" s="47"/>
      <c r="BD165" s="53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7"/>
    </row>
    <row r="166" spans="1:70" ht="15.6" customHeight="1" x14ac:dyDescent="0.5">
      <c r="C166" s="32"/>
      <c r="D166" s="83"/>
      <c r="E166" s="83"/>
      <c r="F166" s="83"/>
      <c r="G166" s="83"/>
      <c r="H166" s="83"/>
      <c r="I166" s="83"/>
      <c r="J166" s="83"/>
      <c r="K166" s="83"/>
      <c r="L166" s="83"/>
      <c r="M166" s="93"/>
      <c r="N166" s="87"/>
      <c r="O166" s="88"/>
      <c r="P166" s="88"/>
      <c r="Q166" s="89"/>
      <c r="R166" s="38"/>
      <c r="S166" s="38"/>
      <c r="T166" s="38"/>
      <c r="U166" s="97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9"/>
      <c r="AK166" s="49"/>
      <c r="AL166" s="49"/>
      <c r="AM166" s="124" t="s">
        <v>23</v>
      </c>
      <c r="AN166" s="125"/>
      <c r="AO166" s="125"/>
      <c r="AP166" s="125"/>
      <c r="AQ166" s="124" t="s">
        <v>24</v>
      </c>
      <c r="AR166" s="125"/>
      <c r="AS166" s="125"/>
      <c r="AT166" s="125"/>
      <c r="AU166" s="124" t="s">
        <v>25</v>
      </c>
      <c r="AV166" s="125"/>
      <c r="AW166" s="125"/>
      <c r="AX166" s="145"/>
      <c r="AY166" s="47"/>
      <c r="AZ166" s="47"/>
      <c r="BA166" s="47"/>
      <c r="BB166" s="47"/>
      <c r="BC166" s="47"/>
      <c r="BD166" s="53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7"/>
    </row>
    <row r="167" spans="1:70" ht="15.6" customHeight="1" x14ac:dyDescent="0.5">
      <c r="C167" s="32"/>
      <c r="D167" s="83"/>
      <c r="E167" s="83"/>
      <c r="F167" s="83"/>
      <c r="G167" s="83"/>
      <c r="H167" s="83"/>
      <c r="I167" s="83"/>
      <c r="J167" s="83"/>
      <c r="K167" s="83"/>
      <c r="L167" s="83"/>
      <c r="M167" s="93"/>
      <c r="N167" s="87"/>
      <c r="O167" s="88"/>
      <c r="P167" s="88"/>
      <c r="Q167" s="89"/>
      <c r="R167" s="38"/>
      <c r="S167" s="38"/>
      <c r="T167" s="38"/>
      <c r="U167" s="97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9"/>
      <c r="AK167" s="49"/>
      <c r="AL167" s="49"/>
      <c r="AM167" s="124"/>
      <c r="AN167" s="125"/>
      <c r="AO167" s="125"/>
      <c r="AP167" s="125"/>
      <c r="AQ167" s="124"/>
      <c r="AR167" s="125"/>
      <c r="AS167" s="125"/>
      <c r="AT167" s="125"/>
      <c r="AU167" s="124"/>
      <c r="AV167" s="125"/>
      <c r="AW167" s="125"/>
      <c r="AX167" s="145"/>
      <c r="AY167" s="47"/>
      <c r="AZ167" s="47"/>
      <c r="BA167" s="47"/>
      <c r="BB167" s="47"/>
      <c r="BC167" s="47"/>
      <c r="BD167" s="53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7"/>
    </row>
    <row r="168" spans="1:70" ht="15.6" customHeight="1" x14ac:dyDescent="0.5">
      <c r="C168" s="32"/>
      <c r="D168" s="83"/>
      <c r="E168" s="83"/>
      <c r="F168" s="83"/>
      <c r="G168" s="83"/>
      <c r="H168" s="83"/>
      <c r="I168" s="83"/>
      <c r="J168" s="83"/>
      <c r="K168" s="83"/>
      <c r="L168" s="83"/>
      <c r="M168" s="93"/>
      <c r="N168" s="90"/>
      <c r="O168" s="91"/>
      <c r="P168" s="91"/>
      <c r="Q168" s="92"/>
      <c r="R168" s="38"/>
      <c r="S168" s="38"/>
      <c r="T168" s="38"/>
      <c r="U168" s="100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2"/>
      <c r="AK168" s="49"/>
      <c r="AL168" s="49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46"/>
      <c r="AY168" s="47"/>
      <c r="AZ168" s="47"/>
      <c r="BA168" s="47"/>
      <c r="BB168" s="47"/>
      <c r="BC168" s="47"/>
      <c r="BD168" s="53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7"/>
    </row>
    <row r="169" spans="1:70" ht="15.6" customHeight="1" x14ac:dyDescent="0.5">
      <c r="C169" s="32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19"/>
      <c r="O169" s="19"/>
      <c r="P169" s="19"/>
      <c r="Q169" s="19"/>
      <c r="R169" s="38"/>
      <c r="S169" s="38"/>
      <c r="T169" s="38"/>
      <c r="U169" s="38"/>
      <c r="V169" s="38"/>
      <c r="W169" s="38"/>
      <c r="X169" s="18"/>
      <c r="Y169" s="18"/>
      <c r="Z169" s="18"/>
      <c r="AA169" s="35"/>
      <c r="AB169" s="35"/>
      <c r="AC169" s="35"/>
      <c r="AD169" s="35"/>
      <c r="AE169" s="35"/>
      <c r="AF169" s="35"/>
      <c r="AG169" s="35"/>
      <c r="AH169" s="35"/>
      <c r="AI169" s="35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37"/>
    </row>
    <row r="170" spans="1:70" ht="18.600000000000001" customHeight="1" x14ac:dyDescent="0.5">
      <c r="C170" s="32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19"/>
      <c r="O170" s="19"/>
      <c r="P170" s="19"/>
      <c r="Q170" s="19"/>
      <c r="R170" s="38"/>
      <c r="S170" s="38"/>
      <c r="T170" s="38"/>
      <c r="U170" s="42" t="s">
        <v>32</v>
      </c>
      <c r="V170" s="38"/>
      <c r="W170" s="38"/>
      <c r="X170" s="38"/>
      <c r="Y170" s="38"/>
      <c r="Z170" s="38"/>
      <c r="AA170" s="35"/>
      <c r="AB170" s="43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2" t="s">
        <v>33</v>
      </c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18"/>
      <c r="BQ170" s="37"/>
    </row>
    <row r="171" spans="1:70" ht="15.6" customHeight="1" x14ac:dyDescent="0.4">
      <c r="C171" s="32"/>
      <c r="D171" s="83" t="s">
        <v>34</v>
      </c>
      <c r="E171" s="83"/>
      <c r="F171" s="83"/>
      <c r="G171" s="83"/>
      <c r="H171" s="83"/>
      <c r="I171" s="83"/>
      <c r="J171" s="83"/>
      <c r="K171" s="83"/>
      <c r="L171" s="83"/>
      <c r="M171" s="93"/>
      <c r="N171" s="84" t="str">
        <f>IF([5]回答表!BD17="○",IF([5]回答表!AD43="○","○",""),"")</f>
        <v/>
      </c>
      <c r="O171" s="85"/>
      <c r="P171" s="85"/>
      <c r="Q171" s="86"/>
      <c r="R171" s="38"/>
      <c r="S171" s="38"/>
      <c r="T171" s="38"/>
      <c r="U171" s="94" t="str">
        <f>IF([5]回答表!BD17="○",IF([5]回答表!AD43="○",[5]回答表!B249,""),"")</f>
        <v/>
      </c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6"/>
      <c r="AK171" s="55"/>
      <c r="AL171" s="55"/>
      <c r="AM171" s="94" t="str">
        <f>IF([5]回答表!BD17="○",IF([5]回答表!AD43="○",[5]回答表!B255,""),"")</f>
        <v/>
      </c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6"/>
      <c r="BQ171" s="37"/>
    </row>
    <row r="172" spans="1:70" ht="15.6" customHeight="1" x14ac:dyDescent="0.4">
      <c r="C172" s="32"/>
      <c r="D172" s="83"/>
      <c r="E172" s="83"/>
      <c r="F172" s="83"/>
      <c r="G172" s="83"/>
      <c r="H172" s="83"/>
      <c r="I172" s="83"/>
      <c r="J172" s="83"/>
      <c r="K172" s="83"/>
      <c r="L172" s="83"/>
      <c r="M172" s="93"/>
      <c r="N172" s="87"/>
      <c r="O172" s="88"/>
      <c r="P172" s="88"/>
      <c r="Q172" s="89"/>
      <c r="R172" s="38"/>
      <c r="S172" s="38"/>
      <c r="T172" s="38"/>
      <c r="U172" s="97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9"/>
      <c r="AK172" s="55"/>
      <c r="AL172" s="55"/>
      <c r="AM172" s="97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9"/>
      <c r="BQ172" s="37"/>
    </row>
    <row r="173" spans="1:70" ht="15.6" customHeight="1" x14ac:dyDescent="0.4">
      <c r="C173" s="32"/>
      <c r="D173" s="83"/>
      <c r="E173" s="83"/>
      <c r="F173" s="83"/>
      <c r="G173" s="83"/>
      <c r="H173" s="83"/>
      <c r="I173" s="83"/>
      <c r="J173" s="83"/>
      <c r="K173" s="83"/>
      <c r="L173" s="83"/>
      <c r="M173" s="93"/>
      <c r="N173" s="87"/>
      <c r="O173" s="88"/>
      <c r="P173" s="88"/>
      <c r="Q173" s="89"/>
      <c r="R173" s="38"/>
      <c r="S173" s="38"/>
      <c r="T173" s="38"/>
      <c r="U173" s="97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9"/>
      <c r="AK173" s="55"/>
      <c r="AL173" s="55"/>
      <c r="AM173" s="97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9"/>
      <c r="BQ173" s="37"/>
    </row>
    <row r="174" spans="1:70" ht="15.6" customHeight="1" x14ac:dyDescent="0.4">
      <c r="C174" s="32"/>
      <c r="D174" s="83"/>
      <c r="E174" s="83"/>
      <c r="F174" s="83"/>
      <c r="G174" s="83"/>
      <c r="H174" s="83"/>
      <c r="I174" s="83"/>
      <c r="J174" s="83"/>
      <c r="K174" s="83"/>
      <c r="L174" s="83"/>
      <c r="M174" s="93"/>
      <c r="N174" s="90"/>
      <c r="O174" s="91"/>
      <c r="P174" s="91"/>
      <c r="Q174" s="92"/>
      <c r="R174" s="38"/>
      <c r="S174" s="38"/>
      <c r="T174" s="38"/>
      <c r="U174" s="100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2"/>
      <c r="AK174" s="55"/>
      <c r="AL174" s="55"/>
      <c r="AM174" s="100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2"/>
      <c r="BQ174" s="37"/>
    </row>
    <row r="175" spans="1:70" ht="15.6" customHeight="1" x14ac:dyDescent="0.4">
      <c r="C175" s="56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8"/>
    </row>
    <row r="176" spans="1:70" ht="15.6" customHeight="1" x14ac:dyDescent="0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</row>
    <row r="177" spans="3:70" ht="15.6" customHeight="1" x14ac:dyDescent="0.4"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28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30"/>
      <c r="BR177" s="24"/>
    </row>
    <row r="178" spans="3:70" ht="15.6" customHeight="1" x14ac:dyDescent="0.5">
      <c r="C178" s="32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18"/>
      <c r="Y178" s="18"/>
      <c r="Z178" s="18"/>
      <c r="AA178" s="34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6"/>
      <c r="AO178" s="39"/>
      <c r="AP178" s="40"/>
      <c r="AQ178" s="40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33"/>
      <c r="BD178" s="34"/>
      <c r="BE178" s="34"/>
      <c r="BF178" s="34"/>
      <c r="BG178" s="34"/>
      <c r="BH178" s="34"/>
      <c r="BI178" s="34"/>
      <c r="BJ178" s="34"/>
      <c r="BK178" s="34"/>
      <c r="BL178" s="34"/>
      <c r="BM178" s="35"/>
      <c r="BN178" s="35"/>
      <c r="BO178" s="35"/>
      <c r="BP178" s="36"/>
      <c r="BQ178" s="37"/>
      <c r="BR178" s="24"/>
    </row>
    <row r="179" spans="3:70" ht="15.6" customHeight="1" x14ac:dyDescent="0.5">
      <c r="C179" s="32"/>
      <c r="D179" s="71" t="s">
        <v>14</v>
      </c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3"/>
      <c r="R179" s="77" t="s">
        <v>54</v>
      </c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9"/>
      <c r="BC179" s="33"/>
      <c r="BD179" s="34"/>
      <c r="BE179" s="34"/>
      <c r="BF179" s="34"/>
      <c r="BG179" s="34"/>
      <c r="BH179" s="34"/>
      <c r="BI179" s="34"/>
      <c r="BJ179" s="34"/>
      <c r="BK179" s="34"/>
      <c r="BL179" s="34"/>
      <c r="BM179" s="35"/>
      <c r="BN179" s="35"/>
      <c r="BO179" s="35"/>
      <c r="BP179" s="36"/>
      <c r="BQ179" s="37"/>
      <c r="BR179" s="24"/>
    </row>
    <row r="180" spans="3:70" ht="15.6" customHeight="1" x14ac:dyDescent="0.5">
      <c r="C180" s="32"/>
      <c r="D180" s="74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6"/>
      <c r="R180" s="80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2"/>
      <c r="BC180" s="33"/>
      <c r="BD180" s="34"/>
      <c r="BE180" s="34"/>
      <c r="BF180" s="34"/>
      <c r="BG180" s="34"/>
      <c r="BH180" s="34"/>
      <c r="BI180" s="34"/>
      <c r="BJ180" s="34"/>
      <c r="BK180" s="34"/>
      <c r="BL180" s="34"/>
      <c r="BM180" s="35"/>
      <c r="BN180" s="35"/>
      <c r="BO180" s="35"/>
      <c r="BP180" s="36"/>
      <c r="BQ180" s="37"/>
      <c r="BR180" s="24"/>
    </row>
    <row r="181" spans="3:70" ht="15.6" customHeight="1" x14ac:dyDescent="0.5">
      <c r="C181" s="32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18"/>
      <c r="Y181" s="18"/>
      <c r="Z181" s="18"/>
      <c r="AA181" s="34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6"/>
      <c r="AO181" s="39"/>
      <c r="AP181" s="40"/>
      <c r="AQ181" s="40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33"/>
      <c r="BD181" s="34"/>
      <c r="BE181" s="34"/>
      <c r="BF181" s="34"/>
      <c r="BG181" s="34"/>
      <c r="BH181" s="34"/>
      <c r="BI181" s="34"/>
      <c r="BJ181" s="34"/>
      <c r="BK181" s="34"/>
      <c r="BL181" s="34"/>
      <c r="BM181" s="35"/>
      <c r="BN181" s="35"/>
      <c r="BO181" s="35"/>
      <c r="BP181" s="36"/>
      <c r="BQ181" s="37"/>
      <c r="BR181" s="24"/>
    </row>
    <row r="182" spans="3:70" ht="25.5" x14ac:dyDescent="0.5">
      <c r="C182" s="32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42" t="s">
        <v>36</v>
      </c>
      <c r="V182" s="38"/>
      <c r="W182" s="38"/>
      <c r="X182" s="38"/>
      <c r="Y182" s="38"/>
      <c r="Z182" s="38"/>
      <c r="AA182" s="35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2" t="s">
        <v>55</v>
      </c>
      <c r="AN182" s="44"/>
      <c r="AO182" s="43"/>
      <c r="AP182" s="45"/>
      <c r="AQ182" s="45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7"/>
      <c r="BD182" s="35"/>
      <c r="BE182" s="48" t="s">
        <v>17</v>
      </c>
      <c r="BF182" s="59"/>
      <c r="BG182" s="59"/>
      <c r="BH182" s="59"/>
      <c r="BI182" s="59"/>
      <c r="BJ182" s="59"/>
      <c r="BK182" s="59"/>
      <c r="BL182" s="35"/>
      <c r="BM182" s="35"/>
      <c r="BN182" s="35"/>
      <c r="BO182" s="35"/>
      <c r="BP182" s="44"/>
      <c r="BQ182" s="37"/>
      <c r="BR182" s="24"/>
    </row>
    <row r="183" spans="3:70" ht="15.6" customHeight="1" x14ac:dyDescent="0.4">
      <c r="C183" s="32"/>
      <c r="D183" s="83" t="s">
        <v>18</v>
      </c>
      <c r="E183" s="83"/>
      <c r="F183" s="83"/>
      <c r="G183" s="83"/>
      <c r="H183" s="83"/>
      <c r="I183" s="83"/>
      <c r="J183" s="83"/>
      <c r="K183" s="83"/>
      <c r="L183" s="83"/>
      <c r="M183" s="83"/>
      <c r="N183" s="84" t="str">
        <f>IF([5]回答表!X44="○","○","")</f>
        <v/>
      </c>
      <c r="O183" s="85"/>
      <c r="P183" s="85"/>
      <c r="Q183" s="86"/>
      <c r="R183" s="38"/>
      <c r="S183" s="38"/>
      <c r="T183" s="38"/>
      <c r="U183" s="94" t="str">
        <f>IF([5]回答表!X44="○",[5]回答表!B266,IF([5]回答表!AA44="○",[5]回答表!B283,""))</f>
        <v/>
      </c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6"/>
      <c r="AK183" s="49"/>
      <c r="AL183" s="49"/>
      <c r="AM183" s="148" t="s">
        <v>56</v>
      </c>
      <c r="AN183" s="149"/>
      <c r="AO183" s="149"/>
      <c r="AP183" s="149"/>
      <c r="AQ183" s="149"/>
      <c r="AR183" s="149"/>
      <c r="AS183" s="149"/>
      <c r="AT183" s="150"/>
      <c r="AU183" s="148" t="s">
        <v>57</v>
      </c>
      <c r="AV183" s="149"/>
      <c r="AW183" s="149"/>
      <c r="AX183" s="149"/>
      <c r="AY183" s="149"/>
      <c r="AZ183" s="149"/>
      <c r="BA183" s="149"/>
      <c r="BB183" s="150"/>
      <c r="BC183" s="39"/>
      <c r="BD183" s="34"/>
      <c r="BE183" s="122" t="str">
        <f>IF([5]回答表!X44="○",[5]回答表!U272,IF([5]回答表!AA44="○",[5]回答表!U289,""))</f>
        <v/>
      </c>
      <c r="BF183" s="123"/>
      <c r="BG183" s="123"/>
      <c r="BH183" s="123"/>
      <c r="BI183" s="122"/>
      <c r="BJ183" s="123"/>
      <c r="BK183" s="123"/>
      <c r="BL183" s="123"/>
      <c r="BM183" s="122"/>
      <c r="BN183" s="123"/>
      <c r="BO183" s="123"/>
      <c r="BP183" s="154"/>
      <c r="BQ183" s="37"/>
      <c r="BR183" s="24"/>
    </row>
    <row r="184" spans="3:70" ht="15.6" customHeight="1" x14ac:dyDescent="0.4">
      <c r="C184" s="32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7"/>
      <c r="O184" s="88"/>
      <c r="P184" s="88"/>
      <c r="Q184" s="89"/>
      <c r="R184" s="38"/>
      <c r="S184" s="38"/>
      <c r="T184" s="38"/>
      <c r="U184" s="97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9"/>
      <c r="AK184" s="49"/>
      <c r="AL184" s="49"/>
      <c r="AM184" s="175"/>
      <c r="AN184" s="176"/>
      <c r="AO184" s="176"/>
      <c r="AP184" s="176"/>
      <c r="AQ184" s="176"/>
      <c r="AR184" s="176"/>
      <c r="AS184" s="176"/>
      <c r="AT184" s="177"/>
      <c r="AU184" s="175"/>
      <c r="AV184" s="176"/>
      <c r="AW184" s="176"/>
      <c r="AX184" s="176"/>
      <c r="AY184" s="176"/>
      <c r="AZ184" s="176"/>
      <c r="BA184" s="176"/>
      <c r="BB184" s="177"/>
      <c r="BC184" s="39"/>
      <c r="BD184" s="34"/>
      <c r="BE184" s="124"/>
      <c r="BF184" s="125"/>
      <c r="BG184" s="125"/>
      <c r="BH184" s="125"/>
      <c r="BI184" s="124"/>
      <c r="BJ184" s="125"/>
      <c r="BK184" s="125"/>
      <c r="BL184" s="125"/>
      <c r="BM184" s="124"/>
      <c r="BN184" s="125"/>
      <c r="BO184" s="125"/>
      <c r="BP184" s="145"/>
      <c r="BQ184" s="37"/>
      <c r="BR184" s="24"/>
    </row>
    <row r="185" spans="3:70" ht="15.6" customHeight="1" x14ac:dyDescent="0.4">
      <c r="C185" s="32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7"/>
      <c r="O185" s="88"/>
      <c r="P185" s="88"/>
      <c r="Q185" s="89"/>
      <c r="R185" s="38"/>
      <c r="S185" s="38"/>
      <c r="T185" s="38"/>
      <c r="U185" s="97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9"/>
      <c r="AK185" s="49"/>
      <c r="AL185" s="49"/>
      <c r="AM185" s="151"/>
      <c r="AN185" s="152"/>
      <c r="AO185" s="152"/>
      <c r="AP185" s="152"/>
      <c r="AQ185" s="152"/>
      <c r="AR185" s="152"/>
      <c r="AS185" s="152"/>
      <c r="AT185" s="153"/>
      <c r="AU185" s="151"/>
      <c r="AV185" s="152"/>
      <c r="AW185" s="152"/>
      <c r="AX185" s="152"/>
      <c r="AY185" s="152"/>
      <c r="AZ185" s="152"/>
      <c r="BA185" s="152"/>
      <c r="BB185" s="153"/>
      <c r="BC185" s="39"/>
      <c r="BD185" s="34"/>
      <c r="BE185" s="124"/>
      <c r="BF185" s="125"/>
      <c r="BG185" s="125"/>
      <c r="BH185" s="125"/>
      <c r="BI185" s="124"/>
      <c r="BJ185" s="125"/>
      <c r="BK185" s="125"/>
      <c r="BL185" s="125"/>
      <c r="BM185" s="124"/>
      <c r="BN185" s="125"/>
      <c r="BO185" s="125"/>
      <c r="BP185" s="145"/>
      <c r="BQ185" s="37"/>
      <c r="BR185" s="24"/>
    </row>
    <row r="186" spans="3:70" ht="15.6" customHeight="1" x14ac:dyDescent="0.4">
      <c r="C186" s="32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90"/>
      <c r="O186" s="91"/>
      <c r="P186" s="91"/>
      <c r="Q186" s="92"/>
      <c r="R186" s="38"/>
      <c r="S186" s="38"/>
      <c r="T186" s="38"/>
      <c r="U186" s="97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9"/>
      <c r="AK186" s="49"/>
      <c r="AL186" s="49"/>
      <c r="AM186" s="111" t="str">
        <f>IF([5]回答表!X44="○",[5]回答表!G272,IF([5]回答表!AA44="○",[5]回答表!G289,""))</f>
        <v/>
      </c>
      <c r="AN186" s="112"/>
      <c r="AO186" s="112"/>
      <c r="AP186" s="112"/>
      <c r="AQ186" s="112"/>
      <c r="AR186" s="112"/>
      <c r="AS186" s="112"/>
      <c r="AT186" s="113"/>
      <c r="AU186" s="111" t="str">
        <f>IF([5]回答表!X44="○",[5]回答表!G273,IF([5]回答表!AA44="○",[5]回答表!G290,""))</f>
        <v/>
      </c>
      <c r="AV186" s="112"/>
      <c r="AW186" s="112"/>
      <c r="AX186" s="112"/>
      <c r="AY186" s="112"/>
      <c r="AZ186" s="112"/>
      <c r="BA186" s="112"/>
      <c r="BB186" s="113"/>
      <c r="BC186" s="39"/>
      <c r="BD186" s="34"/>
      <c r="BE186" s="124" t="str">
        <f>IF([5]回答表!X44="○",[5]回答表!X272,IF([5]回答表!AA44="○",[5]回答表!X289,""))</f>
        <v/>
      </c>
      <c r="BF186" s="125"/>
      <c r="BG186" s="125"/>
      <c r="BH186" s="125"/>
      <c r="BI186" s="124" t="str">
        <f>IF([5]回答表!X44="○",[5]回答表!X273,IF([5]回答表!AA44="○",[5]回答表!X290,""))</f>
        <v/>
      </c>
      <c r="BJ186" s="125"/>
      <c r="BK186" s="125"/>
      <c r="BL186" s="145"/>
      <c r="BM186" s="124" t="str">
        <f>IF([5]回答表!X44="○",[5]回答表!X274,IF([5]回答表!AA44="○",[5]回答表!X291,""))</f>
        <v/>
      </c>
      <c r="BN186" s="125"/>
      <c r="BO186" s="125"/>
      <c r="BP186" s="145"/>
      <c r="BQ186" s="37"/>
      <c r="BR186" s="24"/>
    </row>
    <row r="187" spans="3:70" ht="15.6" customHeight="1" x14ac:dyDescent="0.4">
      <c r="C187" s="32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2"/>
      <c r="O187" s="52"/>
      <c r="P187" s="52"/>
      <c r="Q187" s="52"/>
      <c r="R187" s="52"/>
      <c r="S187" s="52"/>
      <c r="T187" s="52"/>
      <c r="U187" s="97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9"/>
      <c r="AK187" s="49"/>
      <c r="AL187" s="49"/>
      <c r="AM187" s="114"/>
      <c r="AN187" s="115"/>
      <c r="AO187" s="115"/>
      <c r="AP187" s="115"/>
      <c r="AQ187" s="115"/>
      <c r="AR187" s="115"/>
      <c r="AS187" s="115"/>
      <c r="AT187" s="116"/>
      <c r="AU187" s="114"/>
      <c r="AV187" s="115"/>
      <c r="AW187" s="115"/>
      <c r="AX187" s="115"/>
      <c r="AY187" s="115"/>
      <c r="AZ187" s="115"/>
      <c r="BA187" s="115"/>
      <c r="BB187" s="116"/>
      <c r="BC187" s="39"/>
      <c r="BD187" s="39"/>
      <c r="BE187" s="124"/>
      <c r="BF187" s="125"/>
      <c r="BG187" s="125"/>
      <c r="BH187" s="125"/>
      <c r="BI187" s="124"/>
      <c r="BJ187" s="125"/>
      <c r="BK187" s="125"/>
      <c r="BL187" s="145"/>
      <c r="BM187" s="124"/>
      <c r="BN187" s="125"/>
      <c r="BO187" s="125"/>
      <c r="BP187" s="145"/>
      <c r="BQ187" s="37"/>
      <c r="BR187" s="24"/>
    </row>
    <row r="188" spans="3:70" ht="15.6" customHeight="1" x14ac:dyDescent="0.4">
      <c r="C188" s="32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2"/>
      <c r="O188" s="52"/>
      <c r="P188" s="52"/>
      <c r="Q188" s="52"/>
      <c r="R188" s="52"/>
      <c r="S188" s="52"/>
      <c r="T188" s="52"/>
      <c r="U188" s="97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9"/>
      <c r="AK188" s="49"/>
      <c r="AL188" s="49"/>
      <c r="AM188" s="117"/>
      <c r="AN188" s="118"/>
      <c r="AO188" s="118"/>
      <c r="AP188" s="118"/>
      <c r="AQ188" s="118"/>
      <c r="AR188" s="118"/>
      <c r="AS188" s="118"/>
      <c r="AT188" s="119"/>
      <c r="AU188" s="117"/>
      <c r="AV188" s="118"/>
      <c r="AW188" s="118"/>
      <c r="AX188" s="118"/>
      <c r="AY188" s="118"/>
      <c r="AZ188" s="118"/>
      <c r="BA188" s="118"/>
      <c r="BB188" s="119"/>
      <c r="BC188" s="39"/>
      <c r="BD188" s="34"/>
      <c r="BE188" s="124"/>
      <c r="BF188" s="125"/>
      <c r="BG188" s="125"/>
      <c r="BH188" s="125"/>
      <c r="BI188" s="124"/>
      <c r="BJ188" s="125"/>
      <c r="BK188" s="125"/>
      <c r="BL188" s="145"/>
      <c r="BM188" s="124"/>
      <c r="BN188" s="125"/>
      <c r="BO188" s="125"/>
      <c r="BP188" s="145"/>
      <c r="BQ188" s="37"/>
      <c r="BR188" s="24"/>
    </row>
    <row r="189" spans="3:70" ht="15.6" customHeight="1" x14ac:dyDescent="0.4">
      <c r="C189" s="32"/>
      <c r="D189" s="126" t="s">
        <v>26</v>
      </c>
      <c r="E189" s="83"/>
      <c r="F189" s="83"/>
      <c r="G189" s="83"/>
      <c r="H189" s="83"/>
      <c r="I189" s="83"/>
      <c r="J189" s="83"/>
      <c r="K189" s="83"/>
      <c r="L189" s="83"/>
      <c r="M189" s="93"/>
      <c r="N189" s="84" t="str">
        <f>IF([5]回答表!AA44="○","○","")</f>
        <v/>
      </c>
      <c r="O189" s="85"/>
      <c r="P189" s="85"/>
      <c r="Q189" s="86"/>
      <c r="R189" s="38"/>
      <c r="S189" s="38"/>
      <c r="T189" s="38"/>
      <c r="U189" s="97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9"/>
      <c r="AK189" s="49"/>
      <c r="AL189" s="49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9"/>
      <c r="BD189" s="53"/>
      <c r="BE189" s="124"/>
      <c r="BF189" s="125"/>
      <c r="BG189" s="125"/>
      <c r="BH189" s="125"/>
      <c r="BI189" s="124"/>
      <c r="BJ189" s="125"/>
      <c r="BK189" s="125"/>
      <c r="BL189" s="145"/>
      <c r="BM189" s="124"/>
      <c r="BN189" s="125"/>
      <c r="BO189" s="125"/>
      <c r="BP189" s="145"/>
      <c r="BQ189" s="37"/>
      <c r="BR189" s="24"/>
    </row>
    <row r="190" spans="3:70" ht="15.6" customHeight="1" x14ac:dyDescent="0.4">
      <c r="C190" s="32"/>
      <c r="D190" s="83"/>
      <c r="E190" s="83"/>
      <c r="F190" s="83"/>
      <c r="G190" s="83"/>
      <c r="H190" s="83"/>
      <c r="I190" s="83"/>
      <c r="J190" s="83"/>
      <c r="K190" s="83"/>
      <c r="L190" s="83"/>
      <c r="M190" s="93"/>
      <c r="N190" s="87"/>
      <c r="O190" s="88"/>
      <c r="P190" s="88"/>
      <c r="Q190" s="89"/>
      <c r="R190" s="38"/>
      <c r="S190" s="38"/>
      <c r="T190" s="38"/>
      <c r="U190" s="97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9"/>
      <c r="AK190" s="49"/>
      <c r="AL190" s="49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9"/>
      <c r="BD190" s="53"/>
      <c r="BE190" s="124" t="s">
        <v>23</v>
      </c>
      <c r="BF190" s="125"/>
      <c r="BG190" s="125"/>
      <c r="BH190" s="125"/>
      <c r="BI190" s="124" t="s">
        <v>24</v>
      </c>
      <c r="BJ190" s="125"/>
      <c r="BK190" s="125"/>
      <c r="BL190" s="125"/>
      <c r="BM190" s="124" t="s">
        <v>25</v>
      </c>
      <c r="BN190" s="125"/>
      <c r="BO190" s="125"/>
      <c r="BP190" s="145"/>
      <c r="BQ190" s="37"/>
      <c r="BR190" s="24"/>
    </row>
    <row r="191" spans="3:70" ht="15.6" customHeight="1" x14ac:dyDescent="0.4">
      <c r="C191" s="32"/>
      <c r="D191" s="83"/>
      <c r="E191" s="83"/>
      <c r="F191" s="83"/>
      <c r="G191" s="83"/>
      <c r="H191" s="83"/>
      <c r="I191" s="83"/>
      <c r="J191" s="83"/>
      <c r="K191" s="83"/>
      <c r="L191" s="83"/>
      <c r="M191" s="93"/>
      <c r="N191" s="87"/>
      <c r="O191" s="88"/>
      <c r="P191" s="88"/>
      <c r="Q191" s="89"/>
      <c r="R191" s="38"/>
      <c r="S191" s="38"/>
      <c r="T191" s="38"/>
      <c r="U191" s="97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9"/>
      <c r="AK191" s="49"/>
      <c r="AL191" s="49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9"/>
      <c r="BD191" s="53"/>
      <c r="BE191" s="124"/>
      <c r="BF191" s="125"/>
      <c r="BG191" s="125"/>
      <c r="BH191" s="125"/>
      <c r="BI191" s="124"/>
      <c r="BJ191" s="125"/>
      <c r="BK191" s="125"/>
      <c r="BL191" s="125"/>
      <c r="BM191" s="124"/>
      <c r="BN191" s="125"/>
      <c r="BO191" s="125"/>
      <c r="BP191" s="145"/>
      <c r="BQ191" s="37"/>
      <c r="BR191" s="24"/>
    </row>
    <row r="192" spans="3:70" ht="15.6" customHeight="1" x14ac:dyDescent="0.4">
      <c r="C192" s="32"/>
      <c r="D192" s="83"/>
      <c r="E192" s="83"/>
      <c r="F192" s="83"/>
      <c r="G192" s="83"/>
      <c r="H192" s="83"/>
      <c r="I192" s="83"/>
      <c r="J192" s="83"/>
      <c r="K192" s="83"/>
      <c r="L192" s="83"/>
      <c r="M192" s="93"/>
      <c r="N192" s="90"/>
      <c r="O192" s="91"/>
      <c r="P192" s="91"/>
      <c r="Q192" s="92"/>
      <c r="R192" s="38"/>
      <c r="S192" s="38"/>
      <c r="T192" s="38"/>
      <c r="U192" s="100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2"/>
      <c r="AK192" s="49"/>
      <c r="AL192" s="49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9"/>
      <c r="BD192" s="53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46"/>
      <c r="BQ192" s="37"/>
      <c r="BR192" s="24"/>
    </row>
    <row r="193" spans="1:70" ht="15.6" customHeight="1" x14ac:dyDescent="0.5">
      <c r="C193" s="32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18"/>
      <c r="Y193" s="18"/>
      <c r="Z193" s="18"/>
      <c r="AA193" s="35"/>
      <c r="AB193" s="35"/>
      <c r="AC193" s="35"/>
      <c r="AD193" s="35"/>
      <c r="AE193" s="35"/>
      <c r="AF193" s="35"/>
      <c r="AG193" s="35"/>
      <c r="AH193" s="35"/>
      <c r="AI193" s="35"/>
      <c r="AJ193" s="18"/>
      <c r="AK193" s="18"/>
      <c r="AL193" s="18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37"/>
      <c r="BR193" s="24"/>
    </row>
    <row r="194" spans="1:70" ht="18.600000000000001" customHeight="1" x14ac:dyDescent="0.5">
      <c r="C194" s="32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38"/>
      <c r="O194" s="38"/>
      <c r="P194" s="38"/>
      <c r="Q194" s="38"/>
      <c r="R194" s="38"/>
      <c r="S194" s="38"/>
      <c r="T194" s="38"/>
      <c r="U194" s="42" t="s">
        <v>32</v>
      </c>
      <c r="V194" s="38"/>
      <c r="W194" s="38"/>
      <c r="X194" s="38"/>
      <c r="Y194" s="38"/>
      <c r="Z194" s="38"/>
      <c r="AA194" s="35"/>
      <c r="AB194" s="43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2" t="s">
        <v>33</v>
      </c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18"/>
      <c r="BQ194" s="37"/>
      <c r="BR194" s="24"/>
    </row>
    <row r="195" spans="1:70" ht="15.6" customHeight="1" x14ac:dyDescent="0.4">
      <c r="C195" s="32"/>
      <c r="D195" s="83" t="s">
        <v>34</v>
      </c>
      <c r="E195" s="83"/>
      <c r="F195" s="83"/>
      <c r="G195" s="83"/>
      <c r="H195" s="83"/>
      <c r="I195" s="83"/>
      <c r="J195" s="83"/>
      <c r="K195" s="83"/>
      <c r="L195" s="83"/>
      <c r="M195" s="93"/>
      <c r="N195" s="84" t="str">
        <f>IF([5]回答表!AD44="○","○","")</f>
        <v/>
      </c>
      <c r="O195" s="85"/>
      <c r="P195" s="85"/>
      <c r="Q195" s="86"/>
      <c r="R195" s="38"/>
      <c r="S195" s="38"/>
      <c r="T195" s="38"/>
      <c r="U195" s="94" t="str">
        <f>IF([5]回答表!AD44="○",[5]回答表!B296,"")</f>
        <v/>
      </c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6"/>
      <c r="AK195" s="60"/>
      <c r="AL195" s="60"/>
      <c r="AM195" s="94" t="str">
        <f>IF([5]回答表!AD44="○",[5]回答表!B302,"")</f>
        <v/>
      </c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6"/>
      <c r="BQ195" s="37"/>
      <c r="BR195" s="24"/>
    </row>
    <row r="196" spans="1:70" ht="15.6" customHeight="1" x14ac:dyDescent="0.4">
      <c r="C196" s="32"/>
      <c r="D196" s="83"/>
      <c r="E196" s="83"/>
      <c r="F196" s="83"/>
      <c r="G196" s="83"/>
      <c r="H196" s="83"/>
      <c r="I196" s="83"/>
      <c r="J196" s="83"/>
      <c r="K196" s="83"/>
      <c r="L196" s="83"/>
      <c r="M196" s="93"/>
      <c r="N196" s="87"/>
      <c r="O196" s="88"/>
      <c r="P196" s="88"/>
      <c r="Q196" s="89"/>
      <c r="R196" s="38"/>
      <c r="S196" s="38"/>
      <c r="T196" s="38"/>
      <c r="U196" s="97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9"/>
      <c r="AK196" s="60"/>
      <c r="AL196" s="60"/>
      <c r="AM196" s="97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9"/>
      <c r="BQ196" s="37"/>
      <c r="BR196" s="24"/>
    </row>
    <row r="197" spans="1:70" ht="15.6" customHeight="1" x14ac:dyDescent="0.4">
      <c r="C197" s="32"/>
      <c r="D197" s="83"/>
      <c r="E197" s="83"/>
      <c r="F197" s="83"/>
      <c r="G197" s="83"/>
      <c r="H197" s="83"/>
      <c r="I197" s="83"/>
      <c r="J197" s="83"/>
      <c r="K197" s="83"/>
      <c r="L197" s="83"/>
      <c r="M197" s="93"/>
      <c r="N197" s="87"/>
      <c r="O197" s="88"/>
      <c r="P197" s="88"/>
      <c r="Q197" s="89"/>
      <c r="R197" s="38"/>
      <c r="S197" s="38"/>
      <c r="T197" s="38"/>
      <c r="U197" s="97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9"/>
      <c r="AK197" s="60"/>
      <c r="AL197" s="60"/>
      <c r="AM197" s="97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9"/>
      <c r="BQ197" s="37"/>
      <c r="BR197" s="24"/>
    </row>
    <row r="198" spans="1:70" ht="15.6" customHeight="1" x14ac:dyDescent="0.4">
      <c r="C198" s="32"/>
      <c r="D198" s="83"/>
      <c r="E198" s="83"/>
      <c r="F198" s="83"/>
      <c r="G198" s="83"/>
      <c r="H198" s="83"/>
      <c r="I198" s="83"/>
      <c r="J198" s="83"/>
      <c r="K198" s="83"/>
      <c r="L198" s="83"/>
      <c r="M198" s="93"/>
      <c r="N198" s="90"/>
      <c r="O198" s="91"/>
      <c r="P198" s="91"/>
      <c r="Q198" s="92"/>
      <c r="R198" s="38"/>
      <c r="S198" s="38"/>
      <c r="T198" s="38"/>
      <c r="U198" s="100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2"/>
      <c r="AK198" s="60"/>
      <c r="AL198" s="60"/>
      <c r="AM198" s="100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2"/>
      <c r="BQ198" s="37"/>
      <c r="BR198" s="24"/>
    </row>
    <row r="199" spans="1:70" ht="15.6" customHeight="1" x14ac:dyDescent="0.4"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8"/>
      <c r="BR199" s="24"/>
    </row>
    <row r="200" spans="1:70" ht="15.6" customHeight="1" x14ac:dyDescent="0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</row>
    <row r="201" spans="1:70" ht="15.6" customHeight="1" x14ac:dyDescent="0.4"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28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30"/>
      <c r="BR201" s="24"/>
    </row>
    <row r="202" spans="1:70" ht="15.6" customHeight="1" x14ac:dyDescent="0.5">
      <c r="A202" s="24"/>
      <c r="B202" s="24"/>
      <c r="C202" s="32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18"/>
      <c r="Y202" s="18"/>
      <c r="Z202" s="18"/>
      <c r="AA202" s="34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6"/>
      <c r="AO202" s="39"/>
      <c r="AP202" s="40"/>
      <c r="AQ202" s="40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33"/>
      <c r="BD202" s="34"/>
      <c r="BE202" s="34"/>
      <c r="BF202" s="34"/>
      <c r="BG202" s="34"/>
      <c r="BH202" s="34"/>
      <c r="BI202" s="34"/>
      <c r="BJ202" s="34"/>
      <c r="BK202" s="34"/>
      <c r="BL202" s="34"/>
      <c r="BM202" s="35"/>
      <c r="BN202" s="35"/>
      <c r="BO202" s="35"/>
      <c r="BP202" s="36"/>
      <c r="BQ202" s="37"/>
      <c r="BR202" s="24"/>
    </row>
    <row r="203" spans="1:70" ht="15.6" customHeight="1" x14ac:dyDescent="0.5">
      <c r="A203" s="24"/>
      <c r="B203" s="24"/>
      <c r="C203" s="32"/>
      <c r="D203" s="71" t="s">
        <v>14</v>
      </c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3"/>
      <c r="R203" s="77" t="s">
        <v>58</v>
      </c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9"/>
      <c r="BC203" s="33"/>
      <c r="BD203" s="34"/>
      <c r="BE203" s="34"/>
      <c r="BF203" s="34"/>
      <c r="BG203" s="34"/>
      <c r="BH203" s="34"/>
      <c r="BI203" s="34"/>
      <c r="BJ203" s="34"/>
      <c r="BK203" s="34"/>
      <c r="BL203" s="34"/>
      <c r="BM203" s="35"/>
      <c r="BN203" s="35"/>
      <c r="BO203" s="35"/>
      <c r="BP203" s="36"/>
      <c r="BQ203" s="37"/>
      <c r="BR203" s="24"/>
    </row>
    <row r="204" spans="1:70" ht="15.6" customHeight="1" x14ac:dyDescent="0.5">
      <c r="A204" s="24"/>
      <c r="B204" s="24"/>
      <c r="C204" s="32"/>
      <c r="D204" s="74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6"/>
      <c r="R204" s="80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2"/>
      <c r="BC204" s="33"/>
      <c r="BD204" s="34"/>
      <c r="BE204" s="34"/>
      <c r="BF204" s="34"/>
      <c r="BG204" s="34"/>
      <c r="BH204" s="34"/>
      <c r="BI204" s="34"/>
      <c r="BJ204" s="34"/>
      <c r="BK204" s="34"/>
      <c r="BL204" s="34"/>
      <c r="BM204" s="35"/>
      <c r="BN204" s="35"/>
      <c r="BO204" s="35"/>
      <c r="BP204" s="36"/>
      <c r="BQ204" s="37"/>
      <c r="BR204" s="24"/>
    </row>
    <row r="205" spans="1:70" ht="15.6" customHeight="1" x14ac:dyDescent="0.5">
      <c r="A205" s="24"/>
      <c r="B205" s="24"/>
      <c r="C205" s="32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18"/>
      <c r="Y205" s="18"/>
      <c r="Z205" s="18"/>
      <c r="AA205" s="34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6"/>
      <c r="AO205" s="39"/>
      <c r="AP205" s="40"/>
      <c r="AQ205" s="40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33"/>
      <c r="BD205" s="34"/>
      <c r="BE205" s="34"/>
      <c r="BF205" s="34"/>
      <c r="BG205" s="34"/>
      <c r="BH205" s="34"/>
      <c r="BI205" s="34"/>
      <c r="BJ205" s="34"/>
      <c r="BK205" s="34"/>
      <c r="BL205" s="34"/>
      <c r="BM205" s="35"/>
      <c r="BN205" s="35"/>
      <c r="BO205" s="35"/>
      <c r="BP205" s="36"/>
      <c r="BQ205" s="37"/>
      <c r="BR205" s="24"/>
    </row>
    <row r="206" spans="1:70" ht="19.350000000000001" customHeight="1" x14ac:dyDescent="0.5">
      <c r="A206" s="24"/>
      <c r="B206" s="24"/>
      <c r="C206" s="32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42" t="s">
        <v>36</v>
      </c>
      <c r="V206" s="38"/>
      <c r="W206" s="38"/>
      <c r="X206" s="38"/>
      <c r="Y206" s="38"/>
      <c r="Z206" s="38"/>
      <c r="AA206" s="35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61" t="s">
        <v>59</v>
      </c>
      <c r="AO206" s="35"/>
      <c r="AP206" s="35"/>
      <c r="AQ206" s="35"/>
      <c r="AR206" s="35"/>
      <c r="AS206" s="35"/>
      <c r="AT206" s="35"/>
      <c r="AU206" s="35"/>
      <c r="AV206" s="35"/>
      <c r="AW206" s="35"/>
      <c r="AX206" s="44"/>
      <c r="AY206" s="42"/>
      <c r="AZ206" s="42"/>
      <c r="BA206" s="62"/>
      <c r="BB206" s="62"/>
      <c r="BC206" s="33"/>
      <c r="BD206" s="34"/>
      <c r="BE206" s="48" t="s">
        <v>17</v>
      </c>
      <c r="BF206" s="59"/>
      <c r="BG206" s="59"/>
      <c r="BH206" s="59"/>
      <c r="BI206" s="59"/>
      <c r="BJ206" s="59"/>
      <c r="BK206" s="59"/>
      <c r="BL206" s="35"/>
      <c r="BM206" s="35"/>
      <c r="BN206" s="35"/>
      <c r="BO206" s="35"/>
      <c r="BP206" s="44"/>
      <c r="BQ206" s="37"/>
      <c r="BR206" s="24"/>
    </row>
    <row r="207" spans="1:70" ht="15.6" customHeight="1" x14ac:dyDescent="0.4">
      <c r="A207" s="24"/>
      <c r="B207" s="24"/>
      <c r="C207" s="32"/>
      <c r="D207" s="77" t="s">
        <v>18</v>
      </c>
      <c r="E207" s="78"/>
      <c r="F207" s="78"/>
      <c r="G207" s="78"/>
      <c r="H207" s="78"/>
      <c r="I207" s="78"/>
      <c r="J207" s="78"/>
      <c r="K207" s="78"/>
      <c r="L207" s="78"/>
      <c r="M207" s="79"/>
      <c r="N207" s="84" t="str">
        <f>IF([5]回答表!X45="○","○","")</f>
        <v/>
      </c>
      <c r="O207" s="85"/>
      <c r="P207" s="85"/>
      <c r="Q207" s="86"/>
      <c r="R207" s="38"/>
      <c r="S207" s="38"/>
      <c r="T207" s="38"/>
      <c r="U207" s="94" t="str">
        <f>IF([5]回答表!X45="○",[5]回答表!B314,IF([5]回答表!AA45="○",[5]回答表!B337,""))</f>
        <v/>
      </c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6"/>
      <c r="AK207" s="49"/>
      <c r="AL207" s="49"/>
      <c r="AM207" s="49"/>
      <c r="AN207" s="94" t="str">
        <f>IF([5]回答表!X45="○",[5]回答表!B320,"")</f>
        <v/>
      </c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8"/>
      <c r="BC207" s="39"/>
      <c r="BD207" s="34"/>
      <c r="BE207" s="122" t="str">
        <f>IF([5]回答表!X45="○",[5]回答表!B326,IF([5]回答表!AA45="○",[5]回答表!B343,""))</f>
        <v/>
      </c>
      <c r="BF207" s="123"/>
      <c r="BG207" s="123"/>
      <c r="BH207" s="123"/>
      <c r="BI207" s="122"/>
      <c r="BJ207" s="123"/>
      <c r="BK207" s="123"/>
      <c r="BL207" s="123"/>
      <c r="BM207" s="122"/>
      <c r="BN207" s="123"/>
      <c r="BO207" s="123"/>
      <c r="BP207" s="154"/>
      <c r="BQ207" s="37"/>
      <c r="BR207" s="24"/>
    </row>
    <row r="208" spans="1:70" ht="15.6" customHeight="1" x14ac:dyDescent="0.4">
      <c r="A208" s="24"/>
      <c r="B208" s="24"/>
      <c r="C208" s="32"/>
      <c r="D208" s="129"/>
      <c r="E208" s="130"/>
      <c r="F208" s="130"/>
      <c r="G208" s="130"/>
      <c r="H208" s="130"/>
      <c r="I208" s="130"/>
      <c r="J208" s="130"/>
      <c r="K208" s="130"/>
      <c r="L208" s="130"/>
      <c r="M208" s="131"/>
      <c r="N208" s="87"/>
      <c r="O208" s="88"/>
      <c r="P208" s="88"/>
      <c r="Q208" s="89"/>
      <c r="R208" s="38"/>
      <c r="S208" s="38"/>
      <c r="T208" s="38"/>
      <c r="U208" s="97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9"/>
      <c r="AK208" s="49"/>
      <c r="AL208" s="49"/>
      <c r="AM208" s="49"/>
      <c r="AN208" s="169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1"/>
      <c r="BC208" s="39"/>
      <c r="BD208" s="34"/>
      <c r="BE208" s="124"/>
      <c r="BF208" s="125"/>
      <c r="BG208" s="125"/>
      <c r="BH208" s="125"/>
      <c r="BI208" s="124"/>
      <c r="BJ208" s="125"/>
      <c r="BK208" s="125"/>
      <c r="BL208" s="125"/>
      <c r="BM208" s="124"/>
      <c r="BN208" s="125"/>
      <c r="BO208" s="125"/>
      <c r="BP208" s="145"/>
      <c r="BQ208" s="37"/>
      <c r="BR208" s="24"/>
    </row>
    <row r="209" spans="1:70" ht="15.6" customHeight="1" x14ac:dyDescent="0.4">
      <c r="A209" s="24"/>
      <c r="B209" s="24"/>
      <c r="C209" s="32"/>
      <c r="D209" s="129"/>
      <c r="E209" s="130"/>
      <c r="F209" s="130"/>
      <c r="G209" s="130"/>
      <c r="H209" s="130"/>
      <c r="I209" s="130"/>
      <c r="J209" s="130"/>
      <c r="K209" s="130"/>
      <c r="L209" s="130"/>
      <c r="M209" s="131"/>
      <c r="N209" s="87"/>
      <c r="O209" s="88"/>
      <c r="P209" s="88"/>
      <c r="Q209" s="89"/>
      <c r="R209" s="38"/>
      <c r="S209" s="38"/>
      <c r="T209" s="38"/>
      <c r="U209" s="97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9"/>
      <c r="AK209" s="49"/>
      <c r="AL209" s="49"/>
      <c r="AM209" s="49"/>
      <c r="AN209" s="169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1"/>
      <c r="BC209" s="39"/>
      <c r="BD209" s="34"/>
      <c r="BE209" s="124"/>
      <c r="BF209" s="125"/>
      <c r="BG209" s="125"/>
      <c r="BH209" s="125"/>
      <c r="BI209" s="124"/>
      <c r="BJ209" s="125"/>
      <c r="BK209" s="125"/>
      <c r="BL209" s="125"/>
      <c r="BM209" s="124"/>
      <c r="BN209" s="125"/>
      <c r="BO209" s="125"/>
      <c r="BP209" s="145"/>
      <c r="BQ209" s="37"/>
      <c r="BR209" s="24"/>
    </row>
    <row r="210" spans="1:70" ht="15.6" customHeight="1" x14ac:dyDescent="0.4">
      <c r="A210" s="24"/>
      <c r="B210" s="24"/>
      <c r="C210" s="32"/>
      <c r="D210" s="80"/>
      <c r="E210" s="81"/>
      <c r="F210" s="81"/>
      <c r="G210" s="81"/>
      <c r="H210" s="81"/>
      <c r="I210" s="81"/>
      <c r="J210" s="81"/>
      <c r="K210" s="81"/>
      <c r="L210" s="81"/>
      <c r="M210" s="82"/>
      <c r="N210" s="90"/>
      <c r="O210" s="91"/>
      <c r="P210" s="91"/>
      <c r="Q210" s="92"/>
      <c r="R210" s="38"/>
      <c r="S210" s="38"/>
      <c r="T210" s="38"/>
      <c r="U210" s="97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9"/>
      <c r="AK210" s="49"/>
      <c r="AL210" s="49"/>
      <c r="AM210" s="49"/>
      <c r="AN210" s="169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  <c r="BB210" s="171"/>
      <c r="BC210" s="39"/>
      <c r="BD210" s="34"/>
      <c r="BE210" s="124" t="str">
        <f>IF([5]回答表!X45="○",[5]回答表!E326,IF([5]回答表!AA45="○",[5]回答表!E343,""))</f>
        <v/>
      </c>
      <c r="BF210" s="125"/>
      <c r="BG210" s="125"/>
      <c r="BH210" s="125"/>
      <c r="BI210" s="124" t="str">
        <f>IF([5]回答表!X45="○",[5]回答表!E327,IF([5]回答表!AA45="○",[5]回答表!E344,""))</f>
        <v/>
      </c>
      <c r="BJ210" s="125"/>
      <c r="BK210" s="125"/>
      <c r="BL210" s="145"/>
      <c r="BM210" s="124" t="str">
        <f>IF([5]回答表!X45="○",[5]回答表!E328,IF([5]回答表!AA45="○",[5]回答表!E345,""))</f>
        <v/>
      </c>
      <c r="BN210" s="125"/>
      <c r="BO210" s="125"/>
      <c r="BP210" s="145"/>
      <c r="BQ210" s="37"/>
      <c r="BR210" s="24"/>
    </row>
    <row r="211" spans="1:70" ht="15.6" customHeight="1" x14ac:dyDescent="0.4">
      <c r="A211" s="24"/>
      <c r="B211" s="24"/>
      <c r="C211" s="32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2"/>
      <c r="O211" s="52"/>
      <c r="P211" s="52"/>
      <c r="Q211" s="52"/>
      <c r="R211" s="52"/>
      <c r="S211" s="52"/>
      <c r="T211" s="52"/>
      <c r="U211" s="97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9"/>
      <c r="AK211" s="49"/>
      <c r="AL211" s="49"/>
      <c r="AM211" s="49"/>
      <c r="AN211" s="169"/>
      <c r="AO211" s="170"/>
      <c r="AP211" s="170"/>
      <c r="AQ211" s="170"/>
      <c r="AR211" s="170"/>
      <c r="AS211" s="170"/>
      <c r="AT211" s="170"/>
      <c r="AU211" s="170"/>
      <c r="AV211" s="170"/>
      <c r="AW211" s="170"/>
      <c r="AX211" s="170"/>
      <c r="AY211" s="170"/>
      <c r="AZ211" s="170"/>
      <c r="BA211" s="170"/>
      <c r="BB211" s="171"/>
      <c r="BC211" s="39"/>
      <c r="BD211" s="39"/>
      <c r="BE211" s="124"/>
      <c r="BF211" s="125"/>
      <c r="BG211" s="125"/>
      <c r="BH211" s="125"/>
      <c r="BI211" s="124"/>
      <c r="BJ211" s="125"/>
      <c r="BK211" s="125"/>
      <c r="BL211" s="145"/>
      <c r="BM211" s="124"/>
      <c r="BN211" s="125"/>
      <c r="BO211" s="125"/>
      <c r="BP211" s="145"/>
      <c r="BQ211" s="37"/>
      <c r="BR211" s="24"/>
    </row>
    <row r="212" spans="1:70" ht="15.6" customHeight="1" x14ac:dyDescent="0.4">
      <c r="A212" s="24"/>
      <c r="B212" s="24"/>
      <c r="C212" s="32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2"/>
      <c r="O212" s="52"/>
      <c r="P212" s="52"/>
      <c r="Q212" s="52"/>
      <c r="R212" s="52"/>
      <c r="S212" s="52"/>
      <c r="T212" s="52"/>
      <c r="U212" s="97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9"/>
      <c r="AK212" s="49"/>
      <c r="AL212" s="49"/>
      <c r="AM212" s="49"/>
      <c r="AN212" s="169"/>
      <c r="AO212" s="170"/>
      <c r="AP212" s="170"/>
      <c r="AQ212" s="170"/>
      <c r="AR212" s="170"/>
      <c r="AS212" s="170"/>
      <c r="AT212" s="170"/>
      <c r="AU212" s="170"/>
      <c r="AV212" s="170"/>
      <c r="AW212" s="170"/>
      <c r="AX212" s="170"/>
      <c r="AY212" s="170"/>
      <c r="AZ212" s="170"/>
      <c r="BA212" s="170"/>
      <c r="BB212" s="171"/>
      <c r="BC212" s="39"/>
      <c r="BD212" s="34"/>
      <c r="BE212" s="124"/>
      <c r="BF212" s="125"/>
      <c r="BG212" s="125"/>
      <c r="BH212" s="125"/>
      <c r="BI212" s="124"/>
      <c r="BJ212" s="125"/>
      <c r="BK212" s="125"/>
      <c r="BL212" s="145"/>
      <c r="BM212" s="124"/>
      <c r="BN212" s="125"/>
      <c r="BO212" s="125"/>
      <c r="BP212" s="145"/>
      <c r="BQ212" s="37"/>
      <c r="BR212" s="24"/>
    </row>
    <row r="213" spans="1:70" ht="15.6" customHeight="1" x14ac:dyDescent="0.4">
      <c r="A213" s="24"/>
      <c r="B213" s="24"/>
      <c r="C213" s="32"/>
      <c r="D213" s="133" t="s">
        <v>26</v>
      </c>
      <c r="E213" s="134"/>
      <c r="F213" s="134"/>
      <c r="G213" s="134"/>
      <c r="H213" s="134"/>
      <c r="I213" s="134"/>
      <c r="J213" s="134"/>
      <c r="K213" s="134"/>
      <c r="L213" s="134"/>
      <c r="M213" s="135"/>
      <c r="N213" s="84" t="str">
        <f>IF([5]回答表!AA45="○","○","")</f>
        <v/>
      </c>
      <c r="O213" s="85"/>
      <c r="P213" s="85"/>
      <c r="Q213" s="86"/>
      <c r="R213" s="38"/>
      <c r="S213" s="38"/>
      <c r="T213" s="38"/>
      <c r="U213" s="97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9"/>
      <c r="AK213" s="49"/>
      <c r="AL213" s="49"/>
      <c r="AM213" s="49"/>
      <c r="AN213" s="169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1"/>
      <c r="BC213" s="39"/>
      <c r="BD213" s="53"/>
      <c r="BE213" s="124"/>
      <c r="BF213" s="125"/>
      <c r="BG213" s="125"/>
      <c r="BH213" s="125"/>
      <c r="BI213" s="124"/>
      <c r="BJ213" s="125"/>
      <c r="BK213" s="125"/>
      <c r="BL213" s="145"/>
      <c r="BM213" s="124"/>
      <c r="BN213" s="125"/>
      <c r="BO213" s="125"/>
      <c r="BP213" s="145"/>
      <c r="BQ213" s="37"/>
      <c r="BR213" s="24"/>
    </row>
    <row r="214" spans="1:70" ht="15.6" customHeight="1" x14ac:dyDescent="0.4">
      <c r="A214" s="24"/>
      <c r="B214" s="24"/>
      <c r="C214" s="32"/>
      <c r="D214" s="136"/>
      <c r="E214" s="137"/>
      <c r="F214" s="137"/>
      <c r="G214" s="137"/>
      <c r="H214" s="137"/>
      <c r="I214" s="137"/>
      <c r="J214" s="137"/>
      <c r="K214" s="137"/>
      <c r="L214" s="137"/>
      <c r="M214" s="138"/>
      <c r="N214" s="87"/>
      <c r="O214" s="88"/>
      <c r="P214" s="88"/>
      <c r="Q214" s="89"/>
      <c r="R214" s="38"/>
      <c r="S214" s="38"/>
      <c r="T214" s="38"/>
      <c r="U214" s="97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9"/>
      <c r="AK214" s="49"/>
      <c r="AL214" s="49"/>
      <c r="AM214" s="49"/>
      <c r="AN214" s="169"/>
      <c r="AO214" s="170"/>
      <c r="AP214" s="170"/>
      <c r="AQ214" s="170"/>
      <c r="AR214" s="170"/>
      <c r="AS214" s="170"/>
      <c r="AT214" s="170"/>
      <c r="AU214" s="170"/>
      <c r="AV214" s="170"/>
      <c r="AW214" s="170"/>
      <c r="AX214" s="170"/>
      <c r="AY214" s="170"/>
      <c r="AZ214" s="170"/>
      <c r="BA214" s="170"/>
      <c r="BB214" s="171"/>
      <c r="BC214" s="39"/>
      <c r="BD214" s="53"/>
      <c r="BE214" s="124" t="s">
        <v>23</v>
      </c>
      <c r="BF214" s="125"/>
      <c r="BG214" s="125"/>
      <c r="BH214" s="125"/>
      <c r="BI214" s="124" t="s">
        <v>24</v>
      </c>
      <c r="BJ214" s="125"/>
      <c r="BK214" s="125"/>
      <c r="BL214" s="125"/>
      <c r="BM214" s="124" t="s">
        <v>25</v>
      </c>
      <c r="BN214" s="125"/>
      <c r="BO214" s="125"/>
      <c r="BP214" s="145"/>
      <c r="BQ214" s="37"/>
      <c r="BR214" s="24"/>
    </row>
    <row r="215" spans="1:70" ht="15.6" customHeight="1" x14ac:dyDescent="0.4">
      <c r="A215" s="24"/>
      <c r="B215" s="24"/>
      <c r="C215" s="32"/>
      <c r="D215" s="136"/>
      <c r="E215" s="137"/>
      <c r="F215" s="137"/>
      <c r="G215" s="137"/>
      <c r="H215" s="137"/>
      <c r="I215" s="137"/>
      <c r="J215" s="137"/>
      <c r="K215" s="137"/>
      <c r="L215" s="137"/>
      <c r="M215" s="138"/>
      <c r="N215" s="87"/>
      <c r="O215" s="88"/>
      <c r="P215" s="88"/>
      <c r="Q215" s="89"/>
      <c r="R215" s="38"/>
      <c r="S215" s="38"/>
      <c r="T215" s="38"/>
      <c r="U215" s="97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9"/>
      <c r="AK215" s="49"/>
      <c r="AL215" s="49"/>
      <c r="AM215" s="49"/>
      <c r="AN215" s="169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1"/>
      <c r="BC215" s="39"/>
      <c r="BD215" s="53"/>
      <c r="BE215" s="124"/>
      <c r="BF215" s="125"/>
      <c r="BG215" s="125"/>
      <c r="BH215" s="125"/>
      <c r="BI215" s="124"/>
      <c r="BJ215" s="125"/>
      <c r="BK215" s="125"/>
      <c r="BL215" s="125"/>
      <c r="BM215" s="124"/>
      <c r="BN215" s="125"/>
      <c r="BO215" s="125"/>
      <c r="BP215" s="145"/>
      <c r="BQ215" s="37"/>
      <c r="BR215" s="24"/>
    </row>
    <row r="216" spans="1:70" ht="15.6" customHeight="1" x14ac:dyDescent="0.4">
      <c r="A216" s="24"/>
      <c r="B216" s="24"/>
      <c r="C216" s="32"/>
      <c r="D216" s="139"/>
      <c r="E216" s="140"/>
      <c r="F216" s="140"/>
      <c r="G216" s="140"/>
      <c r="H216" s="140"/>
      <c r="I216" s="140"/>
      <c r="J216" s="140"/>
      <c r="K216" s="140"/>
      <c r="L216" s="140"/>
      <c r="M216" s="141"/>
      <c r="N216" s="90"/>
      <c r="O216" s="91"/>
      <c r="P216" s="91"/>
      <c r="Q216" s="92"/>
      <c r="R216" s="38"/>
      <c r="S216" s="38"/>
      <c r="T216" s="38"/>
      <c r="U216" s="100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2"/>
      <c r="AK216" s="49"/>
      <c r="AL216" s="49"/>
      <c r="AM216" s="49"/>
      <c r="AN216" s="172"/>
      <c r="AO216" s="173"/>
      <c r="AP216" s="173"/>
      <c r="AQ216" s="173"/>
      <c r="AR216" s="173"/>
      <c r="AS216" s="173"/>
      <c r="AT216" s="173"/>
      <c r="AU216" s="173"/>
      <c r="AV216" s="173"/>
      <c r="AW216" s="173"/>
      <c r="AX216" s="173"/>
      <c r="AY216" s="173"/>
      <c r="AZ216" s="173"/>
      <c r="BA216" s="173"/>
      <c r="BB216" s="174"/>
      <c r="BC216" s="39"/>
      <c r="BD216" s="53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46"/>
      <c r="BQ216" s="37"/>
      <c r="BR216" s="24"/>
    </row>
    <row r="217" spans="1:70" ht="15.6" customHeight="1" x14ac:dyDescent="0.5">
      <c r="A217" s="24"/>
      <c r="B217" s="24"/>
      <c r="C217" s="32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18"/>
      <c r="Y217" s="18"/>
      <c r="Z217" s="18"/>
      <c r="AA217" s="35"/>
      <c r="AB217" s="35"/>
      <c r="AC217" s="35"/>
      <c r="AD217" s="35"/>
      <c r="AE217" s="35"/>
      <c r="AF217" s="35"/>
      <c r="AG217" s="35"/>
      <c r="AH217" s="35"/>
      <c r="AI217" s="35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37"/>
      <c r="BR217" s="24"/>
    </row>
    <row r="218" spans="1:70" ht="19.350000000000001" customHeight="1" x14ac:dyDescent="0.5">
      <c r="C218" s="32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38"/>
      <c r="O218" s="38"/>
      <c r="P218" s="38"/>
      <c r="Q218" s="38"/>
      <c r="R218" s="38"/>
      <c r="S218" s="38"/>
      <c r="T218" s="38"/>
      <c r="U218" s="42" t="s">
        <v>32</v>
      </c>
      <c r="V218" s="38"/>
      <c r="W218" s="38"/>
      <c r="X218" s="38"/>
      <c r="Y218" s="38"/>
      <c r="Z218" s="38"/>
      <c r="AA218" s="35"/>
      <c r="AB218" s="43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2" t="s">
        <v>33</v>
      </c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18"/>
      <c r="BQ218" s="37"/>
      <c r="BR218" s="24"/>
    </row>
    <row r="219" spans="1:70" ht="15.6" customHeight="1" x14ac:dyDescent="0.4">
      <c r="C219" s="32"/>
      <c r="D219" s="77" t="s">
        <v>34</v>
      </c>
      <c r="E219" s="78"/>
      <c r="F219" s="78"/>
      <c r="G219" s="78"/>
      <c r="H219" s="78"/>
      <c r="I219" s="78"/>
      <c r="J219" s="78"/>
      <c r="K219" s="78"/>
      <c r="L219" s="78"/>
      <c r="M219" s="79"/>
      <c r="N219" s="84" t="str">
        <f>IF([5]回答表!AD45="○","○","")</f>
        <v/>
      </c>
      <c r="O219" s="85"/>
      <c r="P219" s="85"/>
      <c r="Q219" s="86"/>
      <c r="R219" s="38"/>
      <c r="S219" s="38"/>
      <c r="T219" s="38"/>
      <c r="U219" s="94" t="str">
        <f>IF([5]回答表!AD45="○",[5]回答表!B350,"")</f>
        <v/>
      </c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6"/>
      <c r="AK219" s="60"/>
      <c r="AL219" s="60"/>
      <c r="AM219" s="94" t="str">
        <f>IF([5]回答表!AD45="○",[5]回答表!B356,"")</f>
        <v/>
      </c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6"/>
      <c r="BQ219" s="37"/>
      <c r="BR219" s="24"/>
    </row>
    <row r="220" spans="1:70" ht="15.6" customHeight="1" x14ac:dyDescent="0.4">
      <c r="C220" s="32"/>
      <c r="D220" s="129"/>
      <c r="E220" s="130"/>
      <c r="F220" s="130"/>
      <c r="G220" s="130"/>
      <c r="H220" s="130"/>
      <c r="I220" s="130"/>
      <c r="J220" s="130"/>
      <c r="K220" s="130"/>
      <c r="L220" s="130"/>
      <c r="M220" s="131"/>
      <c r="N220" s="87"/>
      <c r="O220" s="88"/>
      <c r="P220" s="88"/>
      <c r="Q220" s="89"/>
      <c r="R220" s="38"/>
      <c r="S220" s="38"/>
      <c r="T220" s="38"/>
      <c r="U220" s="97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9"/>
      <c r="AK220" s="60"/>
      <c r="AL220" s="60"/>
      <c r="AM220" s="97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9"/>
      <c r="BQ220" s="37"/>
      <c r="BR220" s="24"/>
    </row>
    <row r="221" spans="1:70" ht="15.6" customHeight="1" x14ac:dyDescent="0.4">
      <c r="C221" s="32"/>
      <c r="D221" s="129"/>
      <c r="E221" s="130"/>
      <c r="F221" s="130"/>
      <c r="G221" s="130"/>
      <c r="H221" s="130"/>
      <c r="I221" s="130"/>
      <c r="J221" s="130"/>
      <c r="K221" s="130"/>
      <c r="L221" s="130"/>
      <c r="M221" s="131"/>
      <c r="N221" s="87"/>
      <c r="O221" s="88"/>
      <c r="P221" s="88"/>
      <c r="Q221" s="89"/>
      <c r="R221" s="38"/>
      <c r="S221" s="38"/>
      <c r="T221" s="38"/>
      <c r="U221" s="97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9"/>
      <c r="AK221" s="60"/>
      <c r="AL221" s="60"/>
      <c r="AM221" s="97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9"/>
      <c r="BQ221" s="37"/>
      <c r="BR221" s="24"/>
    </row>
    <row r="222" spans="1:70" ht="15.6" customHeight="1" x14ac:dyDescent="0.4">
      <c r="C222" s="32"/>
      <c r="D222" s="80"/>
      <c r="E222" s="81"/>
      <c r="F222" s="81"/>
      <c r="G222" s="81"/>
      <c r="H222" s="81"/>
      <c r="I222" s="81"/>
      <c r="J222" s="81"/>
      <c r="K222" s="81"/>
      <c r="L222" s="81"/>
      <c r="M222" s="82"/>
      <c r="N222" s="90"/>
      <c r="O222" s="91"/>
      <c r="P222" s="91"/>
      <c r="Q222" s="92"/>
      <c r="R222" s="38"/>
      <c r="S222" s="38"/>
      <c r="T222" s="38"/>
      <c r="U222" s="100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2"/>
      <c r="AK222" s="60"/>
      <c r="AL222" s="60"/>
      <c r="AM222" s="100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2"/>
      <c r="BQ222" s="37"/>
      <c r="BR222" s="24"/>
    </row>
    <row r="223" spans="1:70" ht="15.6" customHeight="1" x14ac:dyDescent="0.4">
      <c r="C223" s="56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8"/>
      <c r="BR223" s="24"/>
    </row>
    <row r="224" spans="1:70" ht="15.6" customHeight="1" x14ac:dyDescent="0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</row>
    <row r="225" spans="1:70" ht="15.6" customHeight="1" x14ac:dyDescent="0.4">
      <c r="C225" s="26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28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30"/>
    </row>
    <row r="226" spans="1:70" ht="15.6" customHeight="1" x14ac:dyDescent="0.5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18"/>
      <c r="Y226" s="18"/>
      <c r="Z226" s="18"/>
      <c r="AA226" s="34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6"/>
      <c r="AO226" s="39"/>
      <c r="AP226" s="40"/>
      <c r="AQ226" s="40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5"/>
      <c r="BN226" s="35"/>
      <c r="BO226" s="35"/>
      <c r="BP226" s="36"/>
      <c r="BQ226" s="37"/>
    </row>
    <row r="227" spans="1:70" ht="15.6" customHeight="1" x14ac:dyDescent="0.5">
      <c r="C227" s="32"/>
      <c r="D227" s="71" t="s">
        <v>14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3"/>
      <c r="R227" s="77" t="s">
        <v>60</v>
      </c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9"/>
      <c r="BC227" s="33"/>
      <c r="BD227" s="34"/>
      <c r="BE227" s="34"/>
      <c r="BF227" s="34"/>
      <c r="BG227" s="34"/>
      <c r="BH227" s="34"/>
      <c r="BI227" s="34"/>
      <c r="BJ227" s="34"/>
      <c r="BK227" s="34"/>
      <c r="BL227" s="34"/>
      <c r="BM227" s="35"/>
      <c r="BN227" s="35"/>
      <c r="BO227" s="35"/>
      <c r="BP227" s="36"/>
      <c r="BQ227" s="37"/>
    </row>
    <row r="228" spans="1:70" ht="15.6" customHeight="1" x14ac:dyDescent="0.5">
      <c r="A228" s="24"/>
      <c r="B228" s="24"/>
      <c r="C228" s="32"/>
      <c r="D228" s="74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6"/>
      <c r="R228" s="80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2"/>
      <c r="BC228" s="33"/>
      <c r="BD228" s="34"/>
      <c r="BE228" s="34"/>
      <c r="BF228" s="34"/>
      <c r="BG228" s="34"/>
      <c r="BH228" s="34"/>
      <c r="BI228" s="34"/>
      <c r="BJ228" s="34"/>
      <c r="BK228" s="34"/>
      <c r="BL228" s="34"/>
      <c r="BM228" s="35"/>
      <c r="BN228" s="35"/>
      <c r="BO228" s="35"/>
      <c r="BP228" s="36"/>
      <c r="BQ228" s="37"/>
      <c r="BR228" s="24"/>
    </row>
    <row r="229" spans="1:70" ht="15.6" customHeight="1" x14ac:dyDescent="0.5">
      <c r="A229" s="24"/>
      <c r="B229" s="24"/>
      <c r="C229" s="32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18"/>
      <c r="Y229" s="18"/>
      <c r="Z229" s="18"/>
      <c r="AA229" s="34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6"/>
      <c r="AO229" s="39"/>
      <c r="AP229" s="40"/>
      <c r="AQ229" s="40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33"/>
      <c r="BD229" s="34"/>
      <c r="BE229" s="34"/>
      <c r="BF229" s="34"/>
      <c r="BG229" s="34"/>
      <c r="BH229" s="34"/>
      <c r="BI229" s="34"/>
      <c r="BJ229" s="34"/>
      <c r="BK229" s="34"/>
      <c r="BL229" s="34"/>
      <c r="BM229" s="35"/>
      <c r="BN229" s="35"/>
      <c r="BO229" s="35"/>
      <c r="BP229" s="36"/>
      <c r="BQ229" s="37"/>
      <c r="BR229" s="24"/>
    </row>
    <row r="230" spans="1:70" ht="25.5" x14ac:dyDescent="0.5">
      <c r="A230" s="24"/>
      <c r="B230" s="24"/>
      <c r="C230" s="32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42" t="s">
        <v>36</v>
      </c>
      <c r="V230" s="38"/>
      <c r="W230" s="38"/>
      <c r="X230" s="38"/>
      <c r="Y230" s="38"/>
      <c r="Z230" s="38"/>
      <c r="AA230" s="35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2" t="s">
        <v>55</v>
      </c>
      <c r="AN230" s="44"/>
      <c r="AO230" s="43"/>
      <c r="AP230" s="45"/>
      <c r="AQ230" s="45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7"/>
      <c r="BD230" s="35"/>
      <c r="BE230" s="61" t="s">
        <v>61</v>
      </c>
      <c r="BF230" s="59"/>
      <c r="BG230" s="59"/>
      <c r="BH230" s="59"/>
      <c r="BI230" s="59"/>
      <c r="BJ230" s="59"/>
      <c r="BK230" s="59"/>
      <c r="BL230" s="35"/>
      <c r="BM230" s="35"/>
      <c r="BN230" s="35"/>
      <c r="BO230" s="35"/>
      <c r="BP230" s="44"/>
      <c r="BQ230" s="37"/>
      <c r="BR230" s="24"/>
    </row>
    <row r="231" spans="1:70" ht="15.6" customHeight="1" x14ac:dyDescent="0.4">
      <c r="A231" s="24"/>
      <c r="B231" s="24"/>
      <c r="C231" s="32"/>
      <c r="D231" s="77" t="s">
        <v>18</v>
      </c>
      <c r="E231" s="78"/>
      <c r="F231" s="78"/>
      <c r="G231" s="78"/>
      <c r="H231" s="78"/>
      <c r="I231" s="78"/>
      <c r="J231" s="78"/>
      <c r="K231" s="78"/>
      <c r="L231" s="78"/>
      <c r="M231" s="79"/>
      <c r="N231" s="84" t="str">
        <f>IF([5]回答表!X46="○","○","")</f>
        <v/>
      </c>
      <c r="O231" s="85"/>
      <c r="P231" s="85"/>
      <c r="Q231" s="86"/>
      <c r="R231" s="38"/>
      <c r="S231" s="38"/>
      <c r="T231" s="38"/>
      <c r="U231" s="94" t="str">
        <f>IF([5]回答表!X46="○",[5]回答表!B368,IF([5]回答表!AA46="○",[5]回答表!B382,""))</f>
        <v/>
      </c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6"/>
      <c r="AK231" s="49"/>
      <c r="AL231" s="49"/>
      <c r="AM231" s="142" t="s">
        <v>62</v>
      </c>
      <c r="AN231" s="142"/>
      <c r="AO231" s="142"/>
      <c r="AP231" s="142"/>
      <c r="AQ231" s="144" t="str">
        <f>IF([5]回答表!X46="○",[5]回答表!BC375,IF([5]回答表!AA46="○",[5]回答表!BC389,""))</f>
        <v/>
      </c>
      <c r="AR231" s="144"/>
      <c r="AS231" s="144"/>
      <c r="AT231" s="144"/>
      <c r="AU231" s="158" t="s">
        <v>63</v>
      </c>
      <c r="AV231" s="159"/>
      <c r="AW231" s="159"/>
      <c r="AX231" s="160"/>
      <c r="AY231" s="144" t="str">
        <f>IF([5]回答表!X46="○",[5]回答表!BC380,IF([5]回答表!AA46="○",[5]回答表!BC394,""))</f>
        <v/>
      </c>
      <c r="AZ231" s="144"/>
      <c r="BA231" s="144"/>
      <c r="BB231" s="144"/>
      <c r="BC231" s="39"/>
      <c r="BD231" s="34"/>
      <c r="BE231" s="122" t="str">
        <f>IF([5]回答表!X46="○",[5]回答表!S374,IF([5]回答表!AA46="○",[5]回答表!S388,""))</f>
        <v/>
      </c>
      <c r="BF231" s="123"/>
      <c r="BG231" s="123"/>
      <c r="BH231" s="123"/>
      <c r="BI231" s="122"/>
      <c r="BJ231" s="123"/>
      <c r="BK231" s="123"/>
      <c r="BL231" s="123"/>
      <c r="BM231" s="122"/>
      <c r="BN231" s="123"/>
      <c r="BO231" s="123"/>
      <c r="BP231" s="154"/>
      <c r="BQ231" s="37"/>
      <c r="BR231" s="24"/>
    </row>
    <row r="232" spans="1:70" ht="15.6" customHeight="1" x14ac:dyDescent="0.4">
      <c r="A232" s="24"/>
      <c r="B232" s="24"/>
      <c r="C232" s="32"/>
      <c r="D232" s="129"/>
      <c r="E232" s="130"/>
      <c r="F232" s="130"/>
      <c r="G232" s="130"/>
      <c r="H232" s="130"/>
      <c r="I232" s="130"/>
      <c r="J232" s="130"/>
      <c r="K232" s="130"/>
      <c r="L232" s="130"/>
      <c r="M232" s="131"/>
      <c r="N232" s="87"/>
      <c r="O232" s="88"/>
      <c r="P232" s="88"/>
      <c r="Q232" s="89"/>
      <c r="R232" s="38"/>
      <c r="S232" s="38"/>
      <c r="T232" s="38"/>
      <c r="U232" s="97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9"/>
      <c r="AK232" s="49"/>
      <c r="AL232" s="49"/>
      <c r="AM232" s="142"/>
      <c r="AN232" s="142"/>
      <c r="AO232" s="142"/>
      <c r="AP232" s="142"/>
      <c r="AQ232" s="144"/>
      <c r="AR232" s="144"/>
      <c r="AS232" s="144"/>
      <c r="AT232" s="144"/>
      <c r="AU232" s="161"/>
      <c r="AV232" s="162"/>
      <c r="AW232" s="162"/>
      <c r="AX232" s="163"/>
      <c r="AY232" s="144"/>
      <c r="AZ232" s="144"/>
      <c r="BA232" s="144"/>
      <c r="BB232" s="144"/>
      <c r="BC232" s="39"/>
      <c r="BD232" s="34"/>
      <c r="BE232" s="124"/>
      <c r="BF232" s="125"/>
      <c r="BG232" s="125"/>
      <c r="BH232" s="125"/>
      <c r="BI232" s="124"/>
      <c r="BJ232" s="125"/>
      <c r="BK232" s="125"/>
      <c r="BL232" s="125"/>
      <c r="BM232" s="124"/>
      <c r="BN232" s="125"/>
      <c r="BO232" s="125"/>
      <c r="BP232" s="145"/>
      <c r="BQ232" s="37"/>
      <c r="BR232" s="24"/>
    </row>
    <row r="233" spans="1:70" ht="15.6" customHeight="1" x14ac:dyDescent="0.4">
      <c r="A233" s="24"/>
      <c r="B233" s="24"/>
      <c r="C233" s="32"/>
      <c r="D233" s="129"/>
      <c r="E233" s="130"/>
      <c r="F233" s="130"/>
      <c r="G233" s="130"/>
      <c r="H233" s="130"/>
      <c r="I233" s="130"/>
      <c r="J233" s="130"/>
      <c r="K233" s="130"/>
      <c r="L233" s="130"/>
      <c r="M233" s="131"/>
      <c r="N233" s="87"/>
      <c r="O233" s="88"/>
      <c r="P233" s="88"/>
      <c r="Q233" s="89"/>
      <c r="R233" s="38"/>
      <c r="S233" s="38"/>
      <c r="T233" s="38"/>
      <c r="U233" s="97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9"/>
      <c r="AK233" s="49"/>
      <c r="AL233" s="49"/>
      <c r="AM233" s="142" t="s">
        <v>64</v>
      </c>
      <c r="AN233" s="142"/>
      <c r="AO233" s="142"/>
      <c r="AP233" s="142"/>
      <c r="AQ233" s="144" t="str">
        <f>IF([5]回答表!X46="○",[5]回答表!BC376,IF([5]回答表!AA46="○",[5]回答表!BC390,""))</f>
        <v/>
      </c>
      <c r="AR233" s="144"/>
      <c r="AS233" s="144"/>
      <c r="AT233" s="144"/>
      <c r="AU233" s="161"/>
      <c r="AV233" s="162"/>
      <c r="AW233" s="162"/>
      <c r="AX233" s="163"/>
      <c r="AY233" s="144"/>
      <c r="AZ233" s="144"/>
      <c r="BA233" s="144"/>
      <c r="BB233" s="144"/>
      <c r="BC233" s="39"/>
      <c r="BD233" s="34"/>
      <c r="BE233" s="124"/>
      <c r="BF233" s="125"/>
      <c r="BG233" s="125"/>
      <c r="BH233" s="125"/>
      <c r="BI233" s="124"/>
      <c r="BJ233" s="125"/>
      <c r="BK233" s="125"/>
      <c r="BL233" s="125"/>
      <c r="BM233" s="124"/>
      <c r="BN233" s="125"/>
      <c r="BO233" s="125"/>
      <c r="BP233" s="145"/>
      <c r="BQ233" s="37"/>
      <c r="BR233" s="24"/>
    </row>
    <row r="234" spans="1:70" ht="15.6" customHeight="1" x14ac:dyDescent="0.4">
      <c r="A234" s="24"/>
      <c r="B234" s="24"/>
      <c r="C234" s="32"/>
      <c r="D234" s="80"/>
      <c r="E234" s="81"/>
      <c r="F234" s="81"/>
      <c r="G234" s="81"/>
      <c r="H234" s="81"/>
      <c r="I234" s="81"/>
      <c r="J234" s="81"/>
      <c r="K234" s="81"/>
      <c r="L234" s="81"/>
      <c r="M234" s="82"/>
      <c r="N234" s="90"/>
      <c r="O234" s="91"/>
      <c r="P234" s="91"/>
      <c r="Q234" s="92"/>
      <c r="R234" s="38"/>
      <c r="S234" s="38"/>
      <c r="T234" s="38"/>
      <c r="U234" s="97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9"/>
      <c r="AK234" s="49"/>
      <c r="AL234" s="49"/>
      <c r="AM234" s="142"/>
      <c r="AN234" s="142"/>
      <c r="AO234" s="142"/>
      <c r="AP234" s="142"/>
      <c r="AQ234" s="144"/>
      <c r="AR234" s="144"/>
      <c r="AS234" s="144"/>
      <c r="AT234" s="144"/>
      <c r="AU234" s="161"/>
      <c r="AV234" s="162"/>
      <c r="AW234" s="162"/>
      <c r="AX234" s="163"/>
      <c r="AY234" s="144"/>
      <c r="AZ234" s="144"/>
      <c r="BA234" s="144"/>
      <c r="BB234" s="144"/>
      <c r="BC234" s="39"/>
      <c r="BD234" s="34"/>
      <c r="BE234" s="124" t="str">
        <f>IF([5]回答表!X46="○",[5]回答表!V374,IF([5]回答表!AA46="○",[5]回答表!V388,""))</f>
        <v/>
      </c>
      <c r="BF234" s="125"/>
      <c r="BG234" s="125"/>
      <c r="BH234" s="125"/>
      <c r="BI234" s="124" t="str">
        <f>IF([5]回答表!X46="○",[5]回答表!V375,IF([5]回答表!AA46="○",[5]回答表!V389,""))</f>
        <v/>
      </c>
      <c r="BJ234" s="125"/>
      <c r="BK234" s="125"/>
      <c r="BL234" s="145"/>
      <c r="BM234" s="124" t="str">
        <f>IF([5]回答表!X46="○",[5]回答表!V376,IF([5]回答表!AA46="○",[5]回答表!V390,""))</f>
        <v/>
      </c>
      <c r="BN234" s="125"/>
      <c r="BO234" s="125"/>
      <c r="BP234" s="145"/>
      <c r="BQ234" s="37"/>
      <c r="BR234" s="24"/>
    </row>
    <row r="235" spans="1:70" ht="15.6" customHeight="1" x14ac:dyDescent="0.4">
      <c r="A235" s="24"/>
      <c r="B235" s="24"/>
      <c r="C235" s="32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2"/>
      <c r="O235" s="52"/>
      <c r="P235" s="52"/>
      <c r="Q235" s="52"/>
      <c r="R235" s="52"/>
      <c r="S235" s="52"/>
      <c r="T235" s="52"/>
      <c r="U235" s="97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9"/>
      <c r="AK235" s="49"/>
      <c r="AL235" s="49"/>
      <c r="AM235" s="142" t="s">
        <v>65</v>
      </c>
      <c r="AN235" s="142"/>
      <c r="AO235" s="142"/>
      <c r="AP235" s="142"/>
      <c r="AQ235" s="144" t="str">
        <f>IF([5]回答表!X46="○",[5]回答表!BC377,IF([5]回答表!AA46="○",[5]回答表!BC391,""))</f>
        <v/>
      </c>
      <c r="AR235" s="144"/>
      <c r="AS235" s="144"/>
      <c r="AT235" s="144"/>
      <c r="AU235" s="164"/>
      <c r="AV235" s="165"/>
      <c r="AW235" s="165"/>
      <c r="AX235" s="166"/>
      <c r="AY235" s="144"/>
      <c r="AZ235" s="144"/>
      <c r="BA235" s="144"/>
      <c r="BB235" s="144"/>
      <c r="BC235" s="39"/>
      <c r="BD235" s="39"/>
      <c r="BE235" s="124"/>
      <c r="BF235" s="125"/>
      <c r="BG235" s="125"/>
      <c r="BH235" s="125"/>
      <c r="BI235" s="124"/>
      <c r="BJ235" s="125"/>
      <c r="BK235" s="125"/>
      <c r="BL235" s="145"/>
      <c r="BM235" s="124"/>
      <c r="BN235" s="125"/>
      <c r="BO235" s="125"/>
      <c r="BP235" s="145"/>
      <c r="BQ235" s="37"/>
      <c r="BR235" s="24"/>
    </row>
    <row r="236" spans="1:70" ht="15.6" customHeight="1" x14ac:dyDescent="0.4">
      <c r="A236" s="24"/>
      <c r="B236" s="24"/>
      <c r="C236" s="32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2"/>
      <c r="O236" s="52"/>
      <c r="P236" s="52"/>
      <c r="Q236" s="52"/>
      <c r="R236" s="52"/>
      <c r="S236" s="52"/>
      <c r="T236" s="52"/>
      <c r="U236" s="97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9"/>
      <c r="AK236" s="49"/>
      <c r="AL236" s="49"/>
      <c r="AM236" s="142"/>
      <c r="AN236" s="142"/>
      <c r="AO236" s="142"/>
      <c r="AP236" s="142"/>
      <c r="AQ236" s="144"/>
      <c r="AR236" s="144"/>
      <c r="AS236" s="144"/>
      <c r="AT236" s="144"/>
      <c r="AU236" s="142" t="s">
        <v>66</v>
      </c>
      <c r="AV236" s="142"/>
      <c r="AW236" s="142"/>
      <c r="AX236" s="142"/>
      <c r="AY236" s="132" t="str">
        <f>IF([5]回答表!X46="○",[5]回答表!BC381,IF([5]回答表!AA46="○",[5]回答表!BC395,""))</f>
        <v/>
      </c>
      <c r="AZ236" s="132"/>
      <c r="BA236" s="132"/>
      <c r="BB236" s="132"/>
      <c r="BC236" s="39"/>
      <c r="BD236" s="34"/>
      <c r="BE236" s="124"/>
      <c r="BF236" s="125"/>
      <c r="BG236" s="125"/>
      <c r="BH236" s="125"/>
      <c r="BI236" s="124"/>
      <c r="BJ236" s="125"/>
      <c r="BK236" s="125"/>
      <c r="BL236" s="145"/>
      <c r="BM236" s="124"/>
      <c r="BN236" s="125"/>
      <c r="BO236" s="125"/>
      <c r="BP236" s="145"/>
      <c r="BQ236" s="37"/>
      <c r="BR236" s="24"/>
    </row>
    <row r="237" spans="1:70" ht="15.6" customHeight="1" x14ac:dyDescent="0.4">
      <c r="A237" s="24"/>
      <c r="B237" s="24"/>
      <c r="C237" s="32"/>
      <c r="D237" s="133" t="s">
        <v>26</v>
      </c>
      <c r="E237" s="134"/>
      <c r="F237" s="134"/>
      <c r="G237" s="134"/>
      <c r="H237" s="134"/>
      <c r="I237" s="134"/>
      <c r="J237" s="134"/>
      <c r="K237" s="134"/>
      <c r="L237" s="134"/>
      <c r="M237" s="135"/>
      <c r="N237" s="84" t="str">
        <f>IF([5]回答表!AA46="○","○","")</f>
        <v/>
      </c>
      <c r="O237" s="85"/>
      <c r="P237" s="85"/>
      <c r="Q237" s="86"/>
      <c r="R237" s="38"/>
      <c r="S237" s="38"/>
      <c r="T237" s="38"/>
      <c r="U237" s="97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9"/>
      <c r="AK237" s="49"/>
      <c r="AL237" s="49"/>
      <c r="AM237" s="142" t="s">
        <v>67</v>
      </c>
      <c r="AN237" s="142"/>
      <c r="AO237" s="142"/>
      <c r="AP237" s="142"/>
      <c r="AQ237" s="143" t="str">
        <f>IF([5]回答表!X46="○",[5]回答表!BC378,IF([5]回答表!AA46="○",[5]回答表!BC392,""))</f>
        <v/>
      </c>
      <c r="AR237" s="144"/>
      <c r="AS237" s="144"/>
      <c r="AT237" s="144"/>
      <c r="AU237" s="142"/>
      <c r="AV237" s="142"/>
      <c r="AW237" s="142"/>
      <c r="AX237" s="142"/>
      <c r="AY237" s="132"/>
      <c r="AZ237" s="132"/>
      <c r="BA237" s="132"/>
      <c r="BB237" s="132"/>
      <c r="BC237" s="39"/>
      <c r="BD237" s="53"/>
      <c r="BE237" s="124"/>
      <c r="BF237" s="125"/>
      <c r="BG237" s="125"/>
      <c r="BH237" s="125"/>
      <c r="BI237" s="124"/>
      <c r="BJ237" s="125"/>
      <c r="BK237" s="125"/>
      <c r="BL237" s="145"/>
      <c r="BM237" s="124"/>
      <c r="BN237" s="125"/>
      <c r="BO237" s="125"/>
      <c r="BP237" s="145"/>
      <c r="BQ237" s="37"/>
      <c r="BR237" s="24"/>
    </row>
    <row r="238" spans="1:70" ht="15.6" customHeight="1" x14ac:dyDescent="0.4">
      <c r="A238" s="24"/>
      <c r="B238" s="24"/>
      <c r="C238" s="32"/>
      <c r="D238" s="136"/>
      <c r="E238" s="137"/>
      <c r="F238" s="137"/>
      <c r="G238" s="137"/>
      <c r="H238" s="137"/>
      <c r="I238" s="137"/>
      <c r="J238" s="137"/>
      <c r="K238" s="137"/>
      <c r="L238" s="137"/>
      <c r="M238" s="138"/>
      <c r="N238" s="87"/>
      <c r="O238" s="88"/>
      <c r="P238" s="88"/>
      <c r="Q238" s="89"/>
      <c r="R238" s="38"/>
      <c r="S238" s="38"/>
      <c r="T238" s="38"/>
      <c r="U238" s="97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9"/>
      <c r="AK238" s="49"/>
      <c r="AL238" s="49"/>
      <c r="AM238" s="142"/>
      <c r="AN238" s="142"/>
      <c r="AO238" s="142"/>
      <c r="AP238" s="142"/>
      <c r="AQ238" s="144"/>
      <c r="AR238" s="144"/>
      <c r="AS238" s="144"/>
      <c r="AT238" s="144"/>
      <c r="AU238" s="142"/>
      <c r="AV238" s="142"/>
      <c r="AW238" s="142"/>
      <c r="AX238" s="142"/>
      <c r="AY238" s="132"/>
      <c r="AZ238" s="132"/>
      <c r="BA238" s="132"/>
      <c r="BB238" s="132"/>
      <c r="BC238" s="39"/>
      <c r="BD238" s="53"/>
      <c r="BE238" s="124" t="s">
        <v>23</v>
      </c>
      <c r="BF238" s="125"/>
      <c r="BG238" s="125"/>
      <c r="BH238" s="125"/>
      <c r="BI238" s="124" t="s">
        <v>24</v>
      </c>
      <c r="BJ238" s="125"/>
      <c r="BK238" s="125"/>
      <c r="BL238" s="125"/>
      <c r="BM238" s="124" t="s">
        <v>25</v>
      </c>
      <c r="BN238" s="125"/>
      <c r="BO238" s="125"/>
      <c r="BP238" s="145"/>
      <c r="BQ238" s="37"/>
      <c r="BR238" s="24"/>
    </row>
    <row r="239" spans="1:70" ht="15.6" customHeight="1" x14ac:dyDescent="0.4">
      <c r="A239" s="24"/>
      <c r="B239" s="24"/>
      <c r="C239" s="32"/>
      <c r="D239" s="136"/>
      <c r="E239" s="137"/>
      <c r="F239" s="137"/>
      <c r="G239" s="137"/>
      <c r="H239" s="137"/>
      <c r="I239" s="137"/>
      <c r="J239" s="137"/>
      <c r="K239" s="137"/>
      <c r="L239" s="137"/>
      <c r="M239" s="138"/>
      <c r="N239" s="87"/>
      <c r="O239" s="88"/>
      <c r="P239" s="88"/>
      <c r="Q239" s="89"/>
      <c r="R239" s="38"/>
      <c r="S239" s="38"/>
      <c r="T239" s="38"/>
      <c r="U239" s="97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9"/>
      <c r="AK239" s="49"/>
      <c r="AL239" s="49"/>
      <c r="AM239" s="142" t="s">
        <v>68</v>
      </c>
      <c r="AN239" s="142"/>
      <c r="AO239" s="142"/>
      <c r="AP239" s="142"/>
      <c r="AQ239" s="144" t="str">
        <f>IF([5]回答表!X46="○",[5]回答表!BC379,IF([5]回答表!AA46="○",[5]回答表!BC393,""))</f>
        <v/>
      </c>
      <c r="AR239" s="144"/>
      <c r="AS239" s="144"/>
      <c r="AT239" s="144"/>
      <c r="AU239" s="142"/>
      <c r="AV239" s="142"/>
      <c r="AW239" s="142"/>
      <c r="AX239" s="142"/>
      <c r="AY239" s="132"/>
      <c r="AZ239" s="132"/>
      <c r="BA239" s="132"/>
      <c r="BB239" s="132"/>
      <c r="BC239" s="39"/>
      <c r="BD239" s="53"/>
      <c r="BE239" s="124"/>
      <c r="BF239" s="125"/>
      <c r="BG239" s="125"/>
      <c r="BH239" s="125"/>
      <c r="BI239" s="124"/>
      <c r="BJ239" s="125"/>
      <c r="BK239" s="125"/>
      <c r="BL239" s="125"/>
      <c r="BM239" s="124"/>
      <c r="BN239" s="125"/>
      <c r="BO239" s="125"/>
      <c r="BP239" s="145"/>
      <c r="BQ239" s="37"/>
      <c r="BR239" s="24"/>
    </row>
    <row r="240" spans="1:70" ht="15.6" customHeight="1" x14ac:dyDescent="0.4">
      <c r="A240" s="24"/>
      <c r="B240" s="24"/>
      <c r="C240" s="32"/>
      <c r="D240" s="139"/>
      <c r="E240" s="140"/>
      <c r="F240" s="140"/>
      <c r="G240" s="140"/>
      <c r="H240" s="140"/>
      <c r="I240" s="140"/>
      <c r="J240" s="140"/>
      <c r="K240" s="140"/>
      <c r="L240" s="140"/>
      <c r="M240" s="141"/>
      <c r="N240" s="90"/>
      <c r="O240" s="91"/>
      <c r="P240" s="91"/>
      <c r="Q240" s="92"/>
      <c r="R240" s="38"/>
      <c r="S240" s="38"/>
      <c r="T240" s="38"/>
      <c r="U240" s="100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2"/>
      <c r="AK240" s="49"/>
      <c r="AL240" s="49"/>
      <c r="AM240" s="142"/>
      <c r="AN240" s="142"/>
      <c r="AO240" s="142"/>
      <c r="AP240" s="142"/>
      <c r="AQ240" s="144"/>
      <c r="AR240" s="144"/>
      <c r="AS240" s="144"/>
      <c r="AT240" s="144"/>
      <c r="AU240" s="142"/>
      <c r="AV240" s="142"/>
      <c r="AW240" s="142"/>
      <c r="AX240" s="142"/>
      <c r="AY240" s="132"/>
      <c r="AZ240" s="132"/>
      <c r="BA240" s="132"/>
      <c r="BB240" s="132"/>
      <c r="BC240" s="39"/>
      <c r="BD240" s="53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46"/>
      <c r="BQ240" s="37"/>
      <c r="BR240" s="24"/>
    </row>
    <row r="241" spans="1:70" ht="15.6" customHeight="1" x14ac:dyDescent="0.5">
      <c r="A241" s="24"/>
      <c r="B241" s="24"/>
      <c r="C241" s="32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18"/>
      <c r="Y241" s="18"/>
      <c r="Z241" s="18"/>
      <c r="AA241" s="35"/>
      <c r="AB241" s="35"/>
      <c r="AC241" s="35"/>
      <c r="AD241" s="35"/>
      <c r="AE241" s="35"/>
      <c r="AF241" s="35"/>
      <c r="AG241" s="35"/>
      <c r="AH241" s="35"/>
      <c r="AI241" s="35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37"/>
      <c r="BR241" s="24"/>
    </row>
    <row r="242" spans="1:70" ht="18.600000000000001" customHeight="1" x14ac:dyDescent="0.5">
      <c r="A242" s="24"/>
      <c r="B242" s="24"/>
      <c r="C242" s="32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38"/>
      <c r="O242" s="38"/>
      <c r="P242" s="38"/>
      <c r="Q242" s="38"/>
      <c r="R242" s="38"/>
      <c r="S242" s="38"/>
      <c r="T242" s="38"/>
      <c r="U242" s="42" t="s">
        <v>32</v>
      </c>
      <c r="V242" s="38"/>
      <c r="W242" s="38"/>
      <c r="X242" s="38"/>
      <c r="Y242" s="38"/>
      <c r="Z242" s="38"/>
      <c r="AA242" s="35"/>
      <c r="AB242" s="43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2" t="s">
        <v>33</v>
      </c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18"/>
      <c r="BQ242" s="37"/>
      <c r="BR242" s="24"/>
    </row>
    <row r="243" spans="1:70" ht="15.6" customHeight="1" x14ac:dyDescent="0.4">
      <c r="A243" s="24"/>
      <c r="B243" s="24"/>
      <c r="C243" s="32"/>
      <c r="D243" s="77" t="s">
        <v>34</v>
      </c>
      <c r="E243" s="78"/>
      <c r="F243" s="78"/>
      <c r="G243" s="78"/>
      <c r="H243" s="78"/>
      <c r="I243" s="78"/>
      <c r="J243" s="78"/>
      <c r="K243" s="78"/>
      <c r="L243" s="78"/>
      <c r="M243" s="79"/>
      <c r="N243" s="84" t="str">
        <f>IF([5]回答表!AD46="○","○","")</f>
        <v/>
      </c>
      <c r="O243" s="85"/>
      <c r="P243" s="85"/>
      <c r="Q243" s="86"/>
      <c r="R243" s="38"/>
      <c r="S243" s="38"/>
      <c r="T243" s="38"/>
      <c r="U243" s="94" t="str">
        <f>IF([5]回答表!AD46="○",[5]回答表!B396,"")</f>
        <v/>
      </c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6"/>
      <c r="AK243" s="55"/>
      <c r="AL243" s="55"/>
      <c r="AM243" s="94" t="str">
        <f>IF([5]回答表!AD46="○",[5]回答表!B402,"")</f>
        <v/>
      </c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6"/>
      <c r="BQ243" s="37"/>
      <c r="BR243" s="24"/>
    </row>
    <row r="244" spans="1:70" ht="15.6" customHeight="1" x14ac:dyDescent="0.4">
      <c r="C244" s="32"/>
      <c r="D244" s="129"/>
      <c r="E244" s="130"/>
      <c r="F244" s="130"/>
      <c r="G244" s="130"/>
      <c r="H244" s="130"/>
      <c r="I244" s="130"/>
      <c r="J244" s="130"/>
      <c r="K244" s="130"/>
      <c r="L244" s="130"/>
      <c r="M244" s="131"/>
      <c r="N244" s="87"/>
      <c r="O244" s="88"/>
      <c r="P244" s="88"/>
      <c r="Q244" s="89"/>
      <c r="R244" s="38"/>
      <c r="S244" s="38"/>
      <c r="T244" s="38"/>
      <c r="U244" s="97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9"/>
      <c r="AK244" s="55"/>
      <c r="AL244" s="55"/>
      <c r="AM244" s="97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9"/>
      <c r="BQ244" s="37"/>
    </row>
    <row r="245" spans="1:70" ht="15.6" customHeight="1" x14ac:dyDescent="0.4">
      <c r="C245" s="32"/>
      <c r="D245" s="129"/>
      <c r="E245" s="130"/>
      <c r="F245" s="130"/>
      <c r="G245" s="130"/>
      <c r="H245" s="130"/>
      <c r="I245" s="130"/>
      <c r="J245" s="130"/>
      <c r="K245" s="130"/>
      <c r="L245" s="130"/>
      <c r="M245" s="131"/>
      <c r="N245" s="87"/>
      <c r="O245" s="88"/>
      <c r="P245" s="88"/>
      <c r="Q245" s="89"/>
      <c r="R245" s="38"/>
      <c r="S245" s="38"/>
      <c r="T245" s="38"/>
      <c r="U245" s="97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9"/>
      <c r="AK245" s="55"/>
      <c r="AL245" s="55"/>
      <c r="AM245" s="97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9"/>
      <c r="BQ245" s="37"/>
    </row>
    <row r="246" spans="1:70" ht="15.6" customHeight="1" x14ac:dyDescent="0.4">
      <c r="C246" s="32"/>
      <c r="D246" s="80"/>
      <c r="E246" s="81"/>
      <c r="F246" s="81"/>
      <c r="G246" s="81"/>
      <c r="H246" s="81"/>
      <c r="I246" s="81"/>
      <c r="J246" s="81"/>
      <c r="K246" s="81"/>
      <c r="L246" s="81"/>
      <c r="M246" s="82"/>
      <c r="N246" s="90"/>
      <c r="O246" s="91"/>
      <c r="P246" s="91"/>
      <c r="Q246" s="92"/>
      <c r="R246" s="38"/>
      <c r="S246" s="38"/>
      <c r="T246" s="38"/>
      <c r="U246" s="100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2"/>
      <c r="AK246" s="55"/>
      <c r="AL246" s="55"/>
      <c r="AM246" s="100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2"/>
      <c r="BQ246" s="37"/>
    </row>
    <row r="247" spans="1:70" ht="15.6" customHeight="1" x14ac:dyDescent="0.4">
      <c r="C247" s="56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8"/>
    </row>
    <row r="248" spans="1:70" ht="15.6" customHeight="1" x14ac:dyDescent="0.4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</row>
    <row r="249" spans="1:70" ht="15.6" customHeight="1" x14ac:dyDescent="0.4"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28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30"/>
    </row>
    <row r="250" spans="1:70" ht="15.6" customHeight="1" x14ac:dyDescent="0.5">
      <c r="C250" s="32"/>
      <c r="D250" s="71" t="s">
        <v>14</v>
      </c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3"/>
      <c r="R250" s="77" t="s">
        <v>69</v>
      </c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9"/>
      <c r="BC250" s="33"/>
      <c r="BD250" s="34"/>
      <c r="BE250" s="34"/>
      <c r="BF250" s="34"/>
      <c r="BG250" s="34"/>
      <c r="BH250" s="34"/>
      <c r="BI250" s="34"/>
      <c r="BJ250" s="34"/>
      <c r="BK250" s="34"/>
      <c r="BL250" s="34"/>
      <c r="BM250" s="35"/>
      <c r="BN250" s="35"/>
      <c r="BO250" s="35"/>
      <c r="BP250" s="36"/>
      <c r="BQ250" s="37"/>
    </row>
    <row r="251" spans="1:70" ht="15.6" customHeight="1" x14ac:dyDescent="0.5">
      <c r="C251" s="32"/>
      <c r="D251" s="74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6"/>
      <c r="R251" s="80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2"/>
      <c r="BC251" s="33"/>
      <c r="BD251" s="34"/>
      <c r="BE251" s="34"/>
      <c r="BF251" s="34"/>
      <c r="BG251" s="34"/>
      <c r="BH251" s="34"/>
      <c r="BI251" s="34"/>
      <c r="BJ251" s="34"/>
      <c r="BK251" s="34"/>
      <c r="BL251" s="34"/>
      <c r="BM251" s="35"/>
      <c r="BN251" s="35"/>
      <c r="BO251" s="35"/>
      <c r="BP251" s="36"/>
      <c r="BQ251" s="37"/>
    </row>
    <row r="252" spans="1:70" ht="15.6" customHeight="1" x14ac:dyDescent="0.5">
      <c r="C252" s="32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18"/>
      <c r="Y252" s="18"/>
      <c r="Z252" s="18"/>
      <c r="AA252" s="34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6"/>
      <c r="AO252" s="39"/>
      <c r="AP252" s="40"/>
      <c r="AQ252" s="40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33"/>
      <c r="BD252" s="34"/>
      <c r="BE252" s="34"/>
      <c r="BF252" s="34"/>
      <c r="BG252" s="34"/>
      <c r="BH252" s="34"/>
      <c r="BI252" s="34"/>
      <c r="BJ252" s="34"/>
      <c r="BK252" s="34"/>
      <c r="BL252" s="34"/>
      <c r="BM252" s="35"/>
      <c r="BN252" s="35"/>
      <c r="BO252" s="35"/>
      <c r="BP252" s="36"/>
      <c r="BQ252" s="37"/>
    </row>
    <row r="253" spans="1:70" ht="19.350000000000001" customHeight="1" x14ac:dyDescent="0.5">
      <c r="A253" s="24"/>
      <c r="B253" s="24"/>
      <c r="C253" s="32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42" t="s">
        <v>36</v>
      </c>
      <c r="V253" s="38"/>
      <c r="W253" s="38"/>
      <c r="X253" s="38"/>
      <c r="Y253" s="38"/>
      <c r="Z253" s="38"/>
      <c r="AA253" s="35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2" t="s">
        <v>70</v>
      </c>
      <c r="AN253" s="44"/>
      <c r="AO253" s="43"/>
      <c r="AP253" s="45"/>
      <c r="AQ253" s="45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7"/>
      <c r="BD253" s="35"/>
      <c r="BE253" s="48" t="s">
        <v>17</v>
      </c>
      <c r="BF253" s="59"/>
      <c r="BG253" s="59"/>
      <c r="BH253" s="59"/>
      <c r="BI253" s="59"/>
      <c r="BJ253" s="59"/>
      <c r="BK253" s="59"/>
      <c r="BL253" s="35"/>
      <c r="BM253" s="35"/>
      <c r="BN253" s="35"/>
      <c r="BO253" s="35"/>
      <c r="BP253" s="44"/>
      <c r="BQ253" s="37"/>
      <c r="BR253" s="24"/>
    </row>
    <row r="254" spans="1:70" ht="15.6" customHeight="1" x14ac:dyDescent="0.4">
      <c r="A254" s="24"/>
      <c r="B254" s="24"/>
      <c r="C254" s="32"/>
      <c r="D254" s="77" t="s">
        <v>18</v>
      </c>
      <c r="E254" s="78"/>
      <c r="F254" s="78"/>
      <c r="G254" s="78"/>
      <c r="H254" s="78"/>
      <c r="I254" s="78"/>
      <c r="J254" s="78"/>
      <c r="K254" s="78"/>
      <c r="L254" s="78"/>
      <c r="M254" s="79"/>
      <c r="N254" s="84" t="str">
        <f>IF([5]回答表!X47="○","○","")</f>
        <v/>
      </c>
      <c r="O254" s="85"/>
      <c r="P254" s="85"/>
      <c r="Q254" s="86"/>
      <c r="R254" s="38"/>
      <c r="S254" s="38"/>
      <c r="T254" s="38"/>
      <c r="U254" s="94" t="str">
        <f>IF([5]回答表!X47="○",[5]回答表!B414,IF([5]回答表!AA47="○",[5]回答表!B431,""))</f>
        <v/>
      </c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6"/>
      <c r="AK254" s="49"/>
      <c r="AL254" s="49"/>
      <c r="AM254" s="148" t="s">
        <v>71</v>
      </c>
      <c r="AN254" s="149"/>
      <c r="AO254" s="149"/>
      <c r="AP254" s="149"/>
      <c r="AQ254" s="149"/>
      <c r="AR254" s="149"/>
      <c r="AS254" s="149"/>
      <c r="AT254" s="150"/>
      <c r="AU254" s="148" t="s">
        <v>72</v>
      </c>
      <c r="AV254" s="149"/>
      <c r="AW254" s="149"/>
      <c r="AX254" s="149"/>
      <c r="AY254" s="149"/>
      <c r="AZ254" s="149"/>
      <c r="BA254" s="149"/>
      <c r="BB254" s="150"/>
      <c r="BC254" s="39"/>
      <c r="BD254" s="34"/>
      <c r="BE254" s="122" t="str">
        <f>IF([5]回答表!X47="○",[5]回答表!B424,IF([5]回答表!AA47="○",[5]回答表!B441,""))</f>
        <v/>
      </c>
      <c r="BF254" s="123"/>
      <c r="BG254" s="123"/>
      <c r="BH254" s="123"/>
      <c r="BI254" s="122"/>
      <c r="BJ254" s="123"/>
      <c r="BK254" s="123"/>
      <c r="BL254" s="123"/>
      <c r="BM254" s="122"/>
      <c r="BN254" s="123"/>
      <c r="BO254" s="123"/>
      <c r="BP254" s="154"/>
      <c r="BQ254" s="37"/>
      <c r="BR254" s="24"/>
    </row>
    <row r="255" spans="1:70" ht="15.6" customHeight="1" x14ac:dyDescent="0.4">
      <c r="A255" s="24"/>
      <c r="B255" s="24"/>
      <c r="C255" s="32"/>
      <c r="D255" s="129"/>
      <c r="E255" s="130"/>
      <c r="F255" s="130"/>
      <c r="G255" s="130"/>
      <c r="H255" s="130"/>
      <c r="I255" s="130"/>
      <c r="J255" s="130"/>
      <c r="K255" s="130"/>
      <c r="L255" s="130"/>
      <c r="M255" s="131"/>
      <c r="N255" s="87"/>
      <c r="O255" s="88"/>
      <c r="P255" s="88"/>
      <c r="Q255" s="89"/>
      <c r="R255" s="38"/>
      <c r="S255" s="38"/>
      <c r="T255" s="38"/>
      <c r="U255" s="97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9"/>
      <c r="AK255" s="49"/>
      <c r="AL255" s="49"/>
      <c r="AM255" s="151"/>
      <c r="AN255" s="152"/>
      <c r="AO255" s="152"/>
      <c r="AP255" s="152"/>
      <c r="AQ255" s="152"/>
      <c r="AR255" s="152"/>
      <c r="AS255" s="152"/>
      <c r="AT255" s="153"/>
      <c r="AU255" s="151"/>
      <c r="AV255" s="152"/>
      <c r="AW255" s="152"/>
      <c r="AX255" s="152"/>
      <c r="AY255" s="152"/>
      <c r="AZ255" s="152"/>
      <c r="BA255" s="152"/>
      <c r="BB255" s="153"/>
      <c r="BC255" s="39"/>
      <c r="BD255" s="34"/>
      <c r="BE255" s="124"/>
      <c r="BF255" s="125"/>
      <c r="BG255" s="125"/>
      <c r="BH255" s="125"/>
      <c r="BI255" s="124"/>
      <c r="BJ255" s="125"/>
      <c r="BK255" s="125"/>
      <c r="BL255" s="125"/>
      <c r="BM255" s="124"/>
      <c r="BN255" s="125"/>
      <c r="BO255" s="125"/>
      <c r="BP255" s="145"/>
      <c r="BQ255" s="37"/>
      <c r="BR255" s="24"/>
    </row>
    <row r="256" spans="1:70" ht="15.6" customHeight="1" x14ac:dyDescent="0.4">
      <c r="A256" s="24"/>
      <c r="B256" s="24"/>
      <c r="C256" s="32"/>
      <c r="D256" s="129"/>
      <c r="E256" s="130"/>
      <c r="F256" s="130"/>
      <c r="G256" s="130"/>
      <c r="H256" s="130"/>
      <c r="I256" s="130"/>
      <c r="J256" s="130"/>
      <c r="K256" s="130"/>
      <c r="L256" s="130"/>
      <c r="M256" s="131"/>
      <c r="N256" s="87"/>
      <c r="O256" s="88"/>
      <c r="P256" s="88"/>
      <c r="Q256" s="89"/>
      <c r="R256" s="38"/>
      <c r="S256" s="38"/>
      <c r="T256" s="38"/>
      <c r="U256" s="97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9"/>
      <c r="AK256" s="49"/>
      <c r="AL256" s="49"/>
      <c r="AM256" s="111" t="str">
        <f>IF([5]回答表!X47="○",[5]回答表!G420,IF([5]回答表!AA47="○",[5]回答表!G437,""))</f>
        <v/>
      </c>
      <c r="AN256" s="112"/>
      <c r="AO256" s="112"/>
      <c r="AP256" s="112"/>
      <c r="AQ256" s="112"/>
      <c r="AR256" s="112"/>
      <c r="AS256" s="112"/>
      <c r="AT256" s="113"/>
      <c r="AU256" s="111" t="str">
        <f>IF([5]回答表!X47="○",[5]回答表!G421,IF([5]回答表!AA47="○",[5]回答表!G438,""))</f>
        <v/>
      </c>
      <c r="AV256" s="112"/>
      <c r="AW256" s="112"/>
      <c r="AX256" s="112"/>
      <c r="AY256" s="112"/>
      <c r="AZ256" s="112"/>
      <c r="BA256" s="112"/>
      <c r="BB256" s="113"/>
      <c r="BC256" s="39"/>
      <c r="BD256" s="34"/>
      <c r="BE256" s="124"/>
      <c r="BF256" s="125"/>
      <c r="BG256" s="125"/>
      <c r="BH256" s="125"/>
      <c r="BI256" s="124"/>
      <c r="BJ256" s="125"/>
      <c r="BK256" s="125"/>
      <c r="BL256" s="125"/>
      <c r="BM256" s="124"/>
      <c r="BN256" s="125"/>
      <c r="BO256" s="125"/>
      <c r="BP256" s="145"/>
      <c r="BQ256" s="37"/>
      <c r="BR256" s="24"/>
    </row>
    <row r="257" spans="1:70" ht="15.6" customHeight="1" x14ac:dyDescent="0.4">
      <c r="A257" s="24"/>
      <c r="B257" s="24"/>
      <c r="C257" s="32"/>
      <c r="D257" s="80"/>
      <c r="E257" s="81"/>
      <c r="F257" s="81"/>
      <c r="G257" s="81"/>
      <c r="H257" s="81"/>
      <c r="I257" s="81"/>
      <c r="J257" s="81"/>
      <c r="K257" s="81"/>
      <c r="L257" s="81"/>
      <c r="M257" s="82"/>
      <c r="N257" s="90"/>
      <c r="O257" s="91"/>
      <c r="P257" s="91"/>
      <c r="Q257" s="92"/>
      <c r="R257" s="38"/>
      <c r="S257" s="38"/>
      <c r="T257" s="38"/>
      <c r="U257" s="97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9"/>
      <c r="AK257" s="49"/>
      <c r="AL257" s="49"/>
      <c r="AM257" s="114"/>
      <c r="AN257" s="115"/>
      <c r="AO257" s="115"/>
      <c r="AP257" s="115"/>
      <c r="AQ257" s="115"/>
      <c r="AR257" s="115"/>
      <c r="AS257" s="115"/>
      <c r="AT257" s="116"/>
      <c r="AU257" s="114"/>
      <c r="AV257" s="115"/>
      <c r="AW257" s="115"/>
      <c r="AX257" s="115"/>
      <c r="AY257" s="115"/>
      <c r="AZ257" s="115"/>
      <c r="BA257" s="115"/>
      <c r="BB257" s="116"/>
      <c r="BC257" s="39"/>
      <c r="BD257" s="34"/>
      <c r="BE257" s="124" t="str">
        <f>IF([5]回答表!X47="○",[5]回答表!E424,IF([5]回答表!AA47="○",[5]回答表!E441,""))</f>
        <v/>
      </c>
      <c r="BF257" s="125"/>
      <c r="BG257" s="125"/>
      <c r="BH257" s="125"/>
      <c r="BI257" s="124" t="str">
        <f>IF([5]回答表!X47="○",[5]回答表!E425,IF([5]回答表!AA47="○",[5]回答表!E442,""))</f>
        <v/>
      </c>
      <c r="BJ257" s="125"/>
      <c r="BK257" s="125"/>
      <c r="BL257" s="145"/>
      <c r="BM257" s="124" t="str">
        <f>IF([5]回答表!X47="○",[5]回答表!E426,IF([5]回答表!AA47="○",[5]回答表!E443,""))</f>
        <v/>
      </c>
      <c r="BN257" s="125"/>
      <c r="BO257" s="125"/>
      <c r="BP257" s="145"/>
      <c r="BQ257" s="37"/>
      <c r="BR257" s="24"/>
    </row>
    <row r="258" spans="1:70" ht="15.6" customHeight="1" x14ac:dyDescent="0.4">
      <c r="A258" s="24"/>
      <c r="B258" s="24"/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2"/>
      <c r="O258" s="52"/>
      <c r="P258" s="52"/>
      <c r="Q258" s="52"/>
      <c r="R258" s="52"/>
      <c r="S258" s="52"/>
      <c r="T258" s="52"/>
      <c r="U258" s="97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9"/>
      <c r="AK258" s="49"/>
      <c r="AL258" s="49"/>
      <c r="AM258" s="117"/>
      <c r="AN258" s="118"/>
      <c r="AO258" s="118"/>
      <c r="AP258" s="118"/>
      <c r="AQ258" s="118"/>
      <c r="AR258" s="118"/>
      <c r="AS258" s="118"/>
      <c r="AT258" s="119"/>
      <c r="AU258" s="117"/>
      <c r="AV258" s="118"/>
      <c r="AW258" s="118"/>
      <c r="AX258" s="118"/>
      <c r="AY258" s="118"/>
      <c r="AZ258" s="118"/>
      <c r="BA258" s="118"/>
      <c r="BB258" s="119"/>
      <c r="BC258" s="39"/>
      <c r="BD258" s="39"/>
      <c r="BE258" s="124"/>
      <c r="BF258" s="125"/>
      <c r="BG258" s="125"/>
      <c r="BH258" s="125"/>
      <c r="BI258" s="124"/>
      <c r="BJ258" s="125"/>
      <c r="BK258" s="125"/>
      <c r="BL258" s="145"/>
      <c r="BM258" s="124"/>
      <c r="BN258" s="125"/>
      <c r="BO258" s="125"/>
      <c r="BP258" s="145"/>
      <c r="BQ258" s="37"/>
      <c r="BR258" s="24"/>
    </row>
    <row r="259" spans="1:70" ht="15.6" customHeight="1" x14ac:dyDescent="0.4">
      <c r="A259" s="24"/>
      <c r="B259" s="24"/>
      <c r="C259" s="32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2"/>
      <c r="O259" s="52"/>
      <c r="P259" s="52"/>
      <c r="Q259" s="52"/>
      <c r="R259" s="52"/>
      <c r="S259" s="52"/>
      <c r="T259" s="52"/>
      <c r="U259" s="97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9"/>
      <c r="AK259" s="49"/>
      <c r="AL259" s="49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9"/>
      <c r="BD259" s="34"/>
      <c r="BE259" s="124"/>
      <c r="BF259" s="125"/>
      <c r="BG259" s="125"/>
      <c r="BH259" s="125"/>
      <c r="BI259" s="124"/>
      <c r="BJ259" s="125"/>
      <c r="BK259" s="125"/>
      <c r="BL259" s="145"/>
      <c r="BM259" s="124"/>
      <c r="BN259" s="125"/>
      <c r="BO259" s="125"/>
      <c r="BP259" s="145"/>
      <c r="BQ259" s="37"/>
      <c r="BR259" s="24"/>
    </row>
    <row r="260" spans="1:70" ht="15.6" customHeight="1" x14ac:dyDescent="0.4">
      <c r="A260" s="24"/>
      <c r="B260" s="24"/>
      <c r="C260" s="32"/>
      <c r="D260" s="133" t="s">
        <v>26</v>
      </c>
      <c r="E260" s="134"/>
      <c r="F260" s="134"/>
      <c r="G260" s="134"/>
      <c r="H260" s="134"/>
      <c r="I260" s="134"/>
      <c r="J260" s="134"/>
      <c r="K260" s="134"/>
      <c r="L260" s="134"/>
      <c r="M260" s="135"/>
      <c r="N260" s="84" t="str">
        <f>IF([5]回答表!AA47="○","○","")</f>
        <v/>
      </c>
      <c r="O260" s="85"/>
      <c r="P260" s="85"/>
      <c r="Q260" s="86"/>
      <c r="R260" s="38"/>
      <c r="S260" s="38"/>
      <c r="T260" s="38"/>
      <c r="U260" s="97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9"/>
      <c r="AK260" s="49"/>
      <c r="AL260" s="49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9"/>
      <c r="BD260" s="53"/>
      <c r="BE260" s="124"/>
      <c r="BF260" s="125"/>
      <c r="BG260" s="125"/>
      <c r="BH260" s="125"/>
      <c r="BI260" s="124"/>
      <c r="BJ260" s="125"/>
      <c r="BK260" s="125"/>
      <c r="BL260" s="145"/>
      <c r="BM260" s="124"/>
      <c r="BN260" s="125"/>
      <c r="BO260" s="125"/>
      <c r="BP260" s="145"/>
      <c r="BQ260" s="37"/>
      <c r="BR260" s="24"/>
    </row>
    <row r="261" spans="1:70" ht="15.6" customHeight="1" x14ac:dyDescent="0.4">
      <c r="A261" s="24"/>
      <c r="B261" s="24"/>
      <c r="C261" s="32"/>
      <c r="D261" s="136"/>
      <c r="E261" s="137"/>
      <c r="F261" s="137"/>
      <c r="G261" s="137"/>
      <c r="H261" s="137"/>
      <c r="I261" s="137"/>
      <c r="J261" s="137"/>
      <c r="K261" s="137"/>
      <c r="L261" s="137"/>
      <c r="M261" s="138"/>
      <c r="N261" s="87"/>
      <c r="O261" s="88"/>
      <c r="P261" s="88"/>
      <c r="Q261" s="89"/>
      <c r="R261" s="38"/>
      <c r="S261" s="38"/>
      <c r="T261" s="38"/>
      <c r="U261" s="97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9"/>
      <c r="AK261" s="49"/>
      <c r="AL261" s="49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9"/>
      <c r="BD261" s="53"/>
      <c r="BE261" s="124" t="s">
        <v>23</v>
      </c>
      <c r="BF261" s="125"/>
      <c r="BG261" s="125"/>
      <c r="BH261" s="125"/>
      <c r="BI261" s="124" t="s">
        <v>24</v>
      </c>
      <c r="BJ261" s="125"/>
      <c r="BK261" s="125"/>
      <c r="BL261" s="125"/>
      <c r="BM261" s="124" t="s">
        <v>25</v>
      </c>
      <c r="BN261" s="125"/>
      <c r="BO261" s="125"/>
      <c r="BP261" s="145"/>
      <c r="BQ261" s="37"/>
      <c r="BR261" s="24"/>
    </row>
    <row r="262" spans="1:70" ht="15.6" customHeight="1" x14ac:dyDescent="0.4">
      <c r="A262" s="24"/>
      <c r="B262" s="24"/>
      <c r="C262" s="32"/>
      <c r="D262" s="136"/>
      <c r="E262" s="137"/>
      <c r="F262" s="137"/>
      <c r="G262" s="137"/>
      <c r="H262" s="137"/>
      <c r="I262" s="137"/>
      <c r="J262" s="137"/>
      <c r="K262" s="137"/>
      <c r="L262" s="137"/>
      <c r="M262" s="138"/>
      <c r="N262" s="87"/>
      <c r="O262" s="88"/>
      <c r="P262" s="88"/>
      <c r="Q262" s="89"/>
      <c r="R262" s="38"/>
      <c r="S262" s="38"/>
      <c r="T262" s="38"/>
      <c r="U262" s="97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9"/>
      <c r="AK262" s="49"/>
      <c r="AL262" s="49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9"/>
      <c r="BD262" s="53"/>
      <c r="BE262" s="124"/>
      <c r="BF262" s="125"/>
      <c r="BG262" s="125"/>
      <c r="BH262" s="125"/>
      <c r="BI262" s="124"/>
      <c r="BJ262" s="125"/>
      <c r="BK262" s="125"/>
      <c r="BL262" s="125"/>
      <c r="BM262" s="124"/>
      <c r="BN262" s="125"/>
      <c r="BO262" s="125"/>
      <c r="BP262" s="145"/>
      <c r="BQ262" s="37"/>
      <c r="BR262" s="24"/>
    </row>
    <row r="263" spans="1:70" ht="15.6" customHeight="1" x14ac:dyDescent="0.4">
      <c r="A263" s="24"/>
      <c r="B263" s="24"/>
      <c r="C263" s="32"/>
      <c r="D263" s="139"/>
      <c r="E263" s="140"/>
      <c r="F263" s="140"/>
      <c r="G263" s="140"/>
      <c r="H263" s="140"/>
      <c r="I263" s="140"/>
      <c r="J263" s="140"/>
      <c r="K263" s="140"/>
      <c r="L263" s="140"/>
      <c r="M263" s="141"/>
      <c r="N263" s="90"/>
      <c r="O263" s="91"/>
      <c r="P263" s="91"/>
      <c r="Q263" s="92"/>
      <c r="R263" s="38"/>
      <c r="S263" s="38"/>
      <c r="T263" s="38"/>
      <c r="U263" s="100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2"/>
      <c r="AK263" s="49"/>
      <c r="AL263" s="49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9"/>
      <c r="BD263" s="53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46"/>
      <c r="BQ263" s="37"/>
      <c r="BR263" s="24"/>
    </row>
    <row r="264" spans="1:70" ht="15.6" customHeight="1" x14ac:dyDescent="0.5">
      <c r="A264" s="24"/>
      <c r="B264" s="24"/>
      <c r="C264" s="32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18"/>
      <c r="Y264" s="18"/>
      <c r="Z264" s="18"/>
      <c r="AA264" s="35"/>
      <c r="AB264" s="35"/>
      <c r="AC264" s="35"/>
      <c r="AD264" s="35"/>
      <c r="AE264" s="35"/>
      <c r="AF264" s="35"/>
      <c r="AG264" s="35"/>
      <c r="AH264" s="35"/>
      <c r="AI264" s="35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37"/>
      <c r="BR264" s="24"/>
    </row>
    <row r="265" spans="1:70" ht="19.350000000000001" customHeight="1" x14ac:dyDescent="0.5">
      <c r="A265" s="24"/>
      <c r="B265" s="24"/>
      <c r="C265" s="32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38"/>
      <c r="O265" s="38"/>
      <c r="P265" s="38"/>
      <c r="Q265" s="38"/>
      <c r="R265" s="38"/>
      <c r="S265" s="38"/>
      <c r="T265" s="38"/>
      <c r="U265" s="42" t="s">
        <v>32</v>
      </c>
      <c r="V265" s="38"/>
      <c r="W265" s="38"/>
      <c r="X265" s="38"/>
      <c r="Y265" s="38"/>
      <c r="Z265" s="38"/>
      <c r="AA265" s="35"/>
      <c r="AB265" s="43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2" t="s">
        <v>33</v>
      </c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18"/>
      <c r="BQ265" s="37"/>
      <c r="BR265" s="24"/>
    </row>
    <row r="266" spans="1:70" ht="15.6" customHeight="1" x14ac:dyDescent="0.4">
      <c r="A266" s="24"/>
      <c r="B266" s="24"/>
      <c r="C266" s="32"/>
      <c r="D266" s="77" t="s">
        <v>34</v>
      </c>
      <c r="E266" s="78"/>
      <c r="F266" s="78"/>
      <c r="G266" s="78"/>
      <c r="H266" s="78"/>
      <c r="I266" s="78"/>
      <c r="J266" s="78"/>
      <c r="K266" s="78"/>
      <c r="L266" s="78"/>
      <c r="M266" s="79"/>
      <c r="N266" s="84" t="str">
        <f>IF([5]回答表!AD47="○","○","")</f>
        <v/>
      </c>
      <c r="O266" s="85"/>
      <c r="P266" s="85"/>
      <c r="Q266" s="86"/>
      <c r="R266" s="38"/>
      <c r="S266" s="38"/>
      <c r="T266" s="38"/>
      <c r="U266" s="94" t="str">
        <f>IF([5]回答表!AD47="○",[5]回答表!B448,"")</f>
        <v/>
      </c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6"/>
      <c r="AK266" s="49"/>
      <c r="AL266" s="49"/>
      <c r="AM266" s="94" t="str">
        <f>IF([5]回答表!AD47="○",[5]回答表!B454,"")</f>
        <v/>
      </c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6"/>
      <c r="BQ266" s="37"/>
      <c r="BR266" s="24"/>
    </row>
    <row r="267" spans="1:70" ht="15.6" customHeight="1" x14ac:dyDescent="0.4">
      <c r="A267" s="24"/>
      <c r="B267" s="24"/>
      <c r="C267" s="32"/>
      <c r="D267" s="129"/>
      <c r="E267" s="130"/>
      <c r="F267" s="130"/>
      <c r="G267" s="130"/>
      <c r="H267" s="130"/>
      <c r="I267" s="130"/>
      <c r="J267" s="130"/>
      <c r="K267" s="130"/>
      <c r="L267" s="130"/>
      <c r="M267" s="131"/>
      <c r="N267" s="87"/>
      <c r="O267" s="88"/>
      <c r="P267" s="88"/>
      <c r="Q267" s="89"/>
      <c r="R267" s="38"/>
      <c r="S267" s="38"/>
      <c r="T267" s="38"/>
      <c r="U267" s="97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9"/>
      <c r="AK267" s="49"/>
      <c r="AL267" s="49"/>
      <c r="AM267" s="97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9"/>
      <c r="BQ267" s="37"/>
      <c r="BR267" s="24"/>
    </row>
    <row r="268" spans="1:70" ht="15.6" customHeight="1" x14ac:dyDescent="0.4">
      <c r="A268" s="24"/>
      <c r="B268" s="24"/>
      <c r="C268" s="32"/>
      <c r="D268" s="129"/>
      <c r="E268" s="130"/>
      <c r="F268" s="130"/>
      <c r="G268" s="130"/>
      <c r="H268" s="130"/>
      <c r="I268" s="130"/>
      <c r="J268" s="130"/>
      <c r="K268" s="130"/>
      <c r="L268" s="130"/>
      <c r="M268" s="131"/>
      <c r="N268" s="87"/>
      <c r="O268" s="88"/>
      <c r="P268" s="88"/>
      <c r="Q268" s="89"/>
      <c r="R268" s="38"/>
      <c r="S268" s="38"/>
      <c r="T268" s="38"/>
      <c r="U268" s="97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9"/>
      <c r="AK268" s="49"/>
      <c r="AL268" s="49"/>
      <c r="AM268" s="97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9"/>
      <c r="BQ268" s="37"/>
      <c r="BR268" s="24"/>
    </row>
    <row r="269" spans="1:70" ht="15.6" customHeight="1" x14ac:dyDescent="0.4">
      <c r="C269" s="32"/>
      <c r="D269" s="80"/>
      <c r="E269" s="81"/>
      <c r="F269" s="81"/>
      <c r="G269" s="81"/>
      <c r="H269" s="81"/>
      <c r="I269" s="81"/>
      <c r="J269" s="81"/>
      <c r="K269" s="81"/>
      <c r="L269" s="81"/>
      <c r="M269" s="82"/>
      <c r="N269" s="90"/>
      <c r="O269" s="91"/>
      <c r="P269" s="91"/>
      <c r="Q269" s="92"/>
      <c r="R269" s="38"/>
      <c r="S269" s="38"/>
      <c r="T269" s="38"/>
      <c r="U269" s="100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2"/>
      <c r="AK269" s="49"/>
      <c r="AL269" s="49"/>
      <c r="AM269" s="100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2"/>
      <c r="BQ269" s="37"/>
    </row>
    <row r="270" spans="1:70" ht="15.6" customHeight="1" x14ac:dyDescent="0.4">
      <c r="C270" s="56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8"/>
    </row>
    <row r="271" spans="1:70" ht="15.6" customHeight="1" x14ac:dyDescent="0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</row>
    <row r="272" spans="1:70" ht="15.6" customHeight="1" x14ac:dyDescent="0.4"/>
    <row r="273" spans="3:69" ht="15.6" customHeight="1" x14ac:dyDescent="0.4"/>
    <row r="274" spans="3:69" ht="15.6" customHeight="1" x14ac:dyDescent="0.4"/>
    <row r="275" spans="3:69" ht="21.95" customHeight="1" x14ac:dyDescent="0.4">
      <c r="C275" s="249" t="s">
        <v>73</v>
      </c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  <c r="AJ275" s="249"/>
      <c r="AK275" s="249"/>
      <c r="AL275" s="249"/>
      <c r="AM275" s="249"/>
      <c r="AN275" s="249"/>
      <c r="AO275" s="249"/>
      <c r="AP275" s="249"/>
      <c r="AQ275" s="249"/>
      <c r="AR275" s="249"/>
      <c r="AS275" s="249"/>
      <c r="AT275" s="249"/>
      <c r="AU275" s="249"/>
      <c r="AV275" s="249"/>
      <c r="AW275" s="249"/>
      <c r="AX275" s="249"/>
      <c r="AY275" s="249"/>
      <c r="AZ275" s="249"/>
      <c r="BA275" s="249"/>
      <c r="BB275" s="249"/>
      <c r="BC275" s="249"/>
      <c r="BD275" s="249"/>
      <c r="BE275" s="249"/>
      <c r="BF275" s="249"/>
      <c r="BG275" s="249"/>
      <c r="BH275" s="249"/>
      <c r="BI275" s="249"/>
      <c r="BJ275" s="249"/>
      <c r="BK275" s="249"/>
      <c r="BL275" s="249"/>
      <c r="BM275" s="249"/>
      <c r="BN275" s="249"/>
      <c r="BO275" s="249"/>
      <c r="BP275" s="249"/>
      <c r="BQ275" s="249"/>
    </row>
    <row r="276" spans="3:69" ht="21.95" customHeight="1" x14ac:dyDescent="0.4"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  <c r="AB276" s="249"/>
      <c r="AC276" s="249"/>
      <c r="AD276" s="249"/>
      <c r="AE276" s="249"/>
      <c r="AF276" s="249"/>
      <c r="AG276" s="249"/>
      <c r="AH276" s="249"/>
      <c r="AI276" s="249"/>
      <c r="AJ276" s="249"/>
      <c r="AK276" s="249"/>
      <c r="AL276" s="249"/>
      <c r="AM276" s="249"/>
      <c r="AN276" s="249"/>
      <c r="AO276" s="249"/>
      <c r="AP276" s="249"/>
      <c r="AQ276" s="249"/>
      <c r="AR276" s="249"/>
      <c r="AS276" s="249"/>
      <c r="AT276" s="249"/>
      <c r="AU276" s="249"/>
      <c r="AV276" s="249"/>
      <c r="AW276" s="249"/>
      <c r="AX276" s="249"/>
      <c r="AY276" s="249"/>
      <c r="AZ276" s="249"/>
      <c r="BA276" s="249"/>
      <c r="BB276" s="249"/>
      <c r="BC276" s="249"/>
      <c r="BD276" s="249"/>
      <c r="BE276" s="249"/>
      <c r="BF276" s="249"/>
      <c r="BG276" s="249"/>
      <c r="BH276" s="249"/>
      <c r="BI276" s="249"/>
      <c r="BJ276" s="249"/>
      <c r="BK276" s="249"/>
      <c r="BL276" s="249"/>
      <c r="BM276" s="249"/>
      <c r="BN276" s="249"/>
      <c r="BO276" s="249"/>
      <c r="BP276" s="249"/>
      <c r="BQ276" s="249"/>
    </row>
    <row r="277" spans="3:69" ht="21.95" customHeight="1" x14ac:dyDescent="0.4"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49"/>
      <c r="U277" s="249"/>
      <c r="V277" s="249"/>
      <c r="W277" s="249"/>
      <c r="X277" s="249"/>
      <c r="Y277" s="249"/>
      <c r="Z277" s="249"/>
      <c r="AA277" s="249"/>
      <c r="AB277" s="249"/>
      <c r="AC277" s="249"/>
      <c r="AD277" s="249"/>
      <c r="AE277" s="249"/>
      <c r="AF277" s="249"/>
      <c r="AG277" s="249"/>
      <c r="AH277" s="249"/>
      <c r="AI277" s="249"/>
      <c r="AJ277" s="249"/>
      <c r="AK277" s="249"/>
      <c r="AL277" s="249"/>
      <c r="AM277" s="249"/>
      <c r="AN277" s="249"/>
      <c r="AO277" s="249"/>
      <c r="AP277" s="249"/>
      <c r="AQ277" s="249"/>
      <c r="AR277" s="249"/>
      <c r="AS277" s="249"/>
      <c r="AT277" s="249"/>
      <c r="AU277" s="249"/>
      <c r="AV277" s="249"/>
      <c r="AW277" s="249"/>
      <c r="AX277" s="249"/>
      <c r="AY277" s="249"/>
      <c r="AZ277" s="249"/>
      <c r="BA277" s="249"/>
      <c r="BB277" s="249"/>
      <c r="BC277" s="249"/>
      <c r="BD277" s="249"/>
      <c r="BE277" s="249"/>
      <c r="BF277" s="249"/>
      <c r="BG277" s="249"/>
      <c r="BH277" s="249"/>
      <c r="BI277" s="249"/>
      <c r="BJ277" s="249"/>
      <c r="BK277" s="249"/>
      <c r="BL277" s="249"/>
      <c r="BM277" s="249"/>
      <c r="BN277" s="249"/>
      <c r="BO277" s="249"/>
      <c r="BP277" s="249"/>
      <c r="BQ277" s="249"/>
    </row>
    <row r="278" spans="3:69" ht="15.6" customHeight="1" x14ac:dyDescent="0.4">
      <c r="C278" s="63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65"/>
    </row>
    <row r="279" spans="3:69" ht="18.95" customHeight="1" x14ac:dyDescent="0.4">
      <c r="C279" s="66"/>
      <c r="D279" s="250" t="str">
        <f>IF([5]回答表!R48="○",[5]回答表!B467,"")</f>
        <v>人員が少なく、事業の規模が小さいため、抜本的な改革の検討に至らない。また、現行の経営体制で健全な事業運営ができている。</v>
      </c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251"/>
      <c r="T279" s="251"/>
      <c r="U279" s="251"/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251"/>
      <c r="AH279" s="251"/>
      <c r="AI279" s="251"/>
      <c r="AJ279" s="251"/>
      <c r="AK279" s="251"/>
      <c r="AL279" s="251"/>
      <c r="AM279" s="251"/>
      <c r="AN279" s="251"/>
      <c r="AO279" s="251"/>
      <c r="AP279" s="251"/>
      <c r="AQ279" s="251"/>
      <c r="AR279" s="251"/>
      <c r="AS279" s="251"/>
      <c r="AT279" s="251"/>
      <c r="AU279" s="251"/>
      <c r="AV279" s="251"/>
      <c r="AW279" s="251"/>
      <c r="AX279" s="251"/>
      <c r="AY279" s="251"/>
      <c r="AZ279" s="251"/>
      <c r="BA279" s="251"/>
      <c r="BB279" s="251"/>
      <c r="BC279" s="251"/>
      <c r="BD279" s="251"/>
      <c r="BE279" s="251"/>
      <c r="BF279" s="251"/>
      <c r="BG279" s="251"/>
      <c r="BH279" s="251"/>
      <c r="BI279" s="251"/>
      <c r="BJ279" s="251"/>
      <c r="BK279" s="251"/>
      <c r="BL279" s="251"/>
      <c r="BM279" s="251"/>
      <c r="BN279" s="251"/>
      <c r="BO279" s="251"/>
      <c r="BP279" s="252"/>
      <c r="BQ279" s="67"/>
    </row>
    <row r="280" spans="3:69" ht="23.45" customHeight="1" x14ac:dyDescent="0.4">
      <c r="C280" s="66"/>
      <c r="D280" s="253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4"/>
      <c r="AF280" s="254"/>
      <c r="AG280" s="254"/>
      <c r="AH280" s="254"/>
      <c r="AI280" s="254"/>
      <c r="AJ280" s="254"/>
      <c r="AK280" s="254"/>
      <c r="AL280" s="254"/>
      <c r="AM280" s="254"/>
      <c r="AN280" s="254"/>
      <c r="AO280" s="254"/>
      <c r="AP280" s="254"/>
      <c r="AQ280" s="254"/>
      <c r="AR280" s="254"/>
      <c r="AS280" s="254"/>
      <c r="AT280" s="254"/>
      <c r="AU280" s="254"/>
      <c r="AV280" s="254"/>
      <c r="AW280" s="254"/>
      <c r="AX280" s="254"/>
      <c r="AY280" s="254"/>
      <c r="AZ280" s="254"/>
      <c r="BA280" s="254"/>
      <c r="BB280" s="254"/>
      <c r="BC280" s="254"/>
      <c r="BD280" s="254"/>
      <c r="BE280" s="254"/>
      <c r="BF280" s="254"/>
      <c r="BG280" s="254"/>
      <c r="BH280" s="254"/>
      <c r="BI280" s="254"/>
      <c r="BJ280" s="254"/>
      <c r="BK280" s="254"/>
      <c r="BL280" s="254"/>
      <c r="BM280" s="254"/>
      <c r="BN280" s="254"/>
      <c r="BO280" s="254"/>
      <c r="BP280" s="255"/>
      <c r="BQ280" s="67"/>
    </row>
    <row r="281" spans="3:69" ht="23.45" customHeight="1" x14ac:dyDescent="0.4">
      <c r="C281" s="66"/>
      <c r="D281" s="253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4"/>
      <c r="AU281" s="254"/>
      <c r="AV281" s="254"/>
      <c r="AW281" s="254"/>
      <c r="AX281" s="254"/>
      <c r="AY281" s="254"/>
      <c r="AZ281" s="254"/>
      <c r="BA281" s="254"/>
      <c r="BB281" s="254"/>
      <c r="BC281" s="254"/>
      <c r="BD281" s="254"/>
      <c r="BE281" s="254"/>
      <c r="BF281" s="254"/>
      <c r="BG281" s="254"/>
      <c r="BH281" s="254"/>
      <c r="BI281" s="254"/>
      <c r="BJ281" s="254"/>
      <c r="BK281" s="254"/>
      <c r="BL281" s="254"/>
      <c r="BM281" s="254"/>
      <c r="BN281" s="254"/>
      <c r="BO281" s="254"/>
      <c r="BP281" s="255"/>
      <c r="BQ281" s="67"/>
    </row>
    <row r="282" spans="3:69" ht="23.45" customHeight="1" x14ac:dyDescent="0.4">
      <c r="C282" s="66"/>
      <c r="D282" s="253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4"/>
      <c r="AU282" s="254"/>
      <c r="AV282" s="254"/>
      <c r="AW282" s="254"/>
      <c r="AX282" s="254"/>
      <c r="AY282" s="254"/>
      <c r="AZ282" s="254"/>
      <c r="BA282" s="254"/>
      <c r="BB282" s="254"/>
      <c r="BC282" s="254"/>
      <c r="BD282" s="254"/>
      <c r="BE282" s="254"/>
      <c r="BF282" s="254"/>
      <c r="BG282" s="254"/>
      <c r="BH282" s="254"/>
      <c r="BI282" s="254"/>
      <c r="BJ282" s="254"/>
      <c r="BK282" s="254"/>
      <c r="BL282" s="254"/>
      <c r="BM282" s="254"/>
      <c r="BN282" s="254"/>
      <c r="BO282" s="254"/>
      <c r="BP282" s="255"/>
      <c r="BQ282" s="67"/>
    </row>
    <row r="283" spans="3:69" ht="23.45" customHeight="1" x14ac:dyDescent="0.4">
      <c r="C283" s="66"/>
      <c r="D283" s="253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4"/>
      <c r="AU283" s="254"/>
      <c r="AV283" s="254"/>
      <c r="AW283" s="254"/>
      <c r="AX283" s="254"/>
      <c r="AY283" s="254"/>
      <c r="AZ283" s="254"/>
      <c r="BA283" s="254"/>
      <c r="BB283" s="254"/>
      <c r="BC283" s="254"/>
      <c r="BD283" s="254"/>
      <c r="BE283" s="254"/>
      <c r="BF283" s="254"/>
      <c r="BG283" s="254"/>
      <c r="BH283" s="254"/>
      <c r="BI283" s="254"/>
      <c r="BJ283" s="254"/>
      <c r="BK283" s="254"/>
      <c r="BL283" s="254"/>
      <c r="BM283" s="254"/>
      <c r="BN283" s="254"/>
      <c r="BO283" s="254"/>
      <c r="BP283" s="255"/>
      <c r="BQ283" s="67"/>
    </row>
    <row r="284" spans="3:69" ht="23.45" customHeight="1" x14ac:dyDescent="0.4">
      <c r="C284" s="66"/>
      <c r="D284" s="253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4"/>
      <c r="AU284" s="254"/>
      <c r="AV284" s="254"/>
      <c r="AW284" s="254"/>
      <c r="AX284" s="254"/>
      <c r="AY284" s="254"/>
      <c r="AZ284" s="254"/>
      <c r="BA284" s="254"/>
      <c r="BB284" s="254"/>
      <c r="BC284" s="254"/>
      <c r="BD284" s="254"/>
      <c r="BE284" s="254"/>
      <c r="BF284" s="254"/>
      <c r="BG284" s="254"/>
      <c r="BH284" s="254"/>
      <c r="BI284" s="254"/>
      <c r="BJ284" s="254"/>
      <c r="BK284" s="254"/>
      <c r="BL284" s="254"/>
      <c r="BM284" s="254"/>
      <c r="BN284" s="254"/>
      <c r="BO284" s="254"/>
      <c r="BP284" s="255"/>
      <c r="BQ284" s="67"/>
    </row>
    <row r="285" spans="3:69" ht="23.45" customHeight="1" x14ac:dyDescent="0.4">
      <c r="C285" s="66"/>
      <c r="D285" s="253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4"/>
      <c r="AY285" s="254"/>
      <c r="AZ285" s="254"/>
      <c r="BA285" s="254"/>
      <c r="BB285" s="254"/>
      <c r="BC285" s="254"/>
      <c r="BD285" s="254"/>
      <c r="BE285" s="254"/>
      <c r="BF285" s="254"/>
      <c r="BG285" s="254"/>
      <c r="BH285" s="254"/>
      <c r="BI285" s="254"/>
      <c r="BJ285" s="254"/>
      <c r="BK285" s="254"/>
      <c r="BL285" s="254"/>
      <c r="BM285" s="254"/>
      <c r="BN285" s="254"/>
      <c r="BO285" s="254"/>
      <c r="BP285" s="255"/>
      <c r="BQ285" s="67"/>
    </row>
    <row r="286" spans="3:69" ht="23.45" customHeight="1" x14ac:dyDescent="0.4">
      <c r="C286" s="66"/>
      <c r="D286" s="253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4"/>
      <c r="AU286" s="254"/>
      <c r="AV286" s="254"/>
      <c r="AW286" s="254"/>
      <c r="AX286" s="254"/>
      <c r="AY286" s="254"/>
      <c r="AZ286" s="254"/>
      <c r="BA286" s="254"/>
      <c r="BB286" s="254"/>
      <c r="BC286" s="254"/>
      <c r="BD286" s="254"/>
      <c r="BE286" s="254"/>
      <c r="BF286" s="254"/>
      <c r="BG286" s="254"/>
      <c r="BH286" s="254"/>
      <c r="BI286" s="254"/>
      <c r="BJ286" s="254"/>
      <c r="BK286" s="254"/>
      <c r="BL286" s="254"/>
      <c r="BM286" s="254"/>
      <c r="BN286" s="254"/>
      <c r="BO286" s="254"/>
      <c r="BP286" s="255"/>
      <c r="BQ286" s="67"/>
    </row>
    <row r="287" spans="3:69" ht="23.45" customHeight="1" x14ac:dyDescent="0.4">
      <c r="C287" s="66"/>
      <c r="D287" s="253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4"/>
      <c r="AU287" s="254"/>
      <c r="AV287" s="254"/>
      <c r="AW287" s="254"/>
      <c r="AX287" s="254"/>
      <c r="AY287" s="254"/>
      <c r="AZ287" s="254"/>
      <c r="BA287" s="254"/>
      <c r="BB287" s="254"/>
      <c r="BC287" s="254"/>
      <c r="BD287" s="254"/>
      <c r="BE287" s="254"/>
      <c r="BF287" s="254"/>
      <c r="BG287" s="254"/>
      <c r="BH287" s="254"/>
      <c r="BI287" s="254"/>
      <c r="BJ287" s="254"/>
      <c r="BK287" s="254"/>
      <c r="BL287" s="254"/>
      <c r="BM287" s="254"/>
      <c r="BN287" s="254"/>
      <c r="BO287" s="254"/>
      <c r="BP287" s="255"/>
      <c r="BQ287" s="67"/>
    </row>
    <row r="288" spans="3:69" ht="23.45" customHeight="1" x14ac:dyDescent="0.4">
      <c r="C288" s="66"/>
      <c r="D288" s="253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4"/>
      <c r="AU288" s="254"/>
      <c r="AV288" s="254"/>
      <c r="AW288" s="254"/>
      <c r="AX288" s="254"/>
      <c r="AY288" s="254"/>
      <c r="AZ288" s="254"/>
      <c r="BA288" s="254"/>
      <c r="BB288" s="254"/>
      <c r="BC288" s="254"/>
      <c r="BD288" s="254"/>
      <c r="BE288" s="254"/>
      <c r="BF288" s="254"/>
      <c r="BG288" s="254"/>
      <c r="BH288" s="254"/>
      <c r="BI288" s="254"/>
      <c r="BJ288" s="254"/>
      <c r="BK288" s="254"/>
      <c r="BL288" s="254"/>
      <c r="BM288" s="254"/>
      <c r="BN288" s="254"/>
      <c r="BO288" s="254"/>
      <c r="BP288" s="255"/>
      <c r="BQ288" s="67"/>
    </row>
    <row r="289" spans="3:69" ht="23.45" customHeight="1" x14ac:dyDescent="0.4">
      <c r="C289" s="66"/>
      <c r="D289" s="253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4"/>
      <c r="AU289" s="254"/>
      <c r="AV289" s="254"/>
      <c r="AW289" s="254"/>
      <c r="AX289" s="254"/>
      <c r="AY289" s="254"/>
      <c r="AZ289" s="254"/>
      <c r="BA289" s="254"/>
      <c r="BB289" s="254"/>
      <c r="BC289" s="254"/>
      <c r="BD289" s="254"/>
      <c r="BE289" s="254"/>
      <c r="BF289" s="254"/>
      <c r="BG289" s="254"/>
      <c r="BH289" s="254"/>
      <c r="BI289" s="254"/>
      <c r="BJ289" s="254"/>
      <c r="BK289" s="254"/>
      <c r="BL289" s="254"/>
      <c r="BM289" s="254"/>
      <c r="BN289" s="254"/>
      <c r="BO289" s="254"/>
      <c r="BP289" s="255"/>
      <c r="BQ289" s="67"/>
    </row>
    <row r="290" spans="3:69" ht="23.45" customHeight="1" x14ac:dyDescent="0.4">
      <c r="C290" s="66"/>
      <c r="D290" s="253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4"/>
      <c r="AU290" s="254"/>
      <c r="AV290" s="254"/>
      <c r="AW290" s="254"/>
      <c r="AX290" s="254"/>
      <c r="AY290" s="254"/>
      <c r="AZ290" s="254"/>
      <c r="BA290" s="254"/>
      <c r="BB290" s="254"/>
      <c r="BC290" s="254"/>
      <c r="BD290" s="254"/>
      <c r="BE290" s="254"/>
      <c r="BF290" s="254"/>
      <c r="BG290" s="254"/>
      <c r="BH290" s="254"/>
      <c r="BI290" s="254"/>
      <c r="BJ290" s="254"/>
      <c r="BK290" s="254"/>
      <c r="BL290" s="254"/>
      <c r="BM290" s="254"/>
      <c r="BN290" s="254"/>
      <c r="BO290" s="254"/>
      <c r="BP290" s="255"/>
      <c r="BQ290" s="67"/>
    </row>
    <row r="291" spans="3:69" ht="23.45" customHeight="1" x14ac:dyDescent="0.4">
      <c r="C291" s="66"/>
      <c r="D291" s="253"/>
      <c r="E291" s="254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4"/>
      <c r="AU291" s="254"/>
      <c r="AV291" s="254"/>
      <c r="AW291" s="254"/>
      <c r="AX291" s="254"/>
      <c r="AY291" s="254"/>
      <c r="AZ291" s="254"/>
      <c r="BA291" s="254"/>
      <c r="BB291" s="254"/>
      <c r="BC291" s="254"/>
      <c r="BD291" s="254"/>
      <c r="BE291" s="254"/>
      <c r="BF291" s="254"/>
      <c r="BG291" s="254"/>
      <c r="BH291" s="254"/>
      <c r="BI291" s="254"/>
      <c r="BJ291" s="254"/>
      <c r="BK291" s="254"/>
      <c r="BL291" s="254"/>
      <c r="BM291" s="254"/>
      <c r="BN291" s="254"/>
      <c r="BO291" s="254"/>
      <c r="BP291" s="255"/>
      <c r="BQ291" s="67"/>
    </row>
    <row r="292" spans="3:69" ht="23.45" customHeight="1" x14ac:dyDescent="0.4">
      <c r="C292" s="66"/>
      <c r="D292" s="253"/>
      <c r="E292" s="254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4"/>
      <c r="AU292" s="254"/>
      <c r="AV292" s="254"/>
      <c r="AW292" s="254"/>
      <c r="AX292" s="254"/>
      <c r="AY292" s="254"/>
      <c r="AZ292" s="254"/>
      <c r="BA292" s="254"/>
      <c r="BB292" s="254"/>
      <c r="BC292" s="254"/>
      <c r="BD292" s="254"/>
      <c r="BE292" s="254"/>
      <c r="BF292" s="254"/>
      <c r="BG292" s="254"/>
      <c r="BH292" s="254"/>
      <c r="BI292" s="254"/>
      <c r="BJ292" s="254"/>
      <c r="BK292" s="254"/>
      <c r="BL292" s="254"/>
      <c r="BM292" s="254"/>
      <c r="BN292" s="254"/>
      <c r="BO292" s="254"/>
      <c r="BP292" s="255"/>
      <c r="BQ292" s="67"/>
    </row>
    <row r="293" spans="3:69" ht="23.45" customHeight="1" x14ac:dyDescent="0.4">
      <c r="C293" s="66"/>
      <c r="D293" s="253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4"/>
      <c r="AU293" s="254"/>
      <c r="AV293" s="254"/>
      <c r="AW293" s="254"/>
      <c r="AX293" s="254"/>
      <c r="AY293" s="254"/>
      <c r="AZ293" s="254"/>
      <c r="BA293" s="254"/>
      <c r="BB293" s="254"/>
      <c r="BC293" s="254"/>
      <c r="BD293" s="254"/>
      <c r="BE293" s="254"/>
      <c r="BF293" s="254"/>
      <c r="BG293" s="254"/>
      <c r="BH293" s="254"/>
      <c r="BI293" s="254"/>
      <c r="BJ293" s="254"/>
      <c r="BK293" s="254"/>
      <c r="BL293" s="254"/>
      <c r="BM293" s="254"/>
      <c r="BN293" s="254"/>
      <c r="BO293" s="254"/>
      <c r="BP293" s="255"/>
      <c r="BQ293" s="67"/>
    </row>
    <row r="294" spans="3:69" ht="23.45" customHeight="1" x14ac:dyDescent="0.4">
      <c r="C294" s="66"/>
      <c r="D294" s="253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4"/>
      <c r="AU294" s="254"/>
      <c r="AV294" s="254"/>
      <c r="AW294" s="254"/>
      <c r="AX294" s="254"/>
      <c r="AY294" s="254"/>
      <c r="AZ294" s="254"/>
      <c r="BA294" s="254"/>
      <c r="BB294" s="254"/>
      <c r="BC294" s="254"/>
      <c r="BD294" s="254"/>
      <c r="BE294" s="254"/>
      <c r="BF294" s="254"/>
      <c r="BG294" s="254"/>
      <c r="BH294" s="254"/>
      <c r="BI294" s="254"/>
      <c r="BJ294" s="254"/>
      <c r="BK294" s="254"/>
      <c r="BL294" s="254"/>
      <c r="BM294" s="254"/>
      <c r="BN294" s="254"/>
      <c r="BO294" s="254"/>
      <c r="BP294" s="255"/>
      <c r="BQ294" s="67"/>
    </row>
    <row r="295" spans="3:69" ht="23.45" customHeight="1" x14ac:dyDescent="0.4">
      <c r="C295" s="66"/>
      <c r="D295" s="253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4"/>
      <c r="AU295" s="254"/>
      <c r="AV295" s="254"/>
      <c r="AW295" s="254"/>
      <c r="AX295" s="254"/>
      <c r="AY295" s="254"/>
      <c r="AZ295" s="254"/>
      <c r="BA295" s="254"/>
      <c r="BB295" s="254"/>
      <c r="BC295" s="254"/>
      <c r="BD295" s="254"/>
      <c r="BE295" s="254"/>
      <c r="BF295" s="254"/>
      <c r="BG295" s="254"/>
      <c r="BH295" s="254"/>
      <c r="BI295" s="254"/>
      <c r="BJ295" s="254"/>
      <c r="BK295" s="254"/>
      <c r="BL295" s="254"/>
      <c r="BM295" s="254"/>
      <c r="BN295" s="254"/>
      <c r="BO295" s="254"/>
      <c r="BP295" s="255"/>
      <c r="BQ295" s="67"/>
    </row>
    <row r="296" spans="3:69" ht="23.45" customHeight="1" x14ac:dyDescent="0.4">
      <c r="C296" s="66"/>
      <c r="D296" s="253"/>
      <c r="E296" s="254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4"/>
      <c r="AU296" s="254"/>
      <c r="AV296" s="254"/>
      <c r="AW296" s="254"/>
      <c r="AX296" s="254"/>
      <c r="AY296" s="254"/>
      <c r="AZ296" s="254"/>
      <c r="BA296" s="254"/>
      <c r="BB296" s="254"/>
      <c r="BC296" s="254"/>
      <c r="BD296" s="254"/>
      <c r="BE296" s="254"/>
      <c r="BF296" s="254"/>
      <c r="BG296" s="254"/>
      <c r="BH296" s="254"/>
      <c r="BI296" s="254"/>
      <c r="BJ296" s="254"/>
      <c r="BK296" s="254"/>
      <c r="BL296" s="254"/>
      <c r="BM296" s="254"/>
      <c r="BN296" s="254"/>
      <c r="BO296" s="254"/>
      <c r="BP296" s="255"/>
      <c r="BQ296" s="67"/>
    </row>
    <row r="297" spans="3:69" ht="23.45" customHeight="1" x14ac:dyDescent="0.4">
      <c r="C297" s="66"/>
      <c r="D297" s="256"/>
      <c r="E297" s="257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7"/>
      <c r="Q297" s="257"/>
      <c r="R297" s="257"/>
      <c r="S297" s="257"/>
      <c r="T297" s="257"/>
      <c r="U297" s="257"/>
      <c r="V297" s="257"/>
      <c r="W297" s="257"/>
      <c r="X297" s="257"/>
      <c r="Y297" s="257"/>
      <c r="Z297" s="257"/>
      <c r="AA297" s="257"/>
      <c r="AB297" s="257"/>
      <c r="AC297" s="257"/>
      <c r="AD297" s="257"/>
      <c r="AE297" s="257"/>
      <c r="AF297" s="257"/>
      <c r="AG297" s="257"/>
      <c r="AH297" s="257"/>
      <c r="AI297" s="257"/>
      <c r="AJ297" s="257"/>
      <c r="AK297" s="257"/>
      <c r="AL297" s="257"/>
      <c r="AM297" s="257"/>
      <c r="AN297" s="257"/>
      <c r="AO297" s="257"/>
      <c r="AP297" s="257"/>
      <c r="AQ297" s="257"/>
      <c r="AR297" s="257"/>
      <c r="AS297" s="257"/>
      <c r="AT297" s="257"/>
      <c r="AU297" s="257"/>
      <c r="AV297" s="257"/>
      <c r="AW297" s="257"/>
      <c r="AX297" s="257"/>
      <c r="AY297" s="257"/>
      <c r="AZ297" s="257"/>
      <c r="BA297" s="257"/>
      <c r="BB297" s="257"/>
      <c r="BC297" s="257"/>
      <c r="BD297" s="257"/>
      <c r="BE297" s="257"/>
      <c r="BF297" s="257"/>
      <c r="BG297" s="257"/>
      <c r="BH297" s="257"/>
      <c r="BI297" s="257"/>
      <c r="BJ297" s="257"/>
      <c r="BK297" s="257"/>
      <c r="BL297" s="257"/>
      <c r="BM297" s="257"/>
      <c r="BN297" s="257"/>
      <c r="BO297" s="257"/>
      <c r="BP297" s="258"/>
      <c r="BQ297" s="37"/>
    </row>
    <row r="298" spans="3:69" ht="12.6" customHeight="1" x14ac:dyDescent="0.4">
      <c r="C298" s="68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70"/>
    </row>
  </sheetData>
  <mergeCells count="303">
    <mergeCell ref="BE207:BH209"/>
    <mergeCell ref="BI207:BL209"/>
    <mergeCell ref="BM207:BP209"/>
    <mergeCell ref="BI135:BL137"/>
    <mergeCell ref="BM135:BP137"/>
    <mergeCell ref="C275:BQ277"/>
    <mergeCell ref="D279:BP297"/>
    <mergeCell ref="BE87:BH89"/>
    <mergeCell ref="BI87:BL89"/>
    <mergeCell ref="BM87:BP89"/>
    <mergeCell ref="BE90:BH93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BE214:BH216"/>
    <mergeCell ref="BI214:BL216"/>
    <mergeCell ref="BM214:BP216"/>
    <mergeCell ref="BE210:BH213"/>
    <mergeCell ref="BI210:BL213"/>
    <mergeCell ref="BM210:BP213"/>
    <mergeCell ref="BI111:BL113"/>
    <mergeCell ref="BM111:BP113"/>
    <mergeCell ref="BI114:BL117"/>
    <mergeCell ref="BM114:BP117"/>
    <mergeCell ref="BI118:BL120"/>
    <mergeCell ref="BM118:BP120"/>
    <mergeCell ref="BE135:BH137"/>
    <mergeCell ref="BI90:BL93"/>
    <mergeCell ref="BM90:BP93"/>
    <mergeCell ref="BE94:BH96"/>
    <mergeCell ref="D36:M39"/>
    <mergeCell ref="N36:Q39"/>
    <mergeCell ref="U36:AJ47"/>
    <mergeCell ref="AM36:AT37"/>
    <mergeCell ref="BF8:BP10"/>
    <mergeCell ref="BF11:BP13"/>
    <mergeCell ref="AM24:AS26"/>
    <mergeCell ref="AT24:AZ26"/>
    <mergeCell ref="U8:AN10"/>
    <mergeCell ref="U11:AN13"/>
    <mergeCell ref="D24:J26"/>
    <mergeCell ref="K24:Q26"/>
    <mergeCell ref="D18:AZ19"/>
    <mergeCell ref="D20:J23"/>
    <mergeCell ref="K20:Q23"/>
    <mergeCell ref="R20:X23"/>
    <mergeCell ref="Y20:AZ22"/>
    <mergeCell ref="D32:Q33"/>
    <mergeCell ref="R32:BB33"/>
    <mergeCell ref="BM39:BP42"/>
    <mergeCell ref="BM43:BP45"/>
    <mergeCell ref="C8:T10"/>
    <mergeCell ref="D44:M47"/>
    <mergeCell ref="N44:Q47"/>
    <mergeCell ref="BE39:BH42"/>
    <mergeCell ref="BI39:BL42"/>
    <mergeCell ref="BE43:BH45"/>
    <mergeCell ref="BI43:BL45"/>
    <mergeCell ref="AO44:BB44"/>
    <mergeCell ref="AO45:BB45"/>
    <mergeCell ref="AO46:BB46"/>
    <mergeCell ref="R24:X26"/>
    <mergeCell ref="Y24:AE26"/>
    <mergeCell ref="AF24:AL26"/>
    <mergeCell ref="BB20:BJ23"/>
    <mergeCell ref="BB24:BJ26"/>
    <mergeCell ref="AU36:BB37"/>
    <mergeCell ref="BE36:BH38"/>
    <mergeCell ref="AO11:BE13"/>
    <mergeCell ref="AO8:BE10"/>
    <mergeCell ref="AR31:BB31"/>
    <mergeCell ref="Y23:AE23"/>
    <mergeCell ref="AF23:AL23"/>
    <mergeCell ref="AM23:AS23"/>
    <mergeCell ref="AT23:AZ23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BI63:BL65"/>
    <mergeCell ref="BM63:BP65"/>
    <mergeCell ref="AM66:AT68"/>
    <mergeCell ref="AU66:BB68"/>
    <mergeCell ref="BE66:BH69"/>
    <mergeCell ref="AO47:BB47"/>
    <mergeCell ref="AO48:BB48"/>
    <mergeCell ref="AM42:AN42"/>
    <mergeCell ref="AM43:AN43"/>
    <mergeCell ref="AM44:AN44"/>
    <mergeCell ref="AM45:AN45"/>
    <mergeCell ref="AO42:BB42"/>
    <mergeCell ref="AO43:BB43"/>
    <mergeCell ref="AM46:AN46"/>
    <mergeCell ref="AM47:AN47"/>
    <mergeCell ref="AR58:BB58"/>
    <mergeCell ref="BI66:BL69"/>
    <mergeCell ref="BM66:BP69"/>
    <mergeCell ref="BE70:BH72"/>
    <mergeCell ref="BI70:BL72"/>
    <mergeCell ref="BM70:BP72"/>
    <mergeCell ref="D87:M90"/>
    <mergeCell ref="N87:Q90"/>
    <mergeCell ref="U87:AB88"/>
    <mergeCell ref="AC87:AJ88"/>
    <mergeCell ref="AM87:BB96"/>
    <mergeCell ref="D75:M78"/>
    <mergeCell ref="N75:Q78"/>
    <mergeCell ref="U75:AJ78"/>
    <mergeCell ref="AM75:BP78"/>
    <mergeCell ref="BI94:BL96"/>
    <mergeCell ref="BM94:BP96"/>
    <mergeCell ref="AR81:BB82"/>
    <mergeCell ref="BE138:BH141"/>
    <mergeCell ref="BI138:BL141"/>
    <mergeCell ref="BM138:BP141"/>
    <mergeCell ref="U140:AB141"/>
    <mergeCell ref="AC140:AJ141"/>
    <mergeCell ref="D93:M96"/>
    <mergeCell ref="N93:Q96"/>
    <mergeCell ref="U94:AB96"/>
    <mergeCell ref="AC94:AJ96"/>
    <mergeCell ref="U92:AB93"/>
    <mergeCell ref="AC92:AJ93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U137:AB139"/>
    <mergeCell ref="AC137:AJ139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D195:M198"/>
    <mergeCell ref="N195:Q198"/>
    <mergeCell ref="U195:AJ198"/>
    <mergeCell ref="AM195:BP198"/>
    <mergeCell ref="BI183:BL185"/>
    <mergeCell ref="BM183:BP185"/>
    <mergeCell ref="BE183:BH185"/>
    <mergeCell ref="D189:M192"/>
    <mergeCell ref="N189:Q192"/>
    <mergeCell ref="BE190:BH192"/>
    <mergeCell ref="BI190:BL192"/>
    <mergeCell ref="BM190:BP192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D266:M269"/>
    <mergeCell ref="N266:Q269"/>
    <mergeCell ref="U266:AJ269"/>
    <mergeCell ref="AM266:BP269"/>
    <mergeCell ref="BE254:BH256"/>
    <mergeCell ref="BI254:BL256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N231:Q234"/>
    <mergeCell ref="U231:AJ240"/>
    <mergeCell ref="AM231:AP232"/>
    <mergeCell ref="AQ231:AT232"/>
    <mergeCell ref="AU231:AX235"/>
    <mergeCell ref="AQ235:AT236"/>
    <mergeCell ref="AU236:AX240"/>
    <mergeCell ref="BM254:BP256"/>
    <mergeCell ref="AM256:AT258"/>
    <mergeCell ref="AU256:BB258"/>
    <mergeCell ref="BE257:BH260"/>
    <mergeCell ref="BI257:BL260"/>
    <mergeCell ref="BM257:BP260"/>
    <mergeCell ref="C11:T13"/>
    <mergeCell ref="BE261:BH263"/>
    <mergeCell ref="BI261:BL263"/>
    <mergeCell ref="BM261:BP263"/>
    <mergeCell ref="D219:M222"/>
    <mergeCell ref="N219:Q222"/>
    <mergeCell ref="U219:AJ222"/>
    <mergeCell ref="AM219:BP222"/>
    <mergeCell ref="AR225:BB226"/>
    <mergeCell ref="D227:Q228"/>
    <mergeCell ref="R227:BB228"/>
    <mergeCell ref="D213:M216"/>
    <mergeCell ref="N213:Q216"/>
    <mergeCell ref="AR201:BB202"/>
    <mergeCell ref="D203:Q204"/>
    <mergeCell ref="R203:BB204"/>
    <mergeCell ref="D207:M210"/>
    <mergeCell ref="N207:Q21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D117:M120"/>
    <mergeCell ref="N117:Q120"/>
    <mergeCell ref="BE118:BH120"/>
    <mergeCell ref="D243:M246"/>
    <mergeCell ref="N243:Q246"/>
    <mergeCell ref="U243:AJ246"/>
    <mergeCell ref="AM243:BP246"/>
    <mergeCell ref="AY236:BB240"/>
    <mergeCell ref="D237:M240"/>
    <mergeCell ref="N237:Q240"/>
    <mergeCell ref="AM237:AP238"/>
    <mergeCell ref="AQ237:AT238"/>
    <mergeCell ref="BE238:BH240"/>
    <mergeCell ref="BI238:BL240"/>
    <mergeCell ref="AM239:AP240"/>
    <mergeCell ref="AQ239:AT240"/>
    <mergeCell ref="D123:M126"/>
    <mergeCell ref="N123:Q126"/>
    <mergeCell ref="U123:AJ126"/>
    <mergeCell ref="AM123:BP126"/>
    <mergeCell ref="BM238:BP240"/>
    <mergeCell ref="D231:M234"/>
    <mergeCell ref="U207:AJ216"/>
    <mergeCell ref="AN207:BB216"/>
    <mergeCell ref="AM48:AN48"/>
    <mergeCell ref="U111:AJ112"/>
    <mergeCell ref="U116:AJ117"/>
    <mergeCell ref="U118:AJ120"/>
    <mergeCell ref="U113:AJ115"/>
    <mergeCell ref="AR105:BB106"/>
    <mergeCell ref="AM111:BB120"/>
    <mergeCell ref="BE111:BH113"/>
    <mergeCell ref="BE114:BH117"/>
    <mergeCell ref="U89:AB91"/>
    <mergeCell ref="AC89:AJ91"/>
    <mergeCell ref="BE63:BH65"/>
    <mergeCell ref="D83:Q84"/>
    <mergeCell ref="R83:BB84"/>
    <mergeCell ref="D107:Q108"/>
    <mergeCell ref="R107:BB108"/>
    <mergeCell ref="D111:M114"/>
    <mergeCell ref="N111:Q114"/>
    <mergeCell ref="D99:M102"/>
    <mergeCell ref="N99:Q102"/>
    <mergeCell ref="U99:AJ102"/>
    <mergeCell ref="AM99:BP102"/>
  </mergeCells>
  <phoneticPr fontId="1"/>
  <conditionalFormatting sqref="A29:XFD30 A28:BI28 BR28:XFD28">
    <cfRule type="expression" dxfId="5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0F3E-4416-46D5-97AB-3ED22A9E497B}">
  <sheetPr>
    <pageSetUpPr fitToPage="1"/>
  </sheetPr>
  <dimension ref="A1:CE298"/>
  <sheetViews>
    <sheetView showZeros="0" zoomScale="55" zoomScaleNormal="55" workbookViewId="0">
      <selection activeCell="C275" sqref="C275:BQ277"/>
    </sheetView>
  </sheetViews>
  <sheetFormatPr defaultColWidth="2.75" defaultRowHeight="12.6" customHeight="1" x14ac:dyDescent="0.4"/>
  <cols>
    <col min="1" max="70" width="2.5" customWidth="1"/>
  </cols>
  <sheetData>
    <row r="1" spans="3:70" ht="15.6" customHeight="1" x14ac:dyDescent="0.4"/>
    <row r="2" spans="3:70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 x14ac:dyDescent="0.4">
      <c r="C8" s="190" t="s">
        <v>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218" t="s">
        <v>1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13" t="s">
        <v>2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190" t="s">
        <v>3</v>
      </c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7"/>
    </row>
    <row r="9" spans="3:70" ht="15.6" customHeight="1" x14ac:dyDescent="0.4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93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2"/>
      <c r="AO9" s="193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7"/>
    </row>
    <row r="10" spans="3:70" ht="15.6" customHeight="1" x14ac:dyDescent="0.4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7"/>
    </row>
    <row r="11" spans="3:70" ht="15.6" customHeight="1" x14ac:dyDescent="0.4">
      <c r="C11" s="155" t="str">
        <f>IF(COUNTIF([6]回答表!K15,"*")&gt;0,[6]回答表!K15,"")</f>
        <v>井川町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219" t="str">
        <f>IF(COUNTIF([6]回答表!F17,"*")&gt;0,[6]回答表!F17,"")</f>
        <v>下水道事業</v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11"/>
      <c r="AG11" s="211"/>
      <c r="AH11" s="211"/>
      <c r="AI11" s="211"/>
      <c r="AJ11" s="211"/>
      <c r="AK11" s="211"/>
      <c r="AL11" s="211"/>
      <c r="AM11" s="211"/>
      <c r="AN11" s="212"/>
      <c r="AO11" s="210" t="str">
        <f>IF(COUNTIF([6]回答表!W17,"*")&gt;0,[6]回答表!W17,"")</f>
        <v>特定環境保全公共下水道</v>
      </c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2"/>
      <c r="BF11" s="155" t="str">
        <f>IF(COUNTIF([6]回答表!F19,"*")&gt;0,[6]回答表!F19,"")</f>
        <v>ー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5"/>
    </row>
    <row r="12" spans="3:70" ht="15.6" customHeight="1" x14ac:dyDescent="0.4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221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191"/>
      <c r="AG12" s="191"/>
      <c r="AH12" s="191"/>
      <c r="AI12" s="191"/>
      <c r="AJ12" s="191"/>
      <c r="AK12" s="191"/>
      <c r="AL12" s="191"/>
      <c r="AM12" s="191"/>
      <c r="AN12" s="192"/>
      <c r="AO12" s="193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5"/>
    </row>
    <row r="13" spans="3:70" ht="15.6" customHeight="1" x14ac:dyDescent="0.4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5"/>
    </row>
    <row r="14" spans="3:70" ht="15.6" customHeight="1" x14ac:dyDescent="0.4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 x14ac:dyDescent="0.4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 x14ac:dyDescent="0.4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3" ht="15.6" customHeight="1" x14ac:dyDescent="0.4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3:83" ht="15.6" customHeight="1" x14ac:dyDescent="0.4">
      <c r="C18" s="13"/>
      <c r="D18" s="225" t="s">
        <v>4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7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3:83" ht="15.6" customHeight="1" x14ac:dyDescent="0.4">
      <c r="C19" s="13"/>
      <c r="D19" s="228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30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3:83" ht="13.15" customHeight="1" x14ac:dyDescent="0.4">
      <c r="C20" s="13"/>
      <c r="D20" s="231" t="s">
        <v>5</v>
      </c>
      <c r="E20" s="232"/>
      <c r="F20" s="232"/>
      <c r="G20" s="232"/>
      <c r="H20" s="232"/>
      <c r="I20" s="232"/>
      <c r="J20" s="233"/>
      <c r="K20" s="231" t="s">
        <v>6</v>
      </c>
      <c r="L20" s="232"/>
      <c r="M20" s="232"/>
      <c r="N20" s="232"/>
      <c r="O20" s="232"/>
      <c r="P20" s="232"/>
      <c r="Q20" s="233"/>
      <c r="R20" s="231" t="s">
        <v>7</v>
      </c>
      <c r="S20" s="232"/>
      <c r="T20" s="232"/>
      <c r="U20" s="232"/>
      <c r="V20" s="232"/>
      <c r="W20" s="232"/>
      <c r="X20" s="233"/>
      <c r="Y20" s="240" t="s">
        <v>8</v>
      </c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2"/>
      <c r="BA20" s="16"/>
      <c r="BB20" s="197" t="s">
        <v>9</v>
      </c>
      <c r="BC20" s="198"/>
      <c r="BD20" s="198"/>
      <c r="BE20" s="198"/>
      <c r="BF20" s="198"/>
      <c r="BG20" s="198"/>
      <c r="BH20" s="198"/>
      <c r="BI20" s="199"/>
      <c r="BJ20" s="200"/>
      <c r="BK20" s="15"/>
      <c r="BR20" s="17"/>
    </row>
    <row r="21" spans="3:83" ht="13.15" customHeight="1" x14ac:dyDescent="0.4">
      <c r="C21" s="13"/>
      <c r="D21" s="234"/>
      <c r="E21" s="235"/>
      <c r="F21" s="235"/>
      <c r="G21" s="235"/>
      <c r="H21" s="235"/>
      <c r="I21" s="235"/>
      <c r="J21" s="236"/>
      <c r="K21" s="234"/>
      <c r="L21" s="235"/>
      <c r="M21" s="235"/>
      <c r="N21" s="235"/>
      <c r="O21" s="235"/>
      <c r="P21" s="235"/>
      <c r="Q21" s="236"/>
      <c r="R21" s="234"/>
      <c r="S21" s="235"/>
      <c r="T21" s="235"/>
      <c r="U21" s="235"/>
      <c r="V21" s="235"/>
      <c r="W21" s="235"/>
      <c r="X21" s="236"/>
      <c r="Y21" s="243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5"/>
      <c r="BA21" s="16"/>
      <c r="BB21" s="201"/>
      <c r="BC21" s="202"/>
      <c r="BD21" s="202"/>
      <c r="BE21" s="202"/>
      <c r="BF21" s="202"/>
      <c r="BG21" s="202"/>
      <c r="BH21" s="202"/>
      <c r="BI21" s="203"/>
      <c r="BJ21" s="204"/>
      <c r="BK21" s="15"/>
      <c r="BR21" s="17"/>
    </row>
    <row r="22" spans="3:83" ht="13.15" customHeight="1" x14ac:dyDescent="0.4">
      <c r="C22" s="13"/>
      <c r="D22" s="234"/>
      <c r="E22" s="235"/>
      <c r="F22" s="235"/>
      <c r="G22" s="235"/>
      <c r="H22" s="235"/>
      <c r="I22" s="235"/>
      <c r="J22" s="236"/>
      <c r="K22" s="234"/>
      <c r="L22" s="235"/>
      <c r="M22" s="235"/>
      <c r="N22" s="235"/>
      <c r="O22" s="235"/>
      <c r="P22" s="235"/>
      <c r="Q22" s="236"/>
      <c r="R22" s="234"/>
      <c r="S22" s="235"/>
      <c r="T22" s="235"/>
      <c r="U22" s="235"/>
      <c r="V22" s="235"/>
      <c r="W22" s="235"/>
      <c r="X22" s="236"/>
      <c r="Y22" s="246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8"/>
      <c r="BA22" s="18"/>
      <c r="BB22" s="201"/>
      <c r="BC22" s="202"/>
      <c r="BD22" s="202"/>
      <c r="BE22" s="202"/>
      <c r="BF22" s="202"/>
      <c r="BG22" s="202"/>
      <c r="BH22" s="202"/>
      <c r="BI22" s="203"/>
      <c r="BJ22" s="204"/>
      <c r="BK22" s="15"/>
      <c r="BR22" s="17"/>
    </row>
    <row r="23" spans="3:83" ht="31.15" customHeight="1" x14ac:dyDescent="0.4">
      <c r="C23" s="13"/>
      <c r="D23" s="237"/>
      <c r="E23" s="238"/>
      <c r="F23" s="238"/>
      <c r="G23" s="238"/>
      <c r="H23" s="238"/>
      <c r="I23" s="238"/>
      <c r="J23" s="239"/>
      <c r="K23" s="237"/>
      <c r="L23" s="238"/>
      <c r="M23" s="238"/>
      <c r="N23" s="238"/>
      <c r="O23" s="238"/>
      <c r="P23" s="238"/>
      <c r="Q23" s="239"/>
      <c r="R23" s="237"/>
      <c r="S23" s="238"/>
      <c r="T23" s="238"/>
      <c r="U23" s="238"/>
      <c r="V23" s="238"/>
      <c r="W23" s="238"/>
      <c r="X23" s="239"/>
      <c r="Y23" s="214" t="s">
        <v>10</v>
      </c>
      <c r="Z23" s="215"/>
      <c r="AA23" s="215"/>
      <c r="AB23" s="215"/>
      <c r="AC23" s="215"/>
      <c r="AD23" s="215"/>
      <c r="AE23" s="216"/>
      <c r="AF23" s="214" t="s">
        <v>11</v>
      </c>
      <c r="AG23" s="215"/>
      <c r="AH23" s="215"/>
      <c r="AI23" s="215"/>
      <c r="AJ23" s="215"/>
      <c r="AK23" s="215"/>
      <c r="AL23" s="216"/>
      <c r="AM23" s="214" t="s">
        <v>12</v>
      </c>
      <c r="AN23" s="215"/>
      <c r="AO23" s="215"/>
      <c r="AP23" s="215"/>
      <c r="AQ23" s="215"/>
      <c r="AR23" s="215"/>
      <c r="AS23" s="216"/>
      <c r="AT23" s="214" t="s">
        <v>13</v>
      </c>
      <c r="AU23" s="215"/>
      <c r="AV23" s="215"/>
      <c r="AW23" s="215"/>
      <c r="AX23" s="215"/>
      <c r="AY23" s="215"/>
      <c r="AZ23" s="216"/>
      <c r="BA23" s="18"/>
      <c r="BB23" s="205"/>
      <c r="BC23" s="206"/>
      <c r="BD23" s="206"/>
      <c r="BE23" s="206"/>
      <c r="BF23" s="206"/>
      <c r="BG23" s="206"/>
      <c r="BH23" s="206"/>
      <c r="BI23" s="207"/>
      <c r="BJ23" s="208"/>
      <c r="BK23" s="15"/>
      <c r="BR23" s="17"/>
    </row>
    <row r="24" spans="3:83" ht="15.6" customHeight="1" x14ac:dyDescent="0.4">
      <c r="C24" s="13"/>
      <c r="D24" s="114" t="str">
        <f>IF([6]回答表!R41="○","○","")</f>
        <v/>
      </c>
      <c r="E24" s="115"/>
      <c r="F24" s="115"/>
      <c r="G24" s="115"/>
      <c r="H24" s="115"/>
      <c r="I24" s="115"/>
      <c r="J24" s="116"/>
      <c r="K24" s="114" t="str">
        <f>IF([6]回答表!R42="○","○","")</f>
        <v/>
      </c>
      <c r="L24" s="115"/>
      <c r="M24" s="115"/>
      <c r="N24" s="115"/>
      <c r="O24" s="115"/>
      <c r="P24" s="115"/>
      <c r="Q24" s="116"/>
      <c r="R24" s="114" t="str">
        <f>IF([6]回答表!R43="○","○","")</f>
        <v/>
      </c>
      <c r="S24" s="115"/>
      <c r="T24" s="115"/>
      <c r="U24" s="115"/>
      <c r="V24" s="115"/>
      <c r="W24" s="115"/>
      <c r="X24" s="116"/>
      <c r="Y24" s="114" t="str">
        <f>IF([6]回答表!R44="○","○","")</f>
        <v/>
      </c>
      <c r="Z24" s="115"/>
      <c r="AA24" s="115"/>
      <c r="AB24" s="115"/>
      <c r="AC24" s="115"/>
      <c r="AD24" s="115"/>
      <c r="AE24" s="116"/>
      <c r="AF24" s="114" t="str">
        <f>IF([6]回答表!R45="○","○","")</f>
        <v/>
      </c>
      <c r="AG24" s="115"/>
      <c r="AH24" s="115"/>
      <c r="AI24" s="115"/>
      <c r="AJ24" s="115"/>
      <c r="AK24" s="115"/>
      <c r="AL24" s="116"/>
      <c r="AM24" s="114" t="str">
        <f>IF([6]回答表!R46="○","○","")</f>
        <v/>
      </c>
      <c r="AN24" s="115"/>
      <c r="AO24" s="115"/>
      <c r="AP24" s="115"/>
      <c r="AQ24" s="115"/>
      <c r="AR24" s="115"/>
      <c r="AS24" s="116"/>
      <c r="AT24" s="114" t="str">
        <f>IF([6]回答表!R47="○","○","")</f>
        <v/>
      </c>
      <c r="AU24" s="115"/>
      <c r="AV24" s="115"/>
      <c r="AW24" s="115"/>
      <c r="AX24" s="115"/>
      <c r="AY24" s="115"/>
      <c r="AZ24" s="116"/>
      <c r="BA24" s="18"/>
      <c r="BB24" s="111" t="str">
        <f>IF([6]回答表!R48="○","○","")</f>
        <v>○</v>
      </c>
      <c r="BC24" s="112"/>
      <c r="BD24" s="112"/>
      <c r="BE24" s="112"/>
      <c r="BF24" s="112"/>
      <c r="BG24" s="112"/>
      <c r="BH24" s="112"/>
      <c r="BI24" s="199"/>
      <c r="BJ24" s="200"/>
      <c r="BK24" s="15"/>
      <c r="BR24" s="17"/>
    </row>
    <row r="25" spans="3:83" ht="15.6" customHeight="1" x14ac:dyDescent="0.4">
      <c r="C25" s="13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19"/>
      <c r="BB25" s="114"/>
      <c r="BC25" s="115"/>
      <c r="BD25" s="115"/>
      <c r="BE25" s="115"/>
      <c r="BF25" s="115"/>
      <c r="BG25" s="115"/>
      <c r="BH25" s="115"/>
      <c r="BI25" s="203"/>
      <c r="BJ25" s="204"/>
      <c r="BK25" s="15"/>
      <c r="BR25" s="17"/>
    </row>
    <row r="26" spans="3:83" ht="15.6" customHeight="1" x14ac:dyDescent="0.4">
      <c r="C26" s="13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19"/>
      <c r="BB26" s="117"/>
      <c r="BC26" s="118"/>
      <c r="BD26" s="118"/>
      <c r="BE26" s="118"/>
      <c r="BF26" s="118"/>
      <c r="BG26" s="118"/>
      <c r="BH26" s="118"/>
      <c r="BI26" s="207"/>
      <c r="BJ26" s="208"/>
      <c r="BK26" s="15"/>
      <c r="BR26" s="17"/>
    </row>
    <row r="27" spans="3:83" ht="15.6" customHeight="1" x14ac:dyDescent="0.4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3:83" ht="15.6" customHeight="1" x14ac:dyDescent="0.4">
      <c r="BR28" s="24"/>
    </row>
    <row r="29" spans="3:83" ht="15.6" customHeight="1" x14ac:dyDescent="0.4">
      <c r="BR29" s="25"/>
    </row>
    <row r="30" spans="3:83" ht="15.6" customHeight="1" x14ac:dyDescent="0.4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R30" s="24"/>
    </row>
    <row r="31" spans="3:83" ht="15.6" customHeight="1" x14ac:dyDescent="0.4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30"/>
      <c r="BR31" s="24"/>
      <c r="CE31" s="31"/>
    </row>
    <row r="32" spans="3:83" ht="15.6" customHeight="1" x14ac:dyDescent="0.5">
      <c r="C32" s="32"/>
      <c r="D32" s="71" t="s">
        <v>14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7" t="s">
        <v>5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9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5"/>
      <c r="BN32" s="35"/>
      <c r="BO32" s="35"/>
      <c r="BP32" s="36"/>
      <c r="BQ32" s="37"/>
      <c r="BR32" s="24"/>
    </row>
    <row r="33" spans="1:70" ht="15.6" customHeight="1" x14ac:dyDescent="0.5">
      <c r="C33" s="32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  <c r="R33" s="80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5"/>
      <c r="BN33" s="35"/>
      <c r="BO33" s="35"/>
      <c r="BP33" s="36"/>
      <c r="BQ33" s="37"/>
      <c r="BR33" s="24"/>
    </row>
    <row r="34" spans="1:70" ht="15.6" customHeight="1" x14ac:dyDescent="0.5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5"/>
      <c r="BN34" s="35"/>
      <c r="BO34" s="35"/>
      <c r="BP34" s="36"/>
      <c r="BQ34" s="37"/>
      <c r="BR34" s="24"/>
    </row>
    <row r="35" spans="1:70" ht="25.5" x14ac:dyDescent="0.5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15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48" t="s">
        <v>17</v>
      </c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6"/>
      <c r="BQ35" s="37"/>
      <c r="BR35" s="24"/>
    </row>
    <row r="36" spans="1:70" ht="15.6" customHeight="1" x14ac:dyDescent="0.4">
      <c r="A36" s="24"/>
      <c r="B36" s="24"/>
      <c r="C36" s="32"/>
      <c r="D36" s="77" t="s">
        <v>18</v>
      </c>
      <c r="E36" s="78"/>
      <c r="F36" s="78"/>
      <c r="G36" s="78"/>
      <c r="H36" s="78"/>
      <c r="I36" s="78"/>
      <c r="J36" s="78"/>
      <c r="K36" s="78"/>
      <c r="L36" s="78"/>
      <c r="M36" s="79"/>
      <c r="N36" s="84" t="str">
        <f>IF([6]回答表!X41="○","○","")</f>
        <v/>
      </c>
      <c r="O36" s="85"/>
      <c r="P36" s="85"/>
      <c r="Q36" s="86"/>
      <c r="R36" s="38"/>
      <c r="S36" s="38"/>
      <c r="T36" s="38"/>
      <c r="U36" s="94" t="str">
        <f>IF([6]回答表!X41="○",[6]回答表!B56,IF([6]回答表!AA41="○",[6]回答表!B76,""))</f>
        <v/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49"/>
      <c r="AL36" s="49"/>
      <c r="AM36" s="209" t="s">
        <v>19</v>
      </c>
      <c r="AN36" s="209"/>
      <c r="AO36" s="209"/>
      <c r="AP36" s="209"/>
      <c r="AQ36" s="209"/>
      <c r="AR36" s="209"/>
      <c r="AS36" s="209"/>
      <c r="AT36" s="209"/>
      <c r="AU36" s="209" t="s">
        <v>20</v>
      </c>
      <c r="AV36" s="209"/>
      <c r="AW36" s="209"/>
      <c r="AX36" s="209"/>
      <c r="AY36" s="209"/>
      <c r="AZ36" s="209"/>
      <c r="BA36" s="209"/>
      <c r="BB36" s="209"/>
      <c r="BC36" s="39"/>
      <c r="BD36" s="34"/>
      <c r="BE36" s="122" t="str">
        <f>IF([6]回答表!X41="○",[6]回答表!S62,IF([6]回答表!AA41="○",[6]回答表!S82,""))</f>
        <v/>
      </c>
      <c r="BF36" s="123"/>
      <c r="BG36" s="123"/>
      <c r="BH36" s="123"/>
      <c r="BI36" s="122"/>
      <c r="BJ36" s="123"/>
      <c r="BK36" s="123"/>
      <c r="BL36" s="123"/>
      <c r="BM36" s="122"/>
      <c r="BN36" s="123"/>
      <c r="BO36" s="123"/>
      <c r="BP36" s="154"/>
      <c r="BQ36" s="37"/>
      <c r="BR36" s="24"/>
    </row>
    <row r="37" spans="1:70" ht="15.6" customHeight="1" x14ac:dyDescent="0.4">
      <c r="A37" s="24"/>
      <c r="B37" s="24"/>
      <c r="C37" s="32"/>
      <c r="D37" s="129"/>
      <c r="E37" s="130"/>
      <c r="F37" s="130"/>
      <c r="G37" s="130"/>
      <c r="H37" s="130"/>
      <c r="I37" s="130"/>
      <c r="J37" s="130"/>
      <c r="K37" s="130"/>
      <c r="L37" s="130"/>
      <c r="M37" s="131"/>
      <c r="N37" s="87"/>
      <c r="O37" s="88"/>
      <c r="P37" s="88"/>
      <c r="Q37" s="89"/>
      <c r="R37" s="38"/>
      <c r="S37" s="38"/>
      <c r="T37" s="38"/>
      <c r="U37" s="97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49"/>
      <c r="AL37" s="4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39"/>
      <c r="BD37" s="34"/>
      <c r="BE37" s="124"/>
      <c r="BF37" s="125"/>
      <c r="BG37" s="125"/>
      <c r="BH37" s="125"/>
      <c r="BI37" s="124"/>
      <c r="BJ37" s="125"/>
      <c r="BK37" s="125"/>
      <c r="BL37" s="125"/>
      <c r="BM37" s="124"/>
      <c r="BN37" s="125"/>
      <c r="BO37" s="125"/>
      <c r="BP37" s="145"/>
      <c r="BQ37" s="37"/>
      <c r="BR37" s="24"/>
    </row>
    <row r="38" spans="1:70" ht="15.6" customHeight="1" x14ac:dyDescent="0.4">
      <c r="A38" s="24"/>
      <c r="B38" s="24"/>
      <c r="C38" s="32"/>
      <c r="D38" s="129"/>
      <c r="E38" s="130"/>
      <c r="F38" s="130"/>
      <c r="G38" s="130"/>
      <c r="H38" s="130"/>
      <c r="I38" s="130"/>
      <c r="J38" s="130"/>
      <c r="K38" s="130"/>
      <c r="L38" s="130"/>
      <c r="M38" s="131"/>
      <c r="N38" s="87"/>
      <c r="O38" s="88"/>
      <c r="P38" s="88"/>
      <c r="Q38" s="89"/>
      <c r="R38" s="38"/>
      <c r="S38" s="38"/>
      <c r="T38" s="38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49"/>
      <c r="AL38" s="49"/>
      <c r="AM38" s="111" t="str">
        <f>IF([6]回答表!X41="○",[6]回答表!G62,IF([6]回答表!AA41="○",[6]回答表!G82,""))</f>
        <v/>
      </c>
      <c r="AN38" s="112"/>
      <c r="AO38" s="112"/>
      <c r="AP38" s="112"/>
      <c r="AQ38" s="112"/>
      <c r="AR38" s="112"/>
      <c r="AS38" s="112"/>
      <c r="AT38" s="113"/>
      <c r="AU38" s="111" t="str">
        <f>IF([6]回答表!X41="○",[6]回答表!G63,IF([6]回答表!AA41="○",[6]回答表!G83,""))</f>
        <v/>
      </c>
      <c r="AV38" s="112"/>
      <c r="AW38" s="112"/>
      <c r="AX38" s="112"/>
      <c r="AY38" s="112"/>
      <c r="AZ38" s="112"/>
      <c r="BA38" s="112"/>
      <c r="BB38" s="113"/>
      <c r="BC38" s="39"/>
      <c r="BD38" s="34"/>
      <c r="BE38" s="124"/>
      <c r="BF38" s="125"/>
      <c r="BG38" s="125"/>
      <c r="BH38" s="125"/>
      <c r="BI38" s="124"/>
      <c r="BJ38" s="125"/>
      <c r="BK38" s="125"/>
      <c r="BL38" s="125"/>
      <c r="BM38" s="124"/>
      <c r="BN38" s="125"/>
      <c r="BO38" s="125"/>
      <c r="BP38" s="145"/>
      <c r="BQ38" s="37"/>
      <c r="BR38" s="24"/>
    </row>
    <row r="39" spans="1:70" ht="15.6" customHeight="1" x14ac:dyDescent="0.4">
      <c r="A39" s="24"/>
      <c r="B39" s="24"/>
      <c r="C39" s="32"/>
      <c r="D39" s="80"/>
      <c r="E39" s="81"/>
      <c r="F39" s="81"/>
      <c r="G39" s="81"/>
      <c r="H39" s="81"/>
      <c r="I39" s="81"/>
      <c r="J39" s="81"/>
      <c r="K39" s="81"/>
      <c r="L39" s="81"/>
      <c r="M39" s="82"/>
      <c r="N39" s="90"/>
      <c r="O39" s="91"/>
      <c r="P39" s="91"/>
      <c r="Q39" s="92"/>
      <c r="R39" s="38"/>
      <c r="S39" s="38"/>
      <c r="T39" s="38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49"/>
      <c r="AL39" s="49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39"/>
      <c r="BD39" s="34"/>
      <c r="BE39" s="124" t="str">
        <f>IF([6]回答表!X41="○",[6]回答表!V62,IF([6]回答表!AA41="○",[6]回答表!V82,""))</f>
        <v/>
      </c>
      <c r="BF39" s="191"/>
      <c r="BG39" s="191"/>
      <c r="BH39" s="192"/>
      <c r="BI39" s="124" t="str">
        <f>IF([6]回答表!X41="○",[6]回答表!V63,IF([6]回答表!AA41="○",[6]回答表!V83,""))</f>
        <v/>
      </c>
      <c r="BJ39" s="191"/>
      <c r="BK39" s="191"/>
      <c r="BL39" s="192"/>
      <c r="BM39" s="124" t="str">
        <f>IF([6]回答表!X41="○",[6]回答表!V64,IF([6]回答表!AA41="○",[6]回答表!V84,""))</f>
        <v/>
      </c>
      <c r="BN39" s="191"/>
      <c r="BO39" s="191"/>
      <c r="BP39" s="192"/>
      <c r="BQ39" s="37"/>
      <c r="BR39" s="24"/>
    </row>
    <row r="40" spans="1:70" ht="15.6" customHeight="1" x14ac:dyDescent="0.4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49"/>
      <c r="AL40" s="49"/>
      <c r="AM40" s="117"/>
      <c r="AN40" s="118"/>
      <c r="AO40" s="118"/>
      <c r="AP40" s="118"/>
      <c r="AQ40" s="118"/>
      <c r="AR40" s="118"/>
      <c r="AS40" s="118"/>
      <c r="AT40" s="119"/>
      <c r="AU40" s="117"/>
      <c r="AV40" s="118"/>
      <c r="AW40" s="118"/>
      <c r="AX40" s="118"/>
      <c r="AY40" s="118"/>
      <c r="AZ40" s="118"/>
      <c r="BA40" s="118"/>
      <c r="BB40" s="119"/>
      <c r="BC40" s="39"/>
      <c r="BD40" s="39"/>
      <c r="BE40" s="193"/>
      <c r="BF40" s="191"/>
      <c r="BG40" s="191"/>
      <c r="BH40" s="192"/>
      <c r="BI40" s="193"/>
      <c r="BJ40" s="191"/>
      <c r="BK40" s="191"/>
      <c r="BL40" s="192"/>
      <c r="BM40" s="193"/>
      <c r="BN40" s="191"/>
      <c r="BO40" s="191"/>
      <c r="BP40" s="192"/>
      <c r="BQ40" s="37"/>
      <c r="BR40" s="24"/>
    </row>
    <row r="41" spans="1:70" ht="15.6" customHeight="1" x14ac:dyDescent="0.4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193"/>
      <c r="BF41" s="191"/>
      <c r="BG41" s="191"/>
      <c r="BH41" s="192"/>
      <c r="BI41" s="193"/>
      <c r="BJ41" s="191"/>
      <c r="BK41" s="191"/>
      <c r="BL41" s="192"/>
      <c r="BM41" s="193"/>
      <c r="BN41" s="191"/>
      <c r="BO41" s="191"/>
      <c r="BP41" s="192"/>
      <c r="BQ41" s="37"/>
      <c r="BR41" s="24"/>
    </row>
    <row r="42" spans="1:70" ht="15.6" customHeight="1" x14ac:dyDescent="0.4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49"/>
      <c r="AL42" s="49"/>
      <c r="AM42" s="103" t="str">
        <f>IF([6]回答表!X41="○",[6]回答表!O68,IF([6]回答表!AA41="○",[6]回答表!O88,""))</f>
        <v/>
      </c>
      <c r="AN42" s="104"/>
      <c r="AO42" s="187" t="s">
        <v>21</v>
      </c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39"/>
      <c r="BD42" s="39"/>
      <c r="BE42" s="193"/>
      <c r="BF42" s="191"/>
      <c r="BG42" s="191"/>
      <c r="BH42" s="192"/>
      <c r="BI42" s="193"/>
      <c r="BJ42" s="191"/>
      <c r="BK42" s="191"/>
      <c r="BL42" s="192"/>
      <c r="BM42" s="193"/>
      <c r="BN42" s="191"/>
      <c r="BO42" s="191"/>
      <c r="BP42" s="192"/>
      <c r="BQ42" s="37"/>
      <c r="BR42" s="24"/>
    </row>
    <row r="43" spans="1:70" ht="15.6" customHeight="1" x14ac:dyDescent="0.4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49"/>
      <c r="AL43" s="49"/>
      <c r="AM43" s="103" t="str">
        <f>IF([6]回答表!X41="○",[6]回答表!O69,IF([6]回答表!AA41="○",[6]回答表!O89,""))</f>
        <v/>
      </c>
      <c r="AN43" s="104"/>
      <c r="AO43" s="187" t="s">
        <v>22</v>
      </c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39"/>
      <c r="BD43" s="34"/>
      <c r="BE43" s="124" t="s">
        <v>23</v>
      </c>
      <c r="BF43" s="191"/>
      <c r="BG43" s="191"/>
      <c r="BH43" s="192"/>
      <c r="BI43" s="124" t="s">
        <v>24</v>
      </c>
      <c r="BJ43" s="191"/>
      <c r="BK43" s="191"/>
      <c r="BL43" s="192"/>
      <c r="BM43" s="124" t="s">
        <v>25</v>
      </c>
      <c r="BN43" s="191"/>
      <c r="BO43" s="191"/>
      <c r="BP43" s="192"/>
      <c r="BQ43" s="37"/>
      <c r="BR43" s="24"/>
    </row>
    <row r="44" spans="1:70" ht="15.6" customHeight="1" x14ac:dyDescent="0.4">
      <c r="A44" s="24"/>
      <c r="B44" s="24"/>
      <c r="C44" s="32"/>
      <c r="D44" s="133" t="s">
        <v>26</v>
      </c>
      <c r="E44" s="134"/>
      <c r="F44" s="134"/>
      <c r="G44" s="134"/>
      <c r="H44" s="134"/>
      <c r="I44" s="134"/>
      <c r="J44" s="134"/>
      <c r="K44" s="134"/>
      <c r="L44" s="134"/>
      <c r="M44" s="135"/>
      <c r="N44" s="84" t="str">
        <f>IF([6]回答表!AA41="○","○","")</f>
        <v/>
      </c>
      <c r="O44" s="85"/>
      <c r="P44" s="85"/>
      <c r="Q44" s="86"/>
      <c r="R44" s="38"/>
      <c r="S44" s="38"/>
      <c r="T44" s="38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49"/>
      <c r="AL44" s="49"/>
      <c r="AM44" s="103" t="str">
        <f>IF([6]回答表!X41="○",[6]回答表!O70,IF([6]回答表!AA41="○",[6]回答表!O90,""))</f>
        <v/>
      </c>
      <c r="AN44" s="104"/>
      <c r="AO44" s="187" t="s">
        <v>27</v>
      </c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8"/>
      <c r="BC44" s="39"/>
      <c r="BD44" s="53"/>
      <c r="BE44" s="193"/>
      <c r="BF44" s="191"/>
      <c r="BG44" s="191"/>
      <c r="BH44" s="192"/>
      <c r="BI44" s="193"/>
      <c r="BJ44" s="191"/>
      <c r="BK44" s="191"/>
      <c r="BL44" s="192"/>
      <c r="BM44" s="193"/>
      <c r="BN44" s="191"/>
      <c r="BO44" s="191"/>
      <c r="BP44" s="192"/>
      <c r="BQ44" s="37"/>
      <c r="BR44" s="24"/>
    </row>
    <row r="45" spans="1:70" ht="15.6" customHeight="1" x14ac:dyDescent="0.4">
      <c r="A45" s="24"/>
      <c r="B45" s="24"/>
      <c r="C45" s="32"/>
      <c r="D45" s="136"/>
      <c r="E45" s="137"/>
      <c r="F45" s="137"/>
      <c r="G45" s="137"/>
      <c r="H45" s="137"/>
      <c r="I45" s="137"/>
      <c r="J45" s="137"/>
      <c r="K45" s="137"/>
      <c r="L45" s="137"/>
      <c r="M45" s="138"/>
      <c r="N45" s="87"/>
      <c r="O45" s="88"/>
      <c r="P45" s="88"/>
      <c r="Q45" s="89"/>
      <c r="R45" s="38"/>
      <c r="S45" s="38"/>
      <c r="T45" s="38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49"/>
      <c r="AL45" s="49"/>
      <c r="AM45" s="103" t="str">
        <f>IF([6]回答表!X41="○",[6]回答表!O71,IF([6]回答表!AA41="○",[6]回答表!O91,""))</f>
        <v/>
      </c>
      <c r="AN45" s="104"/>
      <c r="AO45" s="187" t="s">
        <v>28</v>
      </c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8"/>
      <c r="BC45" s="39"/>
      <c r="BD45" s="53"/>
      <c r="BE45" s="194"/>
      <c r="BF45" s="195"/>
      <c r="BG45" s="195"/>
      <c r="BH45" s="196"/>
      <c r="BI45" s="194"/>
      <c r="BJ45" s="195"/>
      <c r="BK45" s="195"/>
      <c r="BL45" s="196"/>
      <c r="BM45" s="194"/>
      <c r="BN45" s="195"/>
      <c r="BO45" s="195"/>
      <c r="BP45" s="196"/>
      <c r="BQ45" s="37"/>
      <c r="BR45" s="24"/>
    </row>
    <row r="46" spans="1:70" ht="15.6" customHeight="1" x14ac:dyDescent="0.4">
      <c r="A46" s="24"/>
      <c r="B46" s="24"/>
      <c r="C46" s="32"/>
      <c r="D46" s="136"/>
      <c r="E46" s="137"/>
      <c r="F46" s="137"/>
      <c r="G46" s="137"/>
      <c r="H46" s="137"/>
      <c r="I46" s="137"/>
      <c r="J46" s="137"/>
      <c r="K46" s="137"/>
      <c r="L46" s="137"/>
      <c r="M46" s="138"/>
      <c r="N46" s="87"/>
      <c r="O46" s="88"/>
      <c r="P46" s="88"/>
      <c r="Q46" s="89"/>
      <c r="R46" s="38"/>
      <c r="S46" s="38"/>
      <c r="T46" s="38"/>
      <c r="U46" s="97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49"/>
      <c r="AL46" s="49"/>
      <c r="AM46" s="103" t="str">
        <f>IF([6]回答表!X41="○",[6]回答表!AG68,IF([6]回答表!AA41="○",[6]回答表!AG88,""))</f>
        <v/>
      </c>
      <c r="AN46" s="104"/>
      <c r="AO46" s="187" t="s">
        <v>29</v>
      </c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8"/>
      <c r="BC46" s="39"/>
      <c r="BD46" s="53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37"/>
      <c r="BR46" s="24"/>
    </row>
    <row r="47" spans="1:70" ht="15.6" customHeight="1" x14ac:dyDescent="0.4">
      <c r="A47" s="24"/>
      <c r="B47" s="24"/>
      <c r="C47" s="32"/>
      <c r="D47" s="139"/>
      <c r="E47" s="140"/>
      <c r="F47" s="140"/>
      <c r="G47" s="140"/>
      <c r="H47" s="140"/>
      <c r="I47" s="140"/>
      <c r="J47" s="140"/>
      <c r="K47" s="140"/>
      <c r="L47" s="140"/>
      <c r="M47" s="141"/>
      <c r="N47" s="90"/>
      <c r="O47" s="91"/>
      <c r="P47" s="91"/>
      <c r="Q47" s="92"/>
      <c r="R47" s="38"/>
      <c r="S47" s="38"/>
      <c r="T47" s="38"/>
      <c r="U47" s="100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49"/>
      <c r="AL47" s="49"/>
      <c r="AM47" s="103" t="str">
        <f>IF([6]回答表!X41="○",[6]回答表!AG69,IF([6]回答表!AA41="○",[6]回答表!AG89,""))</f>
        <v/>
      </c>
      <c r="AN47" s="104"/>
      <c r="AO47" s="187" t="s">
        <v>30</v>
      </c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39"/>
      <c r="BD47" s="53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37"/>
      <c r="BR47" s="24"/>
    </row>
    <row r="48" spans="1:70" ht="15.6" customHeight="1" x14ac:dyDescent="0.4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103" t="str">
        <f>IF([6]回答表!X41="○",[6]回答表!AG70,IF([6]回答表!AA41="○",[6]回答表!AG90,""))</f>
        <v/>
      </c>
      <c r="AN48" s="104"/>
      <c r="AO48" s="187" t="s">
        <v>31</v>
      </c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8"/>
      <c r="BC48" s="39"/>
      <c r="BD48" s="53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37"/>
      <c r="BR48" s="24"/>
    </row>
    <row r="49" spans="1:70" ht="15.6" customHeight="1" x14ac:dyDescent="0.4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39"/>
      <c r="BD49" s="53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37"/>
      <c r="BR49" s="24"/>
    </row>
    <row r="50" spans="1:70" ht="7.15" customHeight="1" x14ac:dyDescent="0.5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9"/>
      <c r="O50" s="19"/>
      <c r="P50" s="19"/>
      <c r="Q50" s="19"/>
      <c r="R50" s="38"/>
      <c r="S50" s="38"/>
      <c r="T50" s="38"/>
      <c r="U50" s="38"/>
      <c r="V50" s="38"/>
      <c r="W50" s="38"/>
      <c r="X50" s="18"/>
      <c r="Y50" s="18"/>
      <c r="Z50" s="18"/>
      <c r="AA50" s="35"/>
      <c r="AB50" s="35"/>
      <c r="AC50" s="35"/>
      <c r="AD50" s="35"/>
      <c r="AE50" s="35"/>
      <c r="AF50" s="35"/>
      <c r="AG50" s="35"/>
      <c r="AH50" s="35"/>
      <c r="AI50" s="3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37"/>
      <c r="BR50" s="24"/>
    </row>
    <row r="51" spans="1:70" ht="18.600000000000001" customHeight="1" x14ac:dyDescent="0.5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9"/>
      <c r="O51" s="19"/>
      <c r="P51" s="19"/>
      <c r="Q51" s="19"/>
      <c r="R51" s="38"/>
      <c r="S51" s="38"/>
      <c r="T51" s="38"/>
      <c r="U51" s="42" t="s">
        <v>32</v>
      </c>
      <c r="V51" s="38"/>
      <c r="W51" s="38"/>
      <c r="X51" s="38"/>
      <c r="Y51" s="38"/>
      <c r="Z51" s="38"/>
      <c r="AA51" s="35"/>
      <c r="AB51" s="43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2" t="s">
        <v>33</v>
      </c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18"/>
      <c r="BQ51" s="37"/>
      <c r="BR51" s="24"/>
    </row>
    <row r="52" spans="1:70" ht="15.6" customHeight="1" x14ac:dyDescent="0.4">
      <c r="A52" s="24"/>
      <c r="B52" s="24"/>
      <c r="C52" s="32"/>
      <c r="D52" s="77" t="s">
        <v>34</v>
      </c>
      <c r="E52" s="78"/>
      <c r="F52" s="78"/>
      <c r="G52" s="78"/>
      <c r="H52" s="78"/>
      <c r="I52" s="78"/>
      <c r="J52" s="78"/>
      <c r="K52" s="78"/>
      <c r="L52" s="78"/>
      <c r="M52" s="79"/>
      <c r="N52" s="84" t="str">
        <f>IF([6]回答表!AD41="○","○","")</f>
        <v/>
      </c>
      <c r="O52" s="85"/>
      <c r="P52" s="85"/>
      <c r="Q52" s="86"/>
      <c r="R52" s="38"/>
      <c r="S52" s="38"/>
      <c r="T52" s="38"/>
      <c r="U52" s="94" t="str">
        <f>IF([6]回答表!AD41="○",[6]回答表!B96,"")</f>
        <v/>
      </c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5"/>
      <c r="AL52" s="55"/>
      <c r="AM52" s="94" t="str">
        <f>IF([6]回答表!AD41="○",[6]回答表!B101,"")</f>
        <v/>
      </c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37"/>
      <c r="BR52" s="24"/>
    </row>
    <row r="53" spans="1:70" ht="15.6" customHeight="1" x14ac:dyDescent="0.4">
      <c r="A53" s="24"/>
      <c r="B53" s="24"/>
      <c r="C53" s="32"/>
      <c r="D53" s="129"/>
      <c r="E53" s="130"/>
      <c r="F53" s="130"/>
      <c r="G53" s="130"/>
      <c r="H53" s="130"/>
      <c r="I53" s="130"/>
      <c r="J53" s="130"/>
      <c r="K53" s="130"/>
      <c r="L53" s="130"/>
      <c r="M53" s="131"/>
      <c r="N53" s="87"/>
      <c r="O53" s="88"/>
      <c r="P53" s="88"/>
      <c r="Q53" s="89"/>
      <c r="R53" s="38"/>
      <c r="S53" s="38"/>
      <c r="T53" s="38"/>
      <c r="U53" s="97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55"/>
      <c r="AL53" s="55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37"/>
      <c r="BR53" s="24"/>
    </row>
    <row r="54" spans="1:70" ht="15.6" customHeight="1" x14ac:dyDescent="0.4">
      <c r="A54" s="24"/>
      <c r="B54" s="24"/>
      <c r="C54" s="32"/>
      <c r="D54" s="129"/>
      <c r="E54" s="130"/>
      <c r="F54" s="130"/>
      <c r="G54" s="130"/>
      <c r="H54" s="130"/>
      <c r="I54" s="130"/>
      <c r="J54" s="130"/>
      <c r="K54" s="130"/>
      <c r="L54" s="130"/>
      <c r="M54" s="131"/>
      <c r="N54" s="87"/>
      <c r="O54" s="88"/>
      <c r="P54" s="88"/>
      <c r="Q54" s="89"/>
      <c r="R54" s="38"/>
      <c r="S54" s="38"/>
      <c r="T54" s="38"/>
      <c r="U54" s="97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9"/>
      <c r="AK54" s="55"/>
      <c r="AL54" s="55"/>
      <c r="AM54" s="97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9"/>
      <c r="BQ54" s="37"/>
      <c r="BR54" s="24"/>
    </row>
    <row r="55" spans="1:70" ht="15.6" customHeight="1" x14ac:dyDescent="0.4">
      <c r="C55" s="32"/>
      <c r="D55" s="80"/>
      <c r="E55" s="81"/>
      <c r="F55" s="81"/>
      <c r="G55" s="81"/>
      <c r="H55" s="81"/>
      <c r="I55" s="81"/>
      <c r="J55" s="81"/>
      <c r="K55" s="81"/>
      <c r="L55" s="81"/>
      <c r="M55" s="82"/>
      <c r="N55" s="90"/>
      <c r="O55" s="91"/>
      <c r="P55" s="91"/>
      <c r="Q55" s="92"/>
      <c r="R55" s="38"/>
      <c r="S55" s="38"/>
      <c r="T55" s="38"/>
      <c r="U55" s="100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2"/>
      <c r="AK55" s="55"/>
      <c r="AL55" s="55"/>
      <c r="AM55" s="100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2"/>
      <c r="BQ55" s="37"/>
      <c r="BR55" s="24"/>
    </row>
    <row r="56" spans="1:70" ht="15.6" customHeight="1" x14ac:dyDescent="0.4"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  <c r="BR56" s="24"/>
    </row>
    <row r="57" spans="1:70" ht="15.6" customHeight="1" x14ac:dyDescent="0.4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1:70" ht="15.6" customHeight="1" x14ac:dyDescent="0.4"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28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30"/>
      <c r="BR58" s="24"/>
    </row>
    <row r="59" spans="1:70" ht="15.6" customHeight="1" x14ac:dyDescent="0.5">
      <c r="C59" s="32"/>
      <c r="D59" s="71" t="s">
        <v>14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  <c r="R59" s="77" t="s">
        <v>35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9"/>
      <c r="BC59" s="33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  <c r="BO59" s="35"/>
      <c r="BP59" s="36"/>
      <c r="BQ59" s="37"/>
      <c r="BR59" s="24"/>
    </row>
    <row r="60" spans="1:70" ht="15.6" customHeight="1" x14ac:dyDescent="0.5">
      <c r="C60" s="32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6"/>
      <c r="R60" s="80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2"/>
      <c r="BC60" s="33"/>
      <c r="BD60" s="34"/>
      <c r="BE60" s="34"/>
      <c r="BF60" s="34"/>
      <c r="BG60" s="34"/>
      <c r="BH60" s="34"/>
      <c r="BI60" s="34"/>
      <c r="BJ60" s="34"/>
      <c r="BK60" s="34"/>
      <c r="BL60" s="34"/>
      <c r="BM60" s="35"/>
      <c r="BN60" s="35"/>
      <c r="BO60" s="35"/>
      <c r="BP60" s="36"/>
      <c r="BQ60" s="37"/>
      <c r="BR60" s="24"/>
    </row>
    <row r="61" spans="1:70" ht="15.6" customHeight="1" x14ac:dyDescent="0.5">
      <c r="C61" s="3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18"/>
      <c r="Y61" s="18"/>
      <c r="Z61" s="18"/>
      <c r="AA61" s="34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6"/>
      <c r="AO61" s="39"/>
      <c r="AP61" s="40"/>
      <c r="AQ61" s="40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33"/>
      <c r="BD61" s="34"/>
      <c r="BE61" s="34"/>
      <c r="BF61" s="34"/>
      <c r="BG61" s="34"/>
      <c r="BH61" s="34"/>
      <c r="BI61" s="34"/>
      <c r="BJ61" s="34"/>
      <c r="BK61" s="34"/>
      <c r="BL61" s="34"/>
      <c r="BM61" s="35"/>
      <c r="BN61" s="35"/>
      <c r="BO61" s="35"/>
      <c r="BP61" s="36"/>
      <c r="BQ61" s="37"/>
      <c r="BR61" s="24"/>
    </row>
    <row r="62" spans="1:70" ht="25.5" x14ac:dyDescent="0.5">
      <c r="C62" s="3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42" t="s">
        <v>36</v>
      </c>
      <c r="V62" s="38"/>
      <c r="W62" s="38"/>
      <c r="X62" s="38"/>
      <c r="Y62" s="38"/>
      <c r="Z62" s="38"/>
      <c r="AA62" s="35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2" t="s">
        <v>16</v>
      </c>
      <c r="AN62" s="44"/>
      <c r="AO62" s="43"/>
      <c r="AP62" s="45"/>
      <c r="AQ62" s="45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/>
      <c r="BD62" s="35"/>
      <c r="BE62" s="48" t="s">
        <v>17</v>
      </c>
      <c r="BF62" s="59"/>
      <c r="BG62" s="59"/>
      <c r="BH62" s="59"/>
      <c r="BI62" s="59"/>
      <c r="BJ62" s="59"/>
      <c r="BK62" s="59"/>
      <c r="BL62" s="35"/>
      <c r="BM62" s="35"/>
      <c r="BN62" s="35"/>
      <c r="BO62" s="35"/>
      <c r="BP62" s="44"/>
      <c r="BQ62" s="37"/>
      <c r="BR62" s="24"/>
    </row>
    <row r="63" spans="1:70" ht="15.6" customHeight="1" x14ac:dyDescent="0.4">
      <c r="C63" s="32"/>
      <c r="D63" s="77" t="s">
        <v>18</v>
      </c>
      <c r="E63" s="78"/>
      <c r="F63" s="78"/>
      <c r="G63" s="78"/>
      <c r="H63" s="78"/>
      <c r="I63" s="78"/>
      <c r="J63" s="78"/>
      <c r="K63" s="78"/>
      <c r="L63" s="78"/>
      <c r="M63" s="79"/>
      <c r="N63" s="84" t="str">
        <f>IF([6]回答表!X42="○","○","")</f>
        <v/>
      </c>
      <c r="O63" s="85"/>
      <c r="P63" s="85"/>
      <c r="Q63" s="86"/>
      <c r="R63" s="38"/>
      <c r="S63" s="38"/>
      <c r="T63" s="38"/>
      <c r="U63" s="94" t="str">
        <f>IF([6]回答表!X42="○",[6]回答表!B111,IF([6]回答表!AA42="○",[6]回答表!B124,""))</f>
        <v/>
      </c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9"/>
      <c r="AL63" s="49"/>
      <c r="AM63" s="189" t="s">
        <v>37</v>
      </c>
      <c r="AN63" s="189"/>
      <c r="AO63" s="189"/>
      <c r="AP63" s="189"/>
      <c r="AQ63" s="189"/>
      <c r="AR63" s="189"/>
      <c r="AS63" s="189"/>
      <c r="AT63" s="189"/>
      <c r="AU63" s="189" t="s">
        <v>38</v>
      </c>
      <c r="AV63" s="189"/>
      <c r="AW63" s="189"/>
      <c r="AX63" s="189"/>
      <c r="AY63" s="189"/>
      <c r="AZ63" s="189"/>
      <c r="BA63" s="189"/>
      <c r="BB63" s="189"/>
      <c r="BC63" s="39"/>
      <c r="BD63" s="34"/>
      <c r="BE63" s="122" t="str">
        <f>IF([6]回答表!X42="○",[6]回答表!S117,IF([6]回答表!AA42="○",[6]回答表!S130,""))</f>
        <v/>
      </c>
      <c r="BF63" s="123"/>
      <c r="BG63" s="123"/>
      <c r="BH63" s="123"/>
      <c r="BI63" s="122"/>
      <c r="BJ63" s="123"/>
      <c r="BK63" s="123"/>
      <c r="BL63" s="123"/>
      <c r="BM63" s="122"/>
      <c r="BN63" s="123"/>
      <c r="BO63" s="123"/>
      <c r="BP63" s="154"/>
      <c r="BQ63" s="37"/>
      <c r="BR63" s="24"/>
    </row>
    <row r="64" spans="1:70" ht="15.6" customHeight="1" x14ac:dyDescent="0.4">
      <c r="C64" s="32"/>
      <c r="D64" s="129"/>
      <c r="E64" s="130"/>
      <c r="F64" s="130"/>
      <c r="G64" s="130"/>
      <c r="H64" s="130"/>
      <c r="I64" s="130"/>
      <c r="J64" s="130"/>
      <c r="K64" s="130"/>
      <c r="L64" s="130"/>
      <c r="M64" s="131"/>
      <c r="N64" s="87"/>
      <c r="O64" s="88"/>
      <c r="P64" s="88"/>
      <c r="Q64" s="89"/>
      <c r="R64" s="38"/>
      <c r="S64" s="38"/>
      <c r="T64" s="38"/>
      <c r="U64" s="97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9"/>
      <c r="AK64" s="49"/>
      <c r="AL64" s="4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39"/>
      <c r="BD64" s="34"/>
      <c r="BE64" s="124"/>
      <c r="BF64" s="125"/>
      <c r="BG64" s="125"/>
      <c r="BH64" s="125"/>
      <c r="BI64" s="124"/>
      <c r="BJ64" s="125"/>
      <c r="BK64" s="125"/>
      <c r="BL64" s="125"/>
      <c r="BM64" s="124"/>
      <c r="BN64" s="125"/>
      <c r="BO64" s="125"/>
      <c r="BP64" s="145"/>
      <c r="BQ64" s="37"/>
      <c r="BR64" s="24"/>
    </row>
    <row r="65" spans="1:70" ht="15.6" customHeight="1" x14ac:dyDescent="0.4">
      <c r="C65" s="32"/>
      <c r="D65" s="129"/>
      <c r="E65" s="130"/>
      <c r="F65" s="130"/>
      <c r="G65" s="130"/>
      <c r="H65" s="130"/>
      <c r="I65" s="130"/>
      <c r="J65" s="130"/>
      <c r="K65" s="130"/>
      <c r="L65" s="130"/>
      <c r="M65" s="131"/>
      <c r="N65" s="87"/>
      <c r="O65" s="88"/>
      <c r="P65" s="88"/>
      <c r="Q65" s="89"/>
      <c r="R65" s="38"/>
      <c r="S65" s="38"/>
      <c r="T65" s="38"/>
      <c r="U65" s="97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9"/>
      <c r="AK65" s="49"/>
      <c r="AL65" s="4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39"/>
      <c r="BD65" s="34"/>
      <c r="BE65" s="124"/>
      <c r="BF65" s="125"/>
      <c r="BG65" s="125"/>
      <c r="BH65" s="125"/>
      <c r="BI65" s="124"/>
      <c r="BJ65" s="125"/>
      <c r="BK65" s="125"/>
      <c r="BL65" s="125"/>
      <c r="BM65" s="124"/>
      <c r="BN65" s="125"/>
      <c r="BO65" s="125"/>
      <c r="BP65" s="145"/>
      <c r="BQ65" s="37"/>
      <c r="BR65" s="24"/>
    </row>
    <row r="66" spans="1:70" ht="15.6" customHeight="1" x14ac:dyDescent="0.4">
      <c r="C66" s="32"/>
      <c r="D66" s="80"/>
      <c r="E66" s="81"/>
      <c r="F66" s="81"/>
      <c r="G66" s="81"/>
      <c r="H66" s="81"/>
      <c r="I66" s="81"/>
      <c r="J66" s="81"/>
      <c r="K66" s="81"/>
      <c r="L66" s="81"/>
      <c r="M66" s="82"/>
      <c r="N66" s="90"/>
      <c r="O66" s="91"/>
      <c r="P66" s="91"/>
      <c r="Q66" s="92"/>
      <c r="R66" s="38"/>
      <c r="S66" s="38"/>
      <c r="T66" s="38"/>
      <c r="U66" s="97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9"/>
      <c r="AK66" s="49"/>
      <c r="AL66" s="49"/>
      <c r="AM66" s="111" t="str">
        <f>IF([6]回答表!X42="○",[6]回答表!J117,IF([6]回答表!AA42="○",[6]回答表!J130,""))</f>
        <v/>
      </c>
      <c r="AN66" s="112"/>
      <c r="AO66" s="112"/>
      <c r="AP66" s="112"/>
      <c r="AQ66" s="112"/>
      <c r="AR66" s="112"/>
      <c r="AS66" s="112"/>
      <c r="AT66" s="113"/>
      <c r="AU66" s="111" t="str">
        <f>IF([6]回答表!X42="○",[6]回答表!J118,IF([6]回答表!AA42="○",[6]回答表!J131,""))</f>
        <v/>
      </c>
      <c r="AV66" s="112"/>
      <c r="AW66" s="112"/>
      <c r="AX66" s="112"/>
      <c r="AY66" s="112"/>
      <c r="AZ66" s="112"/>
      <c r="BA66" s="112"/>
      <c r="BB66" s="113"/>
      <c r="BC66" s="39"/>
      <c r="BD66" s="34"/>
      <c r="BE66" s="124" t="str">
        <f>IF([6]回答表!X42="○",[6]回答表!V117,IF([6]回答表!AA42="○",[6]回答表!V130,""))</f>
        <v/>
      </c>
      <c r="BF66" s="125"/>
      <c r="BG66" s="125"/>
      <c r="BH66" s="125"/>
      <c r="BI66" s="124" t="str">
        <f>IF([6]回答表!X42="○",[6]回答表!V118,IF([6]回答表!AA42="○",[6]回答表!V131,""))</f>
        <v/>
      </c>
      <c r="BJ66" s="125"/>
      <c r="BK66" s="125"/>
      <c r="BL66" s="125"/>
      <c r="BM66" s="124" t="str">
        <f>IF([6]回答表!X42="○",[6]回答表!V119,IF([6]回答表!AA42="○",[6]回答表!V132,""))</f>
        <v/>
      </c>
      <c r="BN66" s="125"/>
      <c r="BO66" s="125"/>
      <c r="BP66" s="145"/>
      <c r="BQ66" s="37"/>
      <c r="BR66" s="24"/>
    </row>
    <row r="67" spans="1:70" ht="15.6" customHeight="1" x14ac:dyDescent="0.4">
      <c r="C67" s="3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1"/>
      <c r="R67" s="52"/>
      <c r="S67" s="52"/>
      <c r="T67" s="52"/>
      <c r="U67" s="97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9"/>
      <c r="AK67" s="49"/>
      <c r="AL67" s="49"/>
      <c r="AM67" s="114"/>
      <c r="AN67" s="115"/>
      <c r="AO67" s="115"/>
      <c r="AP67" s="115"/>
      <c r="AQ67" s="115"/>
      <c r="AR67" s="115"/>
      <c r="AS67" s="115"/>
      <c r="AT67" s="116"/>
      <c r="AU67" s="114"/>
      <c r="AV67" s="115"/>
      <c r="AW67" s="115"/>
      <c r="AX67" s="115"/>
      <c r="AY67" s="115"/>
      <c r="AZ67" s="115"/>
      <c r="BA67" s="115"/>
      <c r="BB67" s="116"/>
      <c r="BC67" s="39"/>
      <c r="BD67" s="39"/>
      <c r="BE67" s="124"/>
      <c r="BF67" s="125"/>
      <c r="BG67" s="125"/>
      <c r="BH67" s="125"/>
      <c r="BI67" s="124"/>
      <c r="BJ67" s="125"/>
      <c r="BK67" s="125"/>
      <c r="BL67" s="125"/>
      <c r="BM67" s="124"/>
      <c r="BN67" s="125"/>
      <c r="BO67" s="125"/>
      <c r="BP67" s="145"/>
      <c r="BQ67" s="37"/>
      <c r="BR67" s="24"/>
    </row>
    <row r="68" spans="1:70" ht="15.6" customHeight="1" x14ac:dyDescent="0.4">
      <c r="C68" s="3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1"/>
      <c r="P68" s="51"/>
      <c r="Q68" s="51"/>
      <c r="R68" s="52"/>
      <c r="S68" s="52"/>
      <c r="T68" s="52"/>
      <c r="U68" s="97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9"/>
      <c r="AK68" s="49"/>
      <c r="AL68" s="49"/>
      <c r="AM68" s="117"/>
      <c r="AN68" s="118"/>
      <c r="AO68" s="118"/>
      <c r="AP68" s="118"/>
      <c r="AQ68" s="118"/>
      <c r="AR68" s="118"/>
      <c r="AS68" s="118"/>
      <c r="AT68" s="119"/>
      <c r="AU68" s="117"/>
      <c r="AV68" s="118"/>
      <c r="AW68" s="118"/>
      <c r="AX68" s="118"/>
      <c r="AY68" s="118"/>
      <c r="AZ68" s="118"/>
      <c r="BA68" s="118"/>
      <c r="BB68" s="119"/>
      <c r="BC68" s="39"/>
      <c r="BD68" s="34"/>
      <c r="BE68" s="124"/>
      <c r="BF68" s="125"/>
      <c r="BG68" s="125"/>
      <c r="BH68" s="125"/>
      <c r="BI68" s="124"/>
      <c r="BJ68" s="125"/>
      <c r="BK68" s="125"/>
      <c r="BL68" s="125"/>
      <c r="BM68" s="124"/>
      <c r="BN68" s="125"/>
      <c r="BO68" s="125"/>
      <c r="BP68" s="145"/>
      <c r="BQ68" s="37"/>
      <c r="BR68" s="24"/>
    </row>
    <row r="69" spans="1:70" ht="15.6" customHeight="1" x14ac:dyDescent="0.4">
      <c r="C69" s="32"/>
      <c r="D69" s="133" t="s">
        <v>26</v>
      </c>
      <c r="E69" s="134"/>
      <c r="F69" s="134"/>
      <c r="G69" s="134"/>
      <c r="H69" s="134"/>
      <c r="I69" s="134"/>
      <c r="J69" s="134"/>
      <c r="K69" s="134"/>
      <c r="L69" s="134"/>
      <c r="M69" s="135"/>
      <c r="N69" s="84" t="str">
        <f>IF([6]回答表!AA42="○","○","")</f>
        <v/>
      </c>
      <c r="O69" s="85"/>
      <c r="P69" s="85"/>
      <c r="Q69" s="86"/>
      <c r="R69" s="38"/>
      <c r="S69" s="38"/>
      <c r="T69" s="38"/>
      <c r="U69" s="97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9"/>
      <c r="AK69" s="49"/>
      <c r="AL69" s="49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9"/>
      <c r="BD69" s="53"/>
      <c r="BE69" s="124"/>
      <c r="BF69" s="125"/>
      <c r="BG69" s="125"/>
      <c r="BH69" s="125"/>
      <c r="BI69" s="124"/>
      <c r="BJ69" s="125"/>
      <c r="BK69" s="125"/>
      <c r="BL69" s="125"/>
      <c r="BM69" s="124"/>
      <c r="BN69" s="125"/>
      <c r="BO69" s="125"/>
      <c r="BP69" s="145"/>
      <c r="BQ69" s="37"/>
      <c r="BR69" s="24"/>
    </row>
    <row r="70" spans="1:70" ht="15.6" customHeight="1" x14ac:dyDescent="0.4">
      <c r="C70" s="32"/>
      <c r="D70" s="136"/>
      <c r="E70" s="137"/>
      <c r="F70" s="137"/>
      <c r="G70" s="137"/>
      <c r="H70" s="137"/>
      <c r="I70" s="137"/>
      <c r="J70" s="137"/>
      <c r="K70" s="137"/>
      <c r="L70" s="137"/>
      <c r="M70" s="138"/>
      <c r="N70" s="87"/>
      <c r="O70" s="88"/>
      <c r="P70" s="88"/>
      <c r="Q70" s="89"/>
      <c r="R70" s="38"/>
      <c r="S70" s="38"/>
      <c r="T70" s="38"/>
      <c r="U70" s="97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9"/>
      <c r="AK70" s="49"/>
      <c r="AL70" s="49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9"/>
      <c r="BD70" s="53"/>
      <c r="BE70" s="124" t="s">
        <v>23</v>
      </c>
      <c r="BF70" s="125"/>
      <c r="BG70" s="125"/>
      <c r="BH70" s="125"/>
      <c r="BI70" s="124" t="s">
        <v>24</v>
      </c>
      <c r="BJ70" s="125"/>
      <c r="BK70" s="125"/>
      <c r="BL70" s="125"/>
      <c r="BM70" s="124" t="s">
        <v>25</v>
      </c>
      <c r="BN70" s="125"/>
      <c r="BO70" s="125"/>
      <c r="BP70" s="145"/>
      <c r="BQ70" s="37"/>
      <c r="BR70" s="24"/>
    </row>
    <row r="71" spans="1:70" ht="15.6" customHeight="1" x14ac:dyDescent="0.4">
      <c r="C71" s="32"/>
      <c r="D71" s="136"/>
      <c r="E71" s="137"/>
      <c r="F71" s="137"/>
      <c r="G71" s="137"/>
      <c r="H71" s="137"/>
      <c r="I71" s="137"/>
      <c r="J71" s="137"/>
      <c r="K71" s="137"/>
      <c r="L71" s="137"/>
      <c r="M71" s="138"/>
      <c r="N71" s="87"/>
      <c r="O71" s="88"/>
      <c r="P71" s="88"/>
      <c r="Q71" s="89"/>
      <c r="R71" s="38"/>
      <c r="S71" s="38"/>
      <c r="T71" s="38"/>
      <c r="U71" s="97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9"/>
      <c r="AK71" s="49"/>
      <c r="AL71" s="49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9"/>
      <c r="BD71" s="53"/>
      <c r="BE71" s="124"/>
      <c r="BF71" s="125"/>
      <c r="BG71" s="125"/>
      <c r="BH71" s="125"/>
      <c r="BI71" s="124"/>
      <c r="BJ71" s="125"/>
      <c r="BK71" s="125"/>
      <c r="BL71" s="125"/>
      <c r="BM71" s="124"/>
      <c r="BN71" s="125"/>
      <c r="BO71" s="125"/>
      <c r="BP71" s="145"/>
      <c r="BQ71" s="37"/>
      <c r="BR71" s="24"/>
    </row>
    <row r="72" spans="1:70" ht="15.6" customHeight="1" x14ac:dyDescent="0.4">
      <c r="C72" s="32"/>
      <c r="D72" s="139"/>
      <c r="E72" s="140"/>
      <c r="F72" s="140"/>
      <c r="G72" s="140"/>
      <c r="H72" s="140"/>
      <c r="I72" s="140"/>
      <c r="J72" s="140"/>
      <c r="K72" s="140"/>
      <c r="L72" s="140"/>
      <c r="M72" s="141"/>
      <c r="N72" s="90"/>
      <c r="O72" s="91"/>
      <c r="P72" s="91"/>
      <c r="Q72" s="92"/>
      <c r="R72" s="38"/>
      <c r="S72" s="38"/>
      <c r="T72" s="38"/>
      <c r="U72" s="100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2"/>
      <c r="AK72" s="49"/>
      <c r="AL72" s="49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9"/>
      <c r="BD72" s="53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46"/>
      <c r="BQ72" s="37"/>
      <c r="BR72" s="24"/>
    </row>
    <row r="73" spans="1:70" ht="15.6" customHeight="1" x14ac:dyDescent="0.5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19"/>
      <c r="O73" s="19"/>
      <c r="P73" s="19"/>
      <c r="Q73" s="19"/>
      <c r="R73" s="38"/>
      <c r="S73" s="38"/>
      <c r="T73" s="38"/>
      <c r="U73" s="38"/>
      <c r="V73" s="38"/>
      <c r="W73" s="38"/>
      <c r="X73" s="18"/>
      <c r="Y73" s="18"/>
      <c r="Z73" s="18"/>
      <c r="AA73" s="35"/>
      <c r="AB73" s="35"/>
      <c r="AC73" s="35"/>
      <c r="AD73" s="35"/>
      <c r="AE73" s="35"/>
      <c r="AF73" s="35"/>
      <c r="AG73" s="35"/>
      <c r="AH73" s="35"/>
      <c r="AI73" s="35"/>
      <c r="AJ73" s="18"/>
      <c r="AK73" s="18"/>
      <c r="AL73" s="18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37"/>
      <c r="BR73" s="24"/>
    </row>
    <row r="74" spans="1:70" ht="18.600000000000001" customHeight="1" x14ac:dyDescent="0.5">
      <c r="C74" s="3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9"/>
      <c r="O74" s="19"/>
      <c r="P74" s="19"/>
      <c r="Q74" s="19"/>
      <c r="R74" s="38"/>
      <c r="S74" s="38"/>
      <c r="T74" s="38"/>
      <c r="U74" s="42" t="s">
        <v>32</v>
      </c>
      <c r="V74" s="38"/>
      <c r="W74" s="38"/>
      <c r="X74" s="38"/>
      <c r="Y74" s="38"/>
      <c r="Z74" s="38"/>
      <c r="AA74" s="35"/>
      <c r="AB74" s="43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2" t="s">
        <v>33</v>
      </c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18"/>
      <c r="BQ74" s="37"/>
      <c r="BR74" s="24"/>
    </row>
    <row r="75" spans="1:70" ht="15.6" customHeight="1" x14ac:dyDescent="0.4">
      <c r="C75" s="32"/>
      <c r="D75" s="77" t="s">
        <v>34</v>
      </c>
      <c r="E75" s="78"/>
      <c r="F75" s="78"/>
      <c r="G75" s="78"/>
      <c r="H75" s="78"/>
      <c r="I75" s="78"/>
      <c r="J75" s="78"/>
      <c r="K75" s="78"/>
      <c r="L75" s="78"/>
      <c r="M75" s="79"/>
      <c r="N75" s="84" t="str">
        <f>IF([6]回答表!AD42="○","○","")</f>
        <v/>
      </c>
      <c r="O75" s="85"/>
      <c r="P75" s="85"/>
      <c r="Q75" s="86"/>
      <c r="R75" s="38"/>
      <c r="S75" s="38"/>
      <c r="T75" s="38"/>
      <c r="U75" s="94" t="str">
        <f>IF([6]回答表!AD42="○",[6]回答表!B137,"")</f>
        <v/>
      </c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55"/>
      <c r="AL75" s="55"/>
      <c r="AM75" s="94" t="str">
        <f>IF([6]回答表!AD42="○",[6]回答表!B143,"")</f>
        <v/>
      </c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6"/>
      <c r="BQ75" s="37"/>
      <c r="BR75" s="24"/>
    </row>
    <row r="76" spans="1:70" ht="15.6" customHeight="1" x14ac:dyDescent="0.4">
      <c r="C76" s="32"/>
      <c r="D76" s="129"/>
      <c r="E76" s="130"/>
      <c r="F76" s="130"/>
      <c r="G76" s="130"/>
      <c r="H76" s="130"/>
      <c r="I76" s="130"/>
      <c r="J76" s="130"/>
      <c r="K76" s="130"/>
      <c r="L76" s="130"/>
      <c r="M76" s="131"/>
      <c r="N76" s="87"/>
      <c r="O76" s="88"/>
      <c r="P76" s="88"/>
      <c r="Q76" s="89"/>
      <c r="R76" s="38"/>
      <c r="S76" s="38"/>
      <c r="T76" s="38"/>
      <c r="U76" s="97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9"/>
      <c r="AK76" s="55"/>
      <c r="AL76" s="55"/>
      <c r="AM76" s="97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9"/>
      <c r="BQ76" s="37"/>
      <c r="BR76" s="24"/>
    </row>
    <row r="77" spans="1:70" ht="15.6" customHeight="1" x14ac:dyDescent="0.4">
      <c r="C77" s="32"/>
      <c r="D77" s="129"/>
      <c r="E77" s="130"/>
      <c r="F77" s="130"/>
      <c r="G77" s="130"/>
      <c r="H77" s="130"/>
      <c r="I77" s="130"/>
      <c r="J77" s="130"/>
      <c r="K77" s="130"/>
      <c r="L77" s="130"/>
      <c r="M77" s="131"/>
      <c r="N77" s="87"/>
      <c r="O77" s="88"/>
      <c r="P77" s="88"/>
      <c r="Q77" s="89"/>
      <c r="R77" s="38"/>
      <c r="S77" s="38"/>
      <c r="T77" s="38"/>
      <c r="U77" s="97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9"/>
      <c r="AK77" s="55"/>
      <c r="AL77" s="55"/>
      <c r="AM77" s="97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9"/>
      <c r="BQ77" s="37"/>
      <c r="BR77" s="24"/>
    </row>
    <row r="78" spans="1:70" ht="15.6" customHeight="1" x14ac:dyDescent="0.4">
      <c r="C78" s="32"/>
      <c r="D78" s="80"/>
      <c r="E78" s="81"/>
      <c r="F78" s="81"/>
      <c r="G78" s="81"/>
      <c r="H78" s="81"/>
      <c r="I78" s="81"/>
      <c r="J78" s="81"/>
      <c r="K78" s="81"/>
      <c r="L78" s="81"/>
      <c r="M78" s="82"/>
      <c r="N78" s="90"/>
      <c r="O78" s="91"/>
      <c r="P78" s="91"/>
      <c r="Q78" s="92"/>
      <c r="R78" s="38"/>
      <c r="S78" s="38"/>
      <c r="T78" s="38"/>
      <c r="U78" s="100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2"/>
      <c r="AK78" s="55"/>
      <c r="AL78" s="55"/>
      <c r="AM78" s="100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2"/>
      <c r="BQ78" s="37"/>
      <c r="BR78" s="24"/>
    </row>
    <row r="79" spans="1:70" ht="15.6" customHeight="1" x14ac:dyDescent="0.4"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8"/>
      <c r="BR79" s="24"/>
    </row>
    <row r="80" spans="1:70" ht="15.6" customHeight="1" x14ac:dyDescent="0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3:69" ht="15.6" customHeight="1" x14ac:dyDescent="0.4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28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30"/>
    </row>
    <row r="82" spans="3:69" ht="15.6" customHeight="1" x14ac:dyDescent="0.5">
      <c r="C82" s="3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8"/>
      <c r="Y82" s="18"/>
      <c r="Z82" s="18"/>
      <c r="AA82" s="34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6"/>
      <c r="AO82" s="39"/>
      <c r="AP82" s="40"/>
      <c r="AQ82" s="40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33"/>
      <c r="BD82" s="34"/>
      <c r="BE82" s="34"/>
      <c r="BF82" s="34"/>
      <c r="BG82" s="34"/>
      <c r="BH82" s="34"/>
      <c r="BI82" s="34"/>
      <c r="BJ82" s="34"/>
      <c r="BK82" s="34"/>
      <c r="BL82" s="34"/>
      <c r="BM82" s="35"/>
      <c r="BN82" s="35"/>
      <c r="BO82" s="35"/>
      <c r="BP82" s="36"/>
      <c r="BQ82" s="37"/>
    </row>
    <row r="83" spans="3:69" ht="15.6" customHeight="1" x14ac:dyDescent="0.5">
      <c r="C83" s="32"/>
      <c r="D83" s="71" t="s">
        <v>14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3"/>
      <c r="R83" s="77" t="s">
        <v>39</v>
      </c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9"/>
      <c r="BC83" s="33"/>
      <c r="BD83" s="34"/>
      <c r="BE83" s="34"/>
      <c r="BF83" s="34"/>
      <c r="BG83" s="34"/>
      <c r="BH83" s="34"/>
      <c r="BI83" s="34"/>
      <c r="BJ83" s="34"/>
      <c r="BK83" s="34"/>
      <c r="BL83" s="34"/>
      <c r="BM83" s="35"/>
      <c r="BN83" s="35"/>
      <c r="BO83" s="35"/>
      <c r="BP83" s="36"/>
      <c r="BQ83" s="37"/>
    </row>
    <row r="84" spans="3:69" ht="15.6" customHeight="1" x14ac:dyDescent="0.5">
      <c r="C84" s="32"/>
      <c r="D84" s="74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6"/>
      <c r="R84" s="80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2"/>
      <c r="BC84" s="33"/>
      <c r="BD84" s="34"/>
      <c r="BE84" s="34"/>
      <c r="BF84" s="34"/>
      <c r="BG84" s="34"/>
      <c r="BH84" s="34"/>
      <c r="BI84" s="34"/>
      <c r="BJ84" s="34"/>
      <c r="BK84" s="34"/>
      <c r="BL84" s="34"/>
      <c r="BM84" s="35"/>
      <c r="BN84" s="35"/>
      <c r="BO84" s="35"/>
      <c r="BP84" s="36"/>
      <c r="BQ84" s="37"/>
    </row>
    <row r="85" spans="3:69" ht="15.6" customHeight="1" x14ac:dyDescent="0.5">
      <c r="C85" s="32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18"/>
      <c r="Y85" s="18"/>
      <c r="Z85" s="18"/>
      <c r="AA85" s="34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6"/>
      <c r="AO85" s="39"/>
      <c r="AP85" s="40"/>
      <c r="AQ85" s="40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33"/>
      <c r="BD85" s="34"/>
      <c r="BE85" s="34"/>
      <c r="BF85" s="34"/>
      <c r="BG85" s="34"/>
      <c r="BH85" s="34"/>
      <c r="BI85" s="34"/>
      <c r="BJ85" s="34"/>
      <c r="BK85" s="34"/>
      <c r="BL85" s="34"/>
      <c r="BM85" s="35"/>
      <c r="BN85" s="35"/>
      <c r="BO85" s="35"/>
      <c r="BP85" s="36"/>
      <c r="BQ85" s="37"/>
    </row>
    <row r="86" spans="3:69" ht="25.5" x14ac:dyDescent="0.5">
      <c r="C86" s="3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42" t="s">
        <v>40</v>
      </c>
      <c r="V86" s="44"/>
      <c r="W86" s="43"/>
      <c r="X86" s="45"/>
      <c r="Y86" s="4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M86" s="42" t="s">
        <v>36</v>
      </c>
      <c r="AN86" s="38"/>
      <c r="AO86" s="38"/>
      <c r="AP86" s="38"/>
      <c r="AQ86" s="38"/>
      <c r="AR86" s="38"/>
      <c r="AS86" s="35"/>
      <c r="AT86" s="43"/>
      <c r="AU86" s="43"/>
      <c r="AV86" s="43"/>
      <c r="AW86" s="43"/>
      <c r="AX86" s="43"/>
      <c r="AY86" s="43"/>
      <c r="AZ86" s="43"/>
      <c r="BA86" s="43"/>
      <c r="BB86" s="43"/>
      <c r="BC86" s="47"/>
      <c r="BD86" s="35"/>
      <c r="BE86" s="48" t="s">
        <v>17</v>
      </c>
      <c r="BF86" s="59"/>
      <c r="BG86" s="59"/>
      <c r="BH86" s="59"/>
      <c r="BI86" s="59"/>
      <c r="BJ86" s="59"/>
      <c r="BK86" s="59"/>
      <c r="BL86" s="35"/>
      <c r="BM86" s="35"/>
      <c r="BN86" s="35"/>
      <c r="BO86" s="35"/>
      <c r="BP86" s="36"/>
      <c r="BQ86" s="37"/>
    </row>
    <row r="87" spans="3:69" ht="19.149999999999999" customHeight="1" x14ac:dyDescent="0.4">
      <c r="C87" s="32"/>
      <c r="D87" s="83" t="s">
        <v>18</v>
      </c>
      <c r="E87" s="83"/>
      <c r="F87" s="83"/>
      <c r="G87" s="83"/>
      <c r="H87" s="83"/>
      <c r="I87" s="83"/>
      <c r="J87" s="83"/>
      <c r="K87" s="83"/>
      <c r="L87" s="83"/>
      <c r="M87" s="83"/>
      <c r="N87" s="84" t="str">
        <f>IF([6]回答表!F17="水道事業",IF([6]回答表!X43="○","○",""),"")</f>
        <v/>
      </c>
      <c r="O87" s="85"/>
      <c r="P87" s="85"/>
      <c r="Q87" s="86"/>
      <c r="R87" s="38"/>
      <c r="S87" s="38"/>
      <c r="T87" s="38"/>
      <c r="U87" s="105" t="s">
        <v>41</v>
      </c>
      <c r="V87" s="106"/>
      <c r="W87" s="106"/>
      <c r="X87" s="106"/>
      <c r="Y87" s="106"/>
      <c r="Z87" s="106"/>
      <c r="AA87" s="106"/>
      <c r="AB87" s="106"/>
      <c r="AC87" s="105" t="s">
        <v>42</v>
      </c>
      <c r="AD87" s="106"/>
      <c r="AE87" s="106"/>
      <c r="AF87" s="106"/>
      <c r="AG87" s="106"/>
      <c r="AH87" s="106"/>
      <c r="AI87" s="106"/>
      <c r="AJ87" s="107"/>
      <c r="AK87" s="49"/>
      <c r="AL87" s="49"/>
      <c r="AM87" s="94" t="str">
        <f>IF([6]回答表!F17="水道事業",IF([6]回答表!X43="○",[6]回答表!B154,IF([6]回答表!AA43="○",[6]回答表!B201,"")),"")</f>
        <v/>
      </c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6"/>
      <c r="BC87" s="39"/>
      <c r="BD87" s="34"/>
      <c r="BE87" s="122" t="str">
        <f>IF([6]回答表!F17="水道事業",IF([6]回答表!X43="○",[6]回答表!B190,IF([6]回答表!AA43="○",[6]回答表!B238,"")),"")</f>
        <v/>
      </c>
      <c r="BF87" s="123"/>
      <c r="BG87" s="123"/>
      <c r="BH87" s="123"/>
      <c r="BI87" s="122"/>
      <c r="BJ87" s="123"/>
      <c r="BK87" s="123"/>
      <c r="BL87" s="123"/>
      <c r="BM87" s="122"/>
      <c r="BN87" s="123"/>
      <c r="BO87" s="123"/>
      <c r="BP87" s="154"/>
      <c r="BQ87" s="37"/>
    </row>
    <row r="88" spans="3:69" ht="19.149999999999999" customHeight="1" x14ac:dyDescent="0.4">
      <c r="C88" s="32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7"/>
      <c r="O88" s="88"/>
      <c r="P88" s="88"/>
      <c r="Q88" s="89"/>
      <c r="R88" s="38"/>
      <c r="S88" s="38"/>
      <c r="T88" s="38"/>
      <c r="U88" s="178"/>
      <c r="V88" s="179"/>
      <c r="W88" s="179"/>
      <c r="X88" s="179"/>
      <c r="Y88" s="179"/>
      <c r="Z88" s="179"/>
      <c r="AA88" s="179"/>
      <c r="AB88" s="179"/>
      <c r="AC88" s="178"/>
      <c r="AD88" s="179"/>
      <c r="AE88" s="179"/>
      <c r="AF88" s="179"/>
      <c r="AG88" s="179"/>
      <c r="AH88" s="179"/>
      <c r="AI88" s="179"/>
      <c r="AJ88" s="180"/>
      <c r="AK88" s="49"/>
      <c r="AL88" s="49"/>
      <c r="AM88" s="97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9"/>
      <c r="BC88" s="39"/>
      <c r="BD88" s="34"/>
      <c r="BE88" s="124"/>
      <c r="BF88" s="125"/>
      <c r="BG88" s="125"/>
      <c r="BH88" s="125"/>
      <c r="BI88" s="124"/>
      <c r="BJ88" s="125"/>
      <c r="BK88" s="125"/>
      <c r="BL88" s="125"/>
      <c r="BM88" s="124"/>
      <c r="BN88" s="125"/>
      <c r="BO88" s="125"/>
      <c r="BP88" s="145"/>
      <c r="BQ88" s="37"/>
    </row>
    <row r="89" spans="3:69" ht="15.6" customHeight="1" x14ac:dyDescent="0.4">
      <c r="C89" s="32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7"/>
      <c r="O89" s="88"/>
      <c r="P89" s="88"/>
      <c r="Q89" s="89"/>
      <c r="R89" s="38"/>
      <c r="S89" s="38"/>
      <c r="T89" s="38"/>
      <c r="U89" s="111" t="str">
        <f>IF([6]回答表!F17="水道事業",IF([6]回答表!X43="○",[6]回答表!J162,IF([6]回答表!AA43="○",[6]回答表!J209,"")),"")</f>
        <v/>
      </c>
      <c r="V89" s="112"/>
      <c r="W89" s="112"/>
      <c r="X89" s="112"/>
      <c r="Y89" s="112"/>
      <c r="Z89" s="112"/>
      <c r="AA89" s="112"/>
      <c r="AB89" s="113"/>
      <c r="AC89" s="111" t="str">
        <f>IF([6]回答表!F17="水道事業",IF([6]回答表!X43="○",[6]回答表!J169,IF([6]回答表!AA43="○",[6]回答表!J216,"")),"")</f>
        <v/>
      </c>
      <c r="AD89" s="112"/>
      <c r="AE89" s="112"/>
      <c r="AF89" s="112"/>
      <c r="AG89" s="112"/>
      <c r="AH89" s="112"/>
      <c r="AI89" s="112"/>
      <c r="AJ89" s="113"/>
      <c r="AK89" s="49"/>
      <c r="AL89" s="49"/>
      <c r="AM89" s="97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9"/>
      <c r="BC89" s="39"/>
      <c r="BD89" s="34"/>
      <c r="BE89" s="124"/>
      <c r="BF89" s="125"/>
      <c r="BG89" s="125"/>
      <c r="BH89" s="125"/>
      <c r="BI89" s="124"/>
      <c r="BJ89" s="125"/>
      <c r="BK89" s="125"/>
      <c r="BL89" s="125"/>
      <c r="BM89" s="124"/>
      <c r="BN89" s="125"/>
      <c r="BO89" s="125"/>
      <c r="BP89" s="145"/>
      <c r="BQ89" s="37"/>
    </row>
    <row r="90" spans="3:69" ht="15.6" customHeight="1" x14ac:dyDescent="0.4">
      <c r="C90" s="32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90"/>
      <c r="O90" s="91"/>
      <c r="P90" s="91"/>
      <c r="Q90" s="92"/>
      <c r="R90" s="38"/>
      <c r="S90" s="38"/>
      <c r="T90" s="38"/>
      <c r="U90" s="114"/>
      <c r="V90" s="115"/>
      <c r="W90" s="115"/>
      <c r="X90" s="115"/>
      <c r="Y90" s="115"/>
      <c r="Z90" s="115"/>
      <c r="AA90" s="115"/>
      <c r="AB90" s="116"/>
      <c r="AC90" s="114"/>
      <c r="AD90" s="115"/>
      <c r="AE90" s="115"/>
      <c r="AF90" s="115"/>
      <c r="AG90" s="115"/>
      <c r="AH90" s="115"/>
      <c r="AI90" s="115"/>
      <c r="AJ90" s="116"/>
      <c r="AK90" s="49"/>
      <c r="AL90" s="49"/>
      <c r="AM90" s="97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9"/>
      <c r="BC90" s="39"/>
      <c r="BD90" s="34"/>
      <c r="BE90" s="124" t="str">
        <f>IF([6]回答表!F17="水道事業",IF([6]回答表!X43="○",[6]回答表!E190,IF([6]回答表!AA43="○",[6]回答表!E238,"")),"")</f>
        <v/>
      </c>
      <c r="BF90" s="125"/>
      <c r="BG90" s="125"/>
      <c r="BH90" s="125"/>
      <c r="BI90" s="124" t="str">
        <f>IF([6]回答表!F17="水道事業",IF([6]回答表!X43="○",[6]回答表!E191,IF([6]回答表!AA43="○",[6]回答表!E239,"")),"")</f>
        <v/>
      </c>
      <c r="BJ90" s="125"/>
      <c r="BK90" s="125"/>
      <c r="BL90" s="125"/>
      <c r="BM90" s="124" t="str">
        <f>IF([6]回答表!F17="水道事業",IF([6]回答表!X43="○",[6]回答表!E192,IF([6]回答表!AA43="○",[6]回答表!E240,"")),"")</f>
        <v/>
      </c>
      <c r="BN90" s="125"/>
      <c r="BO90" s="125"/>
      <c r="BP90" s="145"/>
      <c r="BQ90" s="37"/>
    </row>
    <row r="91" spans="3:69" ht="15.6" customHeight="1" x14ac:dyDescent="0.4">
      <c r="C91" s="3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51"/>
      <c r="P91" s="51"/>
      <c r="Q91" s="51"/>
      <c r="R91" s="52"/>
      <c r="S91" s="52"/>
      <c r="T91" s="52"/>
      <c r="U91" s="117"/>
      <c r="V91" s="118"/>
      <c r="W91" s="118"/>
      <c r="X91" s="118"/>
      <c r="Y91" s="118"/>
      <c r="Z91" s="118"/>
      <c r="AA91" s="118"/>
      <c r="AB91" s="119"/>
      <c r="AC91" s="117"/>
      <c r="AD91" s="118"/>
      <c r="AE91" s="118"/>
      <c r="AF91" s="118"/>
      <c r="AG91" s="118"/>
      <c r="AH91" s="118"/>
      <c r="AI91" s="118"/>
      <c r="AJ91" s="119"/>
      <c r="AK91" s="49"/>
      <c r="AL91" s="49"/>
      <c r="AM91" s="97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9"/>
      <c r="BC91" s="39"/>
      <c r="BD91" s="39"/>
      <c r="BE91" s="124"/>
      <c r="BF91" s="125"/>
      <c r="BG91" s="125"/>
      <c r="BH91" s="125"/>
      <c r="BI91" s="124"/>
      <c r="BJ91" s="125"/>
      <c r="BK91" s="125"/>
      <c r="BL91" s="125"/>
      <c r="BM91" s="124"/>
      <c r="BN91" s="125"/>
      <c r="BO91" s="125"/>
      <c r="BP91" s="145"/>
      <c r="BQ91" s="37"/>
    </row>
    <row r="92" spans="3:69" ht="19.149999999999999" customHeight="1" x14ac:dyDescent="0.4">
      <c r="C92" s="3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1"/>
      <c r="O92" s="51"/>
      <c r="P92" s="51"/>
      <c r="Q92" s="51"/>
      <c r="R92" s="52"/>
      <c r="S92" s="52"/>
      <c r="T92" s="52"/>
      <c r="U92" s="105" t="s">
        <v>43</v>
      </c>
      <c r="V92" s="106"/>
      <c r="W92" s="106"/>
      <c r="X92" s="106"/>
      <c r="Y92" s="106"/>
      <c r="Z92" s="106"/>
      <c r="AA92" s="106"/>
      <c r="AB92" s="106"/>
      <c r="AC92" s="105" t="s">
        <v>44</v>
      </c>
      <c r="AD92" s="106"/>
      <c r="AE92" s="106"/>
      <c r="AF92" s="106"/>
      <c r="AG92" s="106"/>
      <c r="AH92" s="106"/>
      <c r="AI92" s="106"/>
      <c r="AJ92" s="107"/>
      <c r="AK92" s="49"/>
      <c r="AL92" s="49"/>
      <c r="AM92" s="97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9"/>
      <c r="BC92" s="39"/>
      <c r="BD92" s="34"/>
      <c r="BE92" s="124"/>
      <c r="BF92" s="125"/>
      <c r="BG92" s="125"/>
      <c r="BH92" s="125"/>
      <c r="BI92" s="124"/>
      <c r="BJ92" s="125"/>
      <c r="BK92" s="125"/>
      <c r="BL92" s="125"/>
      <c r="BM92" s="124"/>
      <c r="BN92" s="125"/>
      <c r="BO92" s="125"/>
      <c r="BP92" s="145"/>
      <c r="BQ92" s="37"/>
    </row>
    <row r="93" spans="3:69" ht="19.149999999999999" customHeight="1" x14ac:dyDescent="0.4">
      <c r="C93" s="32"/>
      <c r="D93" s="126" t="s">
        <v>26</v>
      </c>
      <c r="E93" s="83"/>
      <c r="F93" s="83"/>
      <c r="G93" s="83"/>
      <c r="H93" s="83"/>
      <c r="I93" s="83"/>
      <c r="J93" s="83"/>
      <c r="K93" s="83"/>
      <c r="L93" s="83"/>
      <c r="M93" s="93"/>
      <c r="N93" s="84" t="str">
        <f>IF([6]回答表!F17="水道事業",IF([6]回答表!AA43="○","○",""),"")</f>
        <v/>
      </c>
      <c r="O93" s="85"/>
      <c r="P93" s="85"/>
      <c r="Q93" s="86"/>
      <c r="R93" s="38"/>
      <c r="S93" s="38"/>
      <c r="T93" s="38"/>
      <c r="U93" s="178"/>
      <c r="V93" s="179"/>
      <c r="W93" s="179"/>
      <c r="X93" s="179"/>
      <c r="Y93" s="179"/>
      <c r="Z93" s="179"/>
      <c r="AA93" s="179"/>
      <c r="AB93" s="179"/>
      <c r="AC93" s="178"/>
      <c r="AD93" s="179"/>
      <c r="AE93" s="179"/>
      <c r="AF93" s="179"/>
      <c r="AG93" s="179"/>
      <c r="AH93" s="179"/>
      <c r="AI93" s="179"/>
      <c r="AJ93" s="180"/>
      <c r="AK93" s="49"/>
      <c r="AL93" s="49"/>
      <c r="AM93" s="97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9"/>
      <c r="BC93" s="39"/>
      <c r="BD93" s="53"/>
      <c r="BE93" s="124"/>
      <c r="BF93" s="125"/>
      <c r="BG93" s="125"/>
      <c r="BH93" s="125"/>
      <c r="BI93" s="124"/>
      <c r="BJ93" s="125"/>
      <c r="BK93" s="125"/>
      <c r="BL93" s="125"/>
      <c r="BM93" s="124"/>
      <c r="BN93" s="125"/>
      <c r="BO93" s="125"/>
      <c r="BP93" s="145"/>
      <c r="BQ93" s="37"/>
    </row>
    <row r="94" spans="3:69" ht="15.6" customHeight="1" x14ac:dyDescent="0.4">
      <c r="C94" s="32"/>
      <c r="D94" s="83"/>
      <c r="E94" s="83"/>
      <c r="F94" s="83"/>
      <c r="G94" s="83"/>
      <c r="H94" s="83"/>
      <c r="I94" s="83"/>
      <c r="J94" s="83"/>
      <c r="K94" s="83"/>
      <c r="L94" s="83"/>
      <c r="M94" s="93"/>
      <c r="N94" s="87"/>
      <c r="O94" s="88"/>
      <c r="P94" s="88"/>
      <c r="Q94" s="89"/>
      <c r="R94" s="38"/>
      <c r="S94" s="38"/>
      <c r="T94" s="38"/>
      <c r="U94" s="111" t="str">
        <f>IF([6]回答表!F17="水道事業",IF([6]回答表!X43="○",[6]回答表!J172,IF([6]回答表!AA43="○",[6]回答表!J219,"")),"")</f>
        <v/>
      </c>
      <c r="V94" s="112"/>
      <c r="W94" s="112"/>
      <c r="X94" s="112"/>
      <c r="Y94" s="112"/>
      <c r="Z94" s="112"/>
      <c r="AA94" s="112"/>
      <c r="AB94" s="113"/>
      <c r="AC94" s="111" t="str">
        <f>IF([6]回答表!F17="水道事業",IF([6]回答表!X43="○",[6]回答表!J176,IF([6]回答表!AA43="○",[6]回答表!J223,"")),"")</f>
        <v/>
      </c>
      <c r="AD94" s="112"/>
      <c r="AE94" s="112"/>
      <c r="AF94" s="112"/>
      <c r="AG94" s="112"/>
      <c r="AH94" s="112"/>
      <c r="AI94" s="112"/>
      <c r="AJ94" s="113"/>
      <c r="AK94" s="49"/>
      <c r="AL94" s="49"/>
      <c r="AM94" s="97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9"/>
      <c r="BC94" s="39"/>
      <c r="BD94" s="53"/>
      <c r="BE94" s="124" t="s">
        <v>23</v>
      </c>
      <c r="BF94" s="125"/>
      <c r="BG94" s="125"/>
      <c r="BH94" s="125"/>
      <c r="BI94" s="124" t="s">
        <v>24</v>
      </c>
      <c r="BJ94" s="125"/>
      <c r="BK94" s="125"/>
      <c r="BL94" s="125"/>
      <c r="BM94" s="124" t="s">
        <v>25</v>
      </c>
      <c r="BN94" s="125"/>
      <c r="BO94" s="125"/>
      <c r="BP94" s="145"/>
      <c r="BQ94" s="37"/>
    </row>
    <row r="95" spans="3:69" ht="15.6" customHeight="1" x14ac:dyDescent="0.4">
      <c r="C95" s="32"/>
      <c r="D95" s="83"/>
      <c r="E95" s="83"/>
      <c r="F95" s="83"/>
      <c r="G95" s="83"/>
      <c r="H95" s="83"/>
      <c r="I95" s="83"/>
      <c r="J95" s="83"/>
      <c r="K95" s="83"/>
      <c r="L95" s="83"/>
      <c r="M95" s="93"/>
      <c r="N95" s="87"/>
      <c r="O95" s="88"/>
      <c r="P95" s="88"/>
      <c r="Q95" s="89"/>
      <c r="R95" s="38"/>
      <c r="S95" s="38"/>
      <c r="T95" s="38"/>
      <c r="U95" s="114"/>
      <c r="V95" s="115"/>
      <c r="W95" s="115"/>
      <c r="X95" s="115"/>
      <c r="Y95" s="115"/>
      <c r="Z95" s="115"/>
      <c r="AA95" s="115"/>
      <c r="AB95" s="116"/>
      <c r="AC95" s="114"/>
      <c r="AD95" s="115"/>
      <c r="AE95" s="115"/>
      <c r="AF95" s="115"/>
      <c r="AG95" s="115"/>
      <c r="AH95" s="115"/>
      <c r="AI95" s="115"/>
      <c r="AJ95" s="116"/>
      <c r="AK95" s="49"/>
      <c r="AL95" s="49"/>
      <c r="AM95" s="97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9"/>
      <c r="BC95" s="39"/>
      <c r="BD95" s="53"/>
      <c r="BE95" s="124"/>
      <c r="BF95" s="125"/>
      <c r="BG95" s="125"/>
      <c r="BH95" s="125"/>
      <c r="BI95" s="124"/>
      <c r="BJ95" s="125"/>
      <c r="BK95" s="125"/>
      <c r="BL95" s="125"/>
      <c r="BM95" s="124"/>
      <c r="BN95" s="125"/>
      <c r="BO95" s="125"/>
      <c r="BP95" s="145"/>
      <c r="BQ95" s="37"/>
    </row>
    <row r="96" spans="3:69" ht="15.6" customHeight="1" x14ac:dyDescent="0.4">
      <c r="C96" s="32"/>
      <c r="D96" s="83"/>
      <c r="E96" s="83"/>
      <c r="F96" s="83"/>
      <c r="G96" s="83"/>
      <c r="H96" s="83"/>
      <c r="I96" s="83"/>
      <c r="J96" s="83"/>
      <c r="K96" s="83"/>
      <c r="L96" s="83"/>
      <c r="M96" s="93"/>
      <c r="N96" s="90"/>
      <c r="O96" s="91"/>
      <c r="P96" s="91"/>
      <c r="Q96" s="92"/>
      <c r="R96" s="38"/>
      <c r="S96" s="38"/>
      <c r="T96" s="38"/>
      <c r="U96" s="117"/>
      <c r="V96" s="118"/>
      <c r="W96" s="118"/>
      <c r="X96" s="118"/>
      <c r="Y96" s="118"/>
      <c r="Z96" s="118"/>
      <c r="AA96" s="118"/>
      <c r="AB96" s="119"/>
      <c r="AC96" s="117"/>
      <c r="AD96" s="118"/>
      <c r="AE96" s="118"/>
      <c r="AF96" s="118"/>
      <c r="AG96" s="118"/>
      <c r="AH96" s="118"/>
      <c r="AI96" s="118"/>
      <c r="AJ96" s="119"/>
      <c r="AK96" s="49"/>
      <c r="AL96" s="49"/>
      <c r="AM96" s="100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2"/>
      <c r="BC96" s="39"/>
      <c r="BD96" s="53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46"/>
      <c r="BQ96" s="37"/>
    </row>
    <row r="97" spans="1:70" ht="15.6" customHeight="1" x14ac:dyDescent="0.5">
      <c r="C97" s="3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19"/>
      <c r="O97" s="19"/>
      <c r="P97" s="19"/>
      <c r="Q97" s="19"/>
      <c r="R97" s="38"/>
      <c r="S97" s="38"/>
      <c r="T97" s="38"/>
      <c r="U97" s="38"/>
      <c r="V97" s="38"/>
      <c r="W97" s="38"/>
      <c r="X97" s="18"/>
      <c r="Y97" s="18"/>
      <c r="Z97" s="18"/>
      <c r="AA97" s="35"/>
      <c r="AB97" s="35"/>
      <c r="AC97" s="35"/>
      <c r="AD97" s="35"/>
      <c r="AE97" s="35"/>
      <c r="AF97" s="35"/>
      <c r="AG97" s="35"/>
      <c r="AH97" s="35"/>
      <c r="AI97" s="35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37"/>
    </row>
    <row r="98" spans="1:70" ht="18.600000000000001" customHeight="1" x14ac:dyDescent="0.5">
      <c r="C98" s="3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19"/>
      <c r="O98" s="19"/>
      <c r="P98" s="19"/>
      <c r="Q98" s="19"/>
      <c r="R98" s="38"/>
      <c r="S98" s="38"/>
      <c r="T98" s="38"/>
      <c r="U98" s="42" t="s">
        <v>32</v>
      </c>
      <c r="V98" s="38"/>
      <c r="W98" s="38"/>
      <c r="X98" s="38"/>
      <c r="Y98" s="38"/>
      <c r="Z98" s="38"/>
      <c r="AA98" s="35"/>
      <c r="AB98" s="43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2" t="s">
        <v>33</v>
      </c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18"/>
      <c r="BQ98" s="37"/>
    </row>
    <row r="99" spans="1:70" ht="15.6" customHeight="1" x14ac:dyDescent="0.4">
      <c r="C99" s="32"/>
      <c r="D99" s="83" t="s">
        <v>34</v>
      </c>
      <c r="E99" s="83"/>
      <c r="F99" s="83"/>
      <c r="G99" s="83"/>
      <c r="H99" s="83"/>
      <c r="I99" s="83"/>
      <c r="J99" s="83"/>
      <c r="K99" s="83"/>
      <c r="L99" s="83"/>
      <c r="M99" s="93"/>
      <c r="N99" s="84" t="str">
        <f>IF([6]回答表!F17="水道事業",IF([6]回答表!AD43="○","○",""),"")</f>
        <v/>
      </c>
      <c r="O99" s="85"/>
      <c r="P99" s="85"/>
      <c r="Q99" s="86"/>
      <c r="R99" s="38"/>
      <c r="S99" s="38"/>
      <c r="T99" s="38"/>
      <c r="U99" s="94" t="str">
        <f>IF([6]回答表!F17="水道事業",IF([6]回答表!AD43="○",[6]回答表!B249,""),"")</f>
        <v/>
      </c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55"/>
      <c r="AL99" s="55"/>
      <c r="AM99" s="94" t="str">
        <f>IF([6]回答表!F17="水道事業",IF([6]回答表!AD43="○",[6]回答表!B255,""),"")</f>
        <v/>
      </c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6"/>
      <c r="BQ99" s="37"/>
    </row>
    <row r="100" spans="1:70" ht="15.6" customHeight="1" x14ac:dyDescent="0.4">
      <c r="C100" s="32"/>
      <c r="D100" s="83"/>
      <c r="E100" s="83"/>
      <c r="F100" s="83"/>
      <c r="G100" s="83"/>
      <c r="H100" s="83"/>
      <c r="I100" s="83"/>
      <c r="J100" s="83"/>
      <c r="K100" s="83"/>
      <c r="L100" s="83"/>
      <c r="M100" s="93"/>
      <c r="N100" s="87"/>
      <c r="O100" s="88"/>
      <c r="P100" s="88"/>
      <c r="Q100" s="89"/>
      <c r="R100" s="38"/>
      <c r="S100" s="38"/>
      <c r="T100" s="38"/>
      <c r="U100" s="97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9"/>
      <c r="AK100" s="55"/>
      <c r="AL100" s="55"/>
      <c r="AM100" s="97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9"/>
      <c r="BQ100" s="37"/>
    </row>
    <row r="101" spans="1:70" ht="15.6" customHeight="1" x14ac:dyDescent="0.4">
      <c r="C101" s="32"/>
      <c r="D101" s="83"/>
      <c r="E101" s="83"/>
      <c r="F101" s="83"/>
      <c r="G101" s="83"/>
      <c r="H101" s="83"/>
      <c r="I101" s="83"/>
      <c r="J101" s="83"/>
      <c r="K101" s="83"/>
      <c r="L101" s="83"/>
      <c r="M101" s="93"/>
      <c r="N101" s="87"/>
      <c r="O101" s="88"/>
      <c r="P101" s="88"/>
      <c r="Q101" s="89"/>
      <c r="R101" s="38"/>
      <c r="S101" s="38"/>
      <c r="T101" s="38"/>
      <c r="U101" s="97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9"/>
      <c r="AK101" s="55"/>
      <c r="AL101" s="55"/>
      <c r="AM101" s="97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9"/>
      <c r="BQ101" s="37"/>
    </row>
    <row r="102" spans="1:70" ht="15.6" customHeight="1" x14ac:dyDescent="0.4">
      <c r="C102" s="32"/>
      <c r="D102" s="83"/>
      <c r="E102" s="83"/>
      <c r="F102" s="83"/>
      <c r="G102" s="83"/>
      <c r="H102" s="83"/>
      <c r="I102" s="83"/>
      <c r="J102" s="83"/>
      <c r="K102" s="83"/>
      <c r="L102" s="83"/>
      <c r="M102" s="93"/>
      <c r="N102" s="90"/>
      <c r="O102" s="91"/>
      <c r="P102" s="91"/>
      <c r="Q102" s="92"/>
      <c r="R102" s="38"/>
      <c r="S102" s="38"/>
      <c r="T102" s="38"/>
      <c r="U102" s="100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2"/>
      <c r="AK102" s="55"/>
      <c r="AL102" s="55"/>
      <c r="AM102" s="100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2"/>
      <c r="BQ102" s="37"/>
    </row>
    <row r="103" spans="1:70" ht="15.6" customHeight="1" x14ac:dyDescent="0.4"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8"/>
    </row>
    <row r="104" spans="1:70" ht="15.6" customHeight="1" x14ac:dyDescent="0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:70" ht="15.6" customHeight="1" x14ac:dyDescent="0.4"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28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30"/>
    </row>
    <row r="106" spans="1:70" ht="15.6" customHeight="1" x14ac:dyDescent="0.5">
      <c r="C106" s="32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8"/>
      <c r="Y106" s="18"/>
      <c r="Z106" s="18"/>
      <c r="AA106" s="34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6"/>
      <c r="AO106" s="39"/>
      <c r="AP106" s="40"/>
      <c r="AQ106" s="40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33"/>
      <c r="BD106" s="34"/>
      <c r="BE106" s="34"/>
      <c r="BF106" s="34"/>
      <c r="BG106" s="34"/>
      <c r="BH106" s="34"/>
      <c r="BI106" s="34"/>
      <c r="BJ106" s="34"/>
      <c r="BK106" s="34"/>
      <c r="BL106" s="34"/>
      <c r="BM106" s="35"/>
      <c r="BN106" s="35"/>
      <c r="BO106" s="35"/>
      <c r="BP106" s="36"/>
      <c r="BQ106" s="37"/>
    </row>
    <row r="107" spans="1:70" ht="15.6" customHeight="1" x14ac:dyDescent="0.5">
      <c r="C107" s="32"/>
      <c r="D107" s="71" t="s">
        <v>14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3"/>
      <c r="R107" s="77" t="s">
        <v>45</v>
      </c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9"/>
      <c r="BC107" s="33"/>
      <c r="BD107" s="34"/>
      <c r="BE107" s="34"/>
      <c r="BF107" s="34"/>
      <c r="BG107" s="34"/>
      <c r="BH107" s="34"/>
      <c r="BI107" s="34"/>
      <c r="BJ107" s="34"/>
      <c r="BK107" s="34"/>
      <c r="BL107" s="34"/>
      <c r="BM107" s="35"/>
      <c r="BN107" s="35"/>
      <c r="BO107" s="35"/>
      <c r="BP107" s="36"/>
      <c r="BQ107" s="37"/>
    </row>
    <row r="108" spans="1:70" ht="15.6" customHeight="1" x14ac:dyDescent="0.5">
      <c r="C108" s="32"/>
      <c r="D108" s="74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6"/>
      <c r="R108" s="80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2"/>
      <c r="BC108" s="33"/>
      <c r="BD108" s="34"/>
      <c r="BE108" s="34"/>
      <c r="BF108" s="34"/>
      <c r="BG108" s="34"/>
      <c r="BH108" s="34"/>
      <c r="BI108" s="34"/>
      <c r="BJ108" s="34"/>
      <c r="BK108" s="34"/>
      <c r="BL108" s="34"/>
      <c r="BM108" s="35"/>
      <c r="BN108" s="35"/>
      <c r="BO108" s="35"/>
      <c r="BP108" s="36"/>
      <c r="BQ108" s="37"/>
    </row>
    <row r="109" spans="1:70" ht="15.6" customHeight="1" x14ac:dyDescent="0.5">
      <c r="C109" s="32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8"/>
      <c r="Y109" s="18"/>
      <c r="Z109" s="18"/>
      <c r="AA109" s="34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6"/>
      <c r="AO109" s="39"/>
      <c r="AP109" s="40"/>
      <c r="AQ109" s="40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33"/>
      <c r="BD109" s="34"/>
      <c r="BE109" s="34"/>
      <c r="BF109" s="34"/>
      <c r="BG109" s="34"/>
      <c r="BH109" s="34"/>
      <c r="BI109" s="34"/>
      <c r="BJ109" s="34"/>
      <c r="BK109" s="34"/>
      <c r="BL109" s="34"/>
      <c r="BM109" s="35"/>
      <c r="BN109" s="35"/>
      <c r="BO109" s="35"/>
      <c r="BP109" s="36"/>
      <c r="BQ109" s="37"/>
    </row>
    <row r="110" spans="1:70" ht="25.5" x14ac:dyDescent="0.5">
      <c r="C110" s="32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42" t="s">
        <v>40</v>
      </c>
      <c r="V110" s="44"/>
      <c r="W110" s="43"/>
      <c r="X110" s="45"/>
      <c r="Y110" s="45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43"/>
      <c r="AM110" s="42" t="s">
        <v>36</v>
      </c>
      <c r="AN110" s="38"/>
      <c r="AO110" s="38"/>
      <c r="AP110" s="38"/>
      <c r="AQ110" s="38"/>
      <c r="AR110" s="38"/>
      <c r="AS110" s="35"/>
      <c r="AT110" s="43"/>
      <c r="AU110" s="43"/>
      <c r="AV110" s="43"/>
      <c r="AW110" s="43"/>
      <c r="AX110" s="43"/>
      <c r="AY110" s="43"/>
      <c r="AZ110" s="43"/>
      <c r="BA110" s="43"/>
      <c r="BB110" s="43"/>
      <c r="BC110" s="47"/>
      <c r="BD110" s="35"/>
      <c r="BE110" s="48" t="s">
        <v>17</v>
      </c>
      <c r="BF110" s="59"/>
      <c r="BG110" s="59"/>
      <c r="BH110" s="59"/>
      <c r="BI110" s="59"/>
      <c r="BJ110" s="59"/>
      <c r="BK110" s="59"/>
      <c r="BL110" s="35"/>
      <c r="BM110" s="35"/>
      <c r="BN110" s="35"/>
      <c r="BO110" s="35"/>
      <c r="BP110" s="36"/>
      <c r="BQ110" s="37"/>
    </row>
    <row r="111" spans="1:70" ht="19.149999999999999" customHeight="1" x14ac:dyDescent="0.4">
      <c r="C111" s="32"/>
      <c r="D111" s="83" t="s">
        <v>18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4" t="str">
        <f>IF([6]回答表!F17="簡易水道事業",IF([6]回答表!X43="○","○",""),"")</f>
        <v/>
      </c>
      <c r="O111" s="85"/>
      <c r="P111" s="85"/>
      <c r="Q111" s="86"/>
      <c r="R111" s="38"/>
      <c r="S111" s="38"/>
      <c r="T111" s="38"/>
      <c r="U111" s="105" t="s">
        <v>46</v>
      </c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7"/>
      <c r="AK111" s="49"/>
      <c r="AL111" s="49"/>
      <c r="AM111" s="94" t="str">
        <f>IF([6]回答表!F17="簡易水道事業",IF([6]回答表!X43="○",[6]回答表!B154,IF([6]回答表!AA43="○",[6]回答表!B201,"")),"")</f>
        <v/>
      </c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6"/>
      <c r="BC111" s="39"/>
      <c r="BD111" s="34"/>
      <c r="BE111" s="122" t="str">
        <f>IF([6]回答表!F17="簡易水道事業",IF([6]回答表!X43="○",[6]回答表!B190,IF([6]回答表!AA43="○",[6]回答表!B238,"")),"")</f>
        <v/>
      </c>
      <c r="BF111" s="123"/>
      <c r="BG111" s="123"/>
      <c r="BH111" s="123"/>
      <c r="BI111" s="122"/>
      <c r="BJ111" s="123"/>
      <c r="BK111" s="123"/>
      <c r="BL111" s="123"/>
      <c r="BM111" s="122"/>
      <c r="BN111" s="123"/>
      <c r="BO111" s="123"/>
      <c r="BP111" s="154"/>
      <c r="BQ111" s="37"/>
    </row>
    <row r="112" spans="1:70" ht="19.149999999999999" customHeight="1" x14ac:dyDescent="0.4">
      <c r="C112" s="32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7"/>
      <c r="O112" s="88"/>
      <c r="P112" s="88"/>
      <c r="Q112" s="89"/>
      <c r="R112" s="38"/>
      <c r="S112" s="38"/>
      <c r="T112" s="38"/>
      <c r="U112" s="108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10"/>
      <c r="AK112" s="49"/>
      <c r="AL112" s="49"/>
      <c r="AM112" s="97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9"/>
      <c r="BC112" s="39"/>
      <c r="BD112" s="34"/>
      <c r="BE112" s="124"/>
      <c r="BF112" s="125"/>
      <c r="BG112" s="125"/>
      <c r="BH112" s="125"/>
      <c r="BI112" s="124"/>
      <c r="BJ112" s="125"/>
      <c r="BK112" s="125"/>
      <c r="BL112" s="125"/>
      <c r="BM112" s="124"/>
      <c r="BN112" s="125"/>
      <c r="BO112" s="125"/>
      <c r="BP112" s="145"/>
      <c r="BQ112" s="37"/>
    </row>
    <row r="113" spans="3:69" ht="15.6" customHeight="1" x14ac:dyDescent="0.4">
      <c r="C113" s="32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7"/>
      <c r="O113" s="88"/>
      <c r="P113" s="88"/>
      <c r="Q113" s="89"/>
      <c r="R113" s="38"/>
      <c r="S113" s="38"/>
      <c r="T113" s="38"/>
      <c r="U113" s="111" t="str">
        <f>IF([6]回答表!F17="簡易水道事業",IF([6]回答表!X43="○",[6]回答表!Y181,IF([6]回答表!AA43="○",[6]回答表!Y229,"")),"")</f>
        <v/>
      </c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3"/>
      <c r="AK113" s="49"/>
      <c r="AL113" s="49"/>
      <c r="AM113" s="97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9"/>
      <c r="BC113" s="39"/>
      <c r="BD113" s="34"/>
      <c r="BE113" s="124"/>
      <c r="BF113" s="125"/>
      <c r="BG113" s="125"/>
      <c r="BH113" s="125"/>
      <c r="BI113" s="124"/>
      <c r="BJ113" s="125"/>
      <c r="BK113" s="125"/>
      <c r="BL113" s="125"/>
      <c r="BM113" s="124"/>
      <c r="BN113" s="125"/>
      <c r="BO113" s="125"/>
      <c r="BP113" s="145"/>
      <c r="BQ113" s="37"/>
    </row>
    <row r="114" spans="3:69" ht="15.6" customHeight="1" x14ac:dyDescent="0.4">
      <c r="C114" s="3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90"/>
      <c r="O114" s="91"/>
      <c r="P114" s="91"/>
      <c r="Q114" s="92"/>
      <c r="R114" s="38"/>
      <c r="S114" s="38"/>
      <c r="T114" s="38"/>
      <c r="U114" s="114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6"/>
      <c r="AK114" s="49"/>
      <c r="AL114" s="49"/>
      <c r="AM114" s="97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9"/>
      <c r="BC114" s="39"/>
      <c r="BD114" s="34"/>
      <c r="BE114" s="124" t="str">
        <f>IF([6]回答表!F17="簡易水道事業",IF([6]回答表!X43="○",[6]回答表!E190,IF([6]回答表!AA43="○",[6]回答表!E238,"")),"")</f>
        <v/>
      </c>
      <c r="BF114" s="125"/>
      <c r="BG114" s="125"/>
      <c r="BH114" s="125"/>
      <c r="BI114" s="124" t="str">
        <f>IF([6]回答表!F17="簡易水道事業",IF([6]回答表!X43="○",[6]回答表!E191,IF([6]回答表!AA43="○",[6]回答表!E239,"")),"")</f>
        <v/>
      </c>
      <c r="BJ114" s="125"/>
      <c r="BK114" s="125"/>
      <c r="BL114" s="125"/>
      <c r="BM114" s="124" t="str">
        <f>IF([6]回答表!F17="簡易水道事業",IF([6]回答表!X43="○",[6]回答表!E192,IF([6]回答表!AA43="○",[6]回答表!E240,"")),"")</f>
        <v/>
      </c>
      <c r="BN114" s="125"/>
      <c r="BO114" s="125"/>
      <c r="BP114" s="145"/>
      <c r="BQ114" s="37"/>
    </row>
    <row r="115" spans="3:69" ht="15.6" customHeight="1" x14ac:dyDescent="0.4"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1"/>
      <c r="O115" s="51"/>
      <c r="P115" s="51"/>
      <c r="Q115" s="51"/>
      <c r="R115" s="52"/>
      <c r="S115" s="52"/>
      <c r="T115" s="52"/>
      <c r="U115" s="117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9"/>
      <c r="AK115" s="49"/>
      <c r="AL115" s="49"/>
      <c r="AM115" s="97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9"/>
      <c r="BC115" s="39"/>
      <c r="BD115" s="39"/>
      <c r="BE115" s="124"/>
      <c r="BF115" s="125"/>
      <c r="BG115" s="125"/>
      <c r="BH115" s="125"/>
      <c r="BI115" s="124"/>
      <c r="BJ115" s="125"/>
      <c r="BK115" s="125"/>
      <c r="BL115" s="125"/>
      <c r="BM115" s="124"/>
      <c r="BN115" s="125"/>
      <c r="BO115" s="125"/>
      <c r="BP115" s="145"/>
      <c r="BQ115" s="37"/>
    </row>
    <row r="116" spans="3:69" ht="19.149999999999999" customHeight="1" x14ac:dyDescent="0.4"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1"/>
      <c r="O116" s="51"/>
      <c r="P116" s="51"/>
      <c r="Q116" s="51"/>
      <c r="R116" s="52"/>
      <c r="S116" s="52"/>
      <c r="T116" s="52"/>
      <c r="U116" s="105" t="s">
        <v>47</v>
      </c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7"/>
      <c r="AK116" s="49"/>
      <c r="AL116" s="49"/>
      <c r="AM116" s="97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9"/>
      <c r="BC116" s="39"/>
      <c r="BD116" s="34"/>
      <c r="BE116" s="124"/>
      <c r="BF116" s="125"/>
      <c r="BG116" s="125"/>
      <c r="BH116" s="125"/>
      <c r="BI116" s="124"/>
      <c r="BJ116" s="125"/>
      <c r="BK116" s="125"/>
      <c r="BL116" s="125"/>
      <c r="BM116" s="124"/>
      <c r="BN116" s="125"/>
      <c r="BO116" s="125"/>
      <c r="BP116" s="145"/>
      <c r="BQ116" s="37"/>
    </row>
    <row r="117" spans="3:69" ht="19.149999999999999" customHeight="1" x14ac:dyDescent="0.4">
      <c r="C117" s="32"/>
      <c r="D117" s="126" t="s">
        <v>26</v>
      </c>
      <c r="E117" s="83"/>
      <c r="F117" s="83"/>
      <c r="G117" s="83"/>
      <c r="H117" s="83"/>
      <c r="I117" s="83"/>
      <c r="J117" s="83"/>
      <c r="K117" s="83"/>
      <c r="L117" s="83"/>
      <c r="M117" s="93"/>
      <c r="N117" s="84" t="str">
        <f>IF([6]回答表!F17="簡易水道事業",IF([6]回答表!AA43="○","○",""),"")</f>
        <v/>
      </c>
      <c r="O117" s="85"/>
      <c r="P117" s="85"/>
      <c r="Q117" s="86"/>
      <c r="R117" s="38"/>
      <c r="S117" s="38"/>
      <c r="T117" s="38"/>
      <c r="U117" s="108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10"/>
      <c r="AK117" s="49"/>
      <c r="AL117" s="49"/>
      <c r="AM117" s="97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9"/>
      <c r="BC117" s="39"/>
      <c r="BD117" s="53"/>
      <c r="BE117" s="124"/>
      <c r="BF117" s="125"/>
      <c r="BG117" s="125"/>
      <c r="BH117" s="125"/>
      <c r="BI117" s="124"/>
      <c r="BJ117" s="125"/>
      <c r="BK117" s="125"/>
      <c r="BL117" s="125"/>
      <c r="BM117" s="124"/>
      <c r="BN117" s="125"/>
      <c r="BO117" s="125"/>
      <c r="BP117" s="145"/>
      <c r="BQ117" s="37"/>
    </row>
    <row r="118" spans="3:69" ht="15.6" customHeight="1" x14ac:dyDescent="0.4">
      <c r="C118" s="32"/>
      <c r="D118" s="83"/>
      <c r="E118" s="83"/>
      <c r="F118" s="83"/>
      <c r="G118" s="83"/>
      <c r="H118" s="83"/>
      <c r="I118" s="83"/>
      <c r="J118" s="83"/>
      <c r="K118" s="83"/>
      <c r="L118" s="83"/>
      <c r="M118" s="93"/>
      <c r="N118" s="87"/>
      <c r="O118" s="88"/>
      <c r="P118" s="88"/>
      <c r="Q118" s="89"/>
      <c r="R118" s="38"/>
      <c r="S118" s="38"/>
      <c r="T118" s="38"/>
      <c r="U118" s="111" t="str">
        <f>IF([6]回答表!F17="簡易水道事業",IF([6]回答表!X43="○",[6]回答表!Y182,IF([6]回答表!AA43="○",[6]回答表!Y230,"")),"")</f>
        <v/>
      </c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3"/>
      <c r="AK118" s="49"/>
      <c r="AL118" s="49"/>
      <c r="AM118" s="97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9"/>
      <c r="BC118" s="39"/>
      <c r="BD118" s="53"/>
      <c r="BE118" s="124" t="s">
        <v>23</v>
      </c>
      <c r="BF118" s="125"/>
      <c r="BG118" s="125"/>
      <c r="BH118" s="125"/>
      <c r="BI118" s="124" t="s">
        <v>24</v>
      </c>
      <c r="BJ118" s="125"/>
      <c r="BK118" s="125"/>
      <c r="BL118" s="125"/>
      <c r="BM118" s="124" t="s">
        <v>25</v>
      </c>
      <c r="BN118" s="125"/>
      <c r="BO118" s="125"/>
      <c r="BP118" s="145"/>
      <c r="BQ118" s="37"/>
    </row>
    <row r="119" spans="3:69" ht="15.6" customHeight="1" x14ac:dyDescent="0.4">
      <c r="C119" s="32"/>
      <c r="D119" s="83"/>
      <c r="E119" s="83"/>
      <c r="F119" s="83"/>
      <c r="G119" s="83"/>
      <c r="H119" s="83"/>
      <c r="I119" s="83"/>
      <c r="J119" s="83"/>
      <c r="K119" s="83"/>
      <c r="L119" s="83"/>
      <c r="M119" s="93"/>
      <c r="N119" s="87"/>
      <c r="O119" s="88"/>
      <c r="P119" s="88"/>
      <c r="Q119" s="89"/>
      <c r="R119" s="38"/>
      <c r="S119" s="38"/>
      <c r="T119" s="38"/>
      <c r="U119" s="114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6"/>
      <c r="AK119" s="49"/>
      <c r="AL119" s="49"/>
      <c r="AM119" s="97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9"/>
      <c r="BC119" s="39"/>
      <c r="BD119" s="53"/>
      <c r="BE119" s="124"/>
      <c r="BF119" s="125"/>
      <c r="BG119" s="125"/>
      <c r="BH119" s="125"/>
      <c r="BI119" s="124"/>
      <c r="BJ119" s="125"/>
      <c r="BK119" s="125"/>
      <c r="BL119" s="125"/>
      <c r="BM119" s="124"/>
      <c r="BN119" s="125"/>
      <c r="BO119" s="125"/>
      <c r="BP119" s="145"/>
      <c r="BQ119" s="37"/>
    </row>
    <row r="120" spans="3:69" ht="15.6" customHeight="1" x14ac:dyDescent="0.4">
      <c r="C120" s="32"/>
      <c r="D120" s="83"/>
      <c r="E120" s="83"/>
      <c r="F120" s="83"/>
      <c r="G120" s="83"/>
      <c r="H120" s="83"/>
      <c r="I120" s="83"/>
      <c r="J120" s="83"/>
      <c r="K120" s="83"/>
      <c r="L120" s="83"/>
      <c r="M120" s="93"/>
      <c r="N120" s="90"/>
      <c r="O120" s="91"/>
      <c r="P120" s="91"/>
      <c r="Q120" s="92"/>
      <c r="R120" s="38"/>
      <c r="S120" s="38"/>
      <c r="T120" s="38"/>
      <c r="U120" s="117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9"/>
      <c r="AK120" s="49"/>
      <c r="AL120" s="49"/>
      <c r="AM120" s="100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2"/>
      <c r="BC120" s="39"/>
      <c r="BD120" s="53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46"/>
      <c r="BQ120" s="37"/>
    </row>
    <row r="121" spans="3:69" ht="15.6" customHeight="1" x14ac:dyDescent="0.5">
      <c r="C121" s="3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19"/>
      <c r="O121" s="19"/>
      <c r="P121" s="19"/>
      <c r="Q121" s="19"/>
      <c r="R121" s="38"/>
      <c r="S121" s="38"/>
      <c r="T121" s="38"/>
      <c r="U121" s="38"/>
      <c r="V121" s="38"/>
      <c r="W121" s="38"/>
      <c r="X121" s="18"/>
      <c r="Y121" s="18"/>
      <c r="Z121" s="18"/>
      <c r="AA121" s="35"/>
      <c r="AB121" s="35"/>
      <c r="AC121" s="35"/>
      <c r="AD121" s="35"/>
      <c r="AE121" s="35"/>
      <c r="AF121" s="35"/>
      <c r="AG121" s="35"/>
      <c r="AH121" s="35"/>
      <c r="AI121" s="35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37"/>
    </row>
    <row r="122" spans="3:69" ht="18.600000000000001" customHeight="1" x14ac:dyDescent="0.5">
      <c r="C122" s="3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19"/>
      <c r="O122" s="19"/>
      <c r="P122" s="19"/>
      <c r="Q122" s="19"/>
      <c r="R122" s="38"/>
      <c r="S122" s="38"/>
      <c r="T122" s="38"/>
      <c r="U122" s="42" t="s">
        <v>32</v>
      </c>
      <c r="V122" s="38"/>
      <c r="W122" s="38"/>
      <c r="X122" s="38"/>
      <c r="Y122" s="38"/>
      <c r="Z122" s="38"/>
      <c r="AA122" s="35"/>
      <c r="AB122" s="43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2" t="s">
        <v>33</v>
      </c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18"/>
      <c r="BQ122" s="37"/>
    </row>
    <row r="123" spans="3:69" ht="15.6" customHeight="1" x14ac:dyDescent="0.4">
      <c r="C123" s="32"/>
      <c r="D123" s="83" t="s">
        <v>34</v>
      </c>
      <c r="E123" s="83"/>
      <c r="F123" s="83"/>
      <c r="G123" s="83"/>
      <c r="H123" s="83"/>
      <c r="I123" s="83"/>
      <c r="J123" s="83"/>
      <c r="K123" s="83"/>
      <c r="L123" s="83"/>
      <c r="M123" s="93"/>
      <c r="N123" s="84" t="str">
        <f>IF([6]回答表!F17="簡易水道事業",IF([6]回答表!AD43="○","○",""),"")</f>
        <v/>
      </c>
      <c r="O123" s="85"/>
      <c r="P123" s="85"/>
      <c r="Q123" s="86"/>
      <c r="R123" s="38"/>
      <c r="S123" s="38"/>
      <c r="T123" s="38"/>
      <c r="U123" s="94" t="str">
        <f>IF([6]回答表!F17="簡易水道事業",IF([6]回答表!AD43="○",[6]回答表!B249,""),"")</f>
        <v/>
      </c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55"/>
      <c r="AL123" s="55"/>
      <c r="AM123" s="94" t="str">
        <f>IF([6]回答表!F17="簡易水道事業",IF([6]回答表!AD43="○",[6]回答表!B255,""),"")</f>
        <v/>
      </c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6"/>
      <c r="BQ123" s="37"/>
    </row>
    <row r="124" spans="3:69" ht="15.6" customHeight="1" x14ac:dyDescent="0.4">
      <c r="C124" s="32"/>
      <c r="D124" s="83"/>
      <c r="E124" s="83"/>
      <c r="F124" s="83"/>
      <c r="G124" s="83"/>
      <c r="H124" s="83"/>
      <c r="I124" s="83"/>
      <c r="J124" s="83"/>
      <c r="K124" s="83"/>
      <c r="L124" s="83"/>
      <c r="M124" s="93"/>
      <c r="N124" s="87"/>
      <c r="O124" s="88"/>
      <c r="P124" s="88"/>
      <c r="Q124" s="89"/>
      <c r="R124" s="38"/>
      <c r="S124" s="38"/>
      <c r="T124" s="38"/>
      <c r="U124" s="97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9"/>
      <c r="AK124" s="55"/>
      <c r="AL124" s="55"/>
      <c r="AM124" s="97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9"/>
      <c r="BQ124" s="37"/>
    </row>
    <row r="125" spans="3:69" ht="15.6" customHeight="1" x14ac:dyDescent="0.4">
      <c r="C125" s="32"/>
      <c r="D125" s="83"/>
      <c r="E125" s="83"/>
      <c r="F125" s="83"/>
      <c r="G125" s="83"/>
      <c r="H125" s="83"/>
      <c r="I125" s="83"/>
      <c r="J125" s="83"/>
      <c r="K125" s="83"/>
      <c r="L125" s="83"/>
      <c r="M125" s="93"/>
      <c r="N125" s="87"/>
      <c r="O125" s="88"/>
      <c r="P125" s="88"/>
      <c r="Q125" s="89"/>
      <c r="R125" s="38"/>
      <c r="S125" s="38"/>
      <c r="T125" s="38"/>
      <c r="U125" s="97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9"/>
      <c r="AK125" s="55"/>
      <c r="AL125" s="55"/>
      <c r="AM125" s="97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9"/>
      <c r="BQ125" s="37"/>
    </row>
    <row r="126" spans="3:69" ht="15.6" customHeight="1" x14ac:dyDescent="0.4">
      <c r="C126" s="32"/>
      <c r="D126" s="83"/>
      <c r="E126" s="83"/>
      <c r="F126" s="83"/>
      <c r="G126" s="83"/>
      <c r="H126" s="83"/>
      <c r="I126" s="83"/>
      <c r="J126" s="83"/>
      <c r="K126" s="83"/>
      <c r="L126" s="83"/>
      <c r="M126" s="93"/>
      <c r="N126" s="90"/>
      <c r="O126" s="91"/>
      <c r="P126" s="91"/>
      <c r="Q126" s="92"/>
      <c r="R126" s="38"/>
      <c r="S126" s="38"/>
      <c r="T126" s="38"/>
      <c r="U126" s="100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2"/>
      <c r="AK126" s="55"/>
      <c r="AL126" s="55"/>
      <c r="AM126" s="100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2"/>
      <c r="BQ126" s="37"/>
    </row>
    <row r="127" spans="3:69" ht="15.6" customHeight="1" x14ac:dyDescent="0.4">
      <c r="C127" s="56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8"/>
    </row>
    <row r="128" spans="3:69" ht="15.6" customHeight="1" x14ac:dyDescent="0.4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</row>
    <row r="129" spans="3:69" ht="15.6" customHeight="1" x14ac:dyDescent="0.4"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28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30"/>
    </row>
    <row r="130" spans="3:69" ht="15.6" customHeight="1" x14ac:dyDescent="0.5">
      <c r="C130" s="32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18"/>
      <c r="Y130" s="18"/>
      <c r="Z130" s="18"/>
      <c r="AA130" s="34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6"/>
      <c r="AO130" s="39"/>
      <c r="AP130" s="40"/>
      <c r="AQ130" s="40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33"/>
      <c r="BD130" s="34"/>
      <c r="BE130" s="34"/>
      <c r="BF130" s="34"/>
      <c r="BG130" s="34"/>
      <c r="BH130" s="34"/>
      <c r="BI130" s="34"/>
      <c r="BJ130" s="34"/>
      <c r="BK130" s="34"/>
      <c r="BL130" s="34"/>
      <c r="BM130" s="35"/>
      <c r="BN130" s="35"/>
      <c r="BO130" s="35"/>
      <c r="BP130" s="36"/>
      <c r="BQ130" s="37"/>
    </row>
    <row r="131" spans="3:69" ht="15.6" customHeight="1" x14ac:dyDescent="0.5">
      <c r="C131" s="32"/>
      <c r="D131" s="71" t="s">
        <v>14</v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3"/>
      <c r="R131" s="77" t="s">
        <v>48</v>
      </c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9"/>
      <c r="BC131" s="33"/>
      <c r="BD131" s="34"/>
      <c r="BE131" s="34"/>
      <c r="BF131" s="34"/>
      <c r="BG131" s="34"/>
      <c r="BH131" s="34"/>
      <c r="BI131" s="34"/>
      <c r="BJ131" s="34"/>
      <c r="BK131" s="34"/>
      <c r="BL131" s="34"/>
      <c r="BM131" s="35"/>
      <c r="BN131" s="35"/>
      <c r="BO131" s="35"/>
      <c r="BP131" s="36"/>
      <c r="BQ131" s="37"/>
    </row>
    <row r="132" spans="3:69" ht="15.6" customHeight="1" x14ac:dyDescent="0.5">
      <c r="C132" s="32"/>
      <c r="D132" s="74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6"/>
      <c r="R132" s="80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2"/>
      <c r="BC132" s="33"/>
      <c r="BD132" s="34"/>
      <c r="BE132" s="34"/>
      <c r="BF132" s="34"/>
      <c r="BG132" s="34"/>
      <c r="BH132" s="34"/>
      <c r="BI132" s="34"/>
      <c r="BJ132" s="34"/>
      <c r="BK132" s="34"/>
      <c r="BL132" s="34"/>
      <c r="BM132" s="35"/>
      <c r="BN132" s="35"/>
      <c r="BO132" s="35"/>
      <c r="BP132" s="36"/>
      <c r="BQ132" s="37"/>
    </row>
    <row r="133" spans="3:69" ht="15.6" customHeight="1" x14ac:dyDescent="0.5">
      <c r="C133" s="32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18"/>
      <c r="Y133" s="18"/>
      <c r="Z133" s="18"/>
      <c r="AA133" s="34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6"/>
      <c r="AO133" s="39"/>
      <c r="AP133" s="40"/>
      <c r="AQ133" s="40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33"/>
      <c r="BD133" s="34"/>
      <c r="BE133" s="34"/>
      <c r="BF133" s="34"/>
      <c r="BG133" s="34"/>
      <c r="BH133" s="34"/>
      <c r="BI133" s="34"/>
      <c r="BJ133" s="34"/>
      <c r="BK133" s="34"/>
      <c r="BL133" s="34"/>
      <c r="BM133" s="35"/>
      <c r="BN133" s="35"/>
      <c r="BO133" s="35"/>
      <c r="BP133" s="36"/>
      <c r="BQ133" s="37"/>
    </row>
    <row r="134" spans="3:69" ht="25.5" x14ac:dyDescent="0.5">
      <c r="C134" s="3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42" t="s">
        <v>40</v>
      </c>
      <c r="V134" s="44"/>
      <c r="W134" s="43"/>
      <c r="X134" s="45"/>
      <c r="Y134" s="45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43"/>
      <c r="AM134" s="42" t="s">
        <v>36</v>
      </c>
      <c r="AN134" s="38"/>
      <c r="AO134" s="38"/>
      <c r="AP134" s="38"/>
      <c r="AQ134" s="38"/>
      <c r="AR134" s="38"/>
      <c r="AS134" s="35"/>
      <c r="AT134" s="43"/>
      <c r="AU134" s="43"/>
      <c r="AV134" s="43"/>
      <c r="AW134" s="43"/>
      <c r="AX134" s="43"/>
      <c r="AY134" s="43"/>
      <c r="AZ134" s="43"/>
      <c r="BA134" s="43"/>
      <c r="BB134" s="43"/>
      <c r="BC134" s="47"/>
      <c r="BD134" s="35"/>
      <c r="BE134" s="48" t="s">
        <v>17</v>
      </c>
      <c r="BF134" s="59"/>
      <c r="BG134" s="59"/>
      <c r="BH134" s="59"/>
      <c r="BI134" s="59"/>
      <c r="BJ134" s="59"/>
      <c r="BK134" s="59"/>
      <c r="BL134" s="35"/>
      <c r="BM134" s="35"/>
      <c r="BN134" s="35"/>
      <c r="BO134" s="35"/>
      <c r="BP134" s="36"/>
      <c r="BQ134" s="37"/>
    </row>
    <row r="135" spans="3:69" ht="19.149999999999999" customHeight="1" x14ac:dyDescent="0.4">
      <c r="C135" s="32"/>
      <c r="D135" s="83" t="s">
        <v>18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4" t="str">
        <f>IF([6]回答表!F17="下水道事業",IF([6]回答表!X43="○","○",""),"")</f>
        <v/>
      </c>
      <c r="O135" s="85"/>
      <c r="P135" s="85"/>
      <c r="Q135" s="86"/>
      <c r="R135" s="38"/>
      <c r="S135" s="38"/>
      <c r="T135" s="38"/>
      <c r="U135" s="105" t="s">
        <v>49</v>
      </c>
      <c r="V135" s="106"/>
      <c r="W135" s="106"/>
      <c r="X135" s="106"/>
      <c r="Y135" s="106"/>
      <c r="Z135" s="106"/>
      <c r="AA135" s="106"/>
      <c r="AB135" s="106"/>
      <c r="AC135" s="105" t="s">
        <v>50</v>
      </c>
      <c r="AD135" s="106"/>
      <c r="AE135" s="106"/>
      <c r="AF135" s="106"/>
      <c r="AG135" s="106"/>
      <c r="AH135" s="106"/>
      <c r="AI135" s="106"/>
      <c r="AJ135" s="107"/>
      <c r="AK135" s="49"/>
      <c r="AL135" s="49"/>
      <c r="AM135" s="94" t="str">
        <f>IF([6]回答表!F17="下水道事業",IF([6]回答表!X43="○",[6]回答表!B154,IF([6]回答表!AA43="○",[6]回答表!B201,"")),"")</f>
        <v/>
      </c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6"/>
      <c r="BC135" s="39"/>
      <c r="BD135" s="34"/>
      <c r="BE135" s="122" t="str">
        <f>IF([6]回答表!F17="下水道事業",IF([6]回答表!X43="○",[6]回答表!B190,IF([6]回答表!AA43="○",[6]回答表!B238,"")),"")</f>
        <v/>
      </c>
      <c r="BF135" s="123"/>
      <c r="BG135" s="123"/>
      <c r="BH135" s="123"/>
      <c r="BI135" s="122"/>
      <c r="BJ135" s="123"/>
      <c r="BK135" s="123"/>
      <c r="BL135" s="123"/>
      <c r="BM135" s="122"/>
      <c r="BN135" s="123"/>
      <c r="BO135" s="123"/>
      <c r="BP135" s="154"/>
      <c r="BQ135" s="37"/>
    </row>
    <row r="136" spans="3:69" ht="19.149999999999999" customHeight="1" x14ac:dyDescent="0.4">
      <c r="C136" s="32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7"/>
      <c r="O136" s="88"/>
      <c r="P136" s="88"/>
      <c r="Q136" s="89"/>
      <c r="R136" s="38"/>
      <c r="S136" s="38"/>
      <c r="T136" s="38"/>
      <c r="U136" s="178"/>
      <c r="V136" s="179"/>
      <c r="W136" s="179"/>
      <c r="X136" s="179"/>
      <c r="Y136" s="179"/>
      <c r="Z136" s="179"/>
      <c r="AA136" s="179"/>
      <c r="AB136" s="179"/>
      <c r="AC136" s="178"/>
      <c r="AD136" s="179"/>
      <c r="AE136" s="179"/>
      <c r="AF136" s="179"/>
      <c r="AG136" s="179"/>
      <c r="AH136" s="179"/>
      <c r="AI136" s="179"/>
      <c r="AJ136" s="180"/>
      <c r="AK136" s="49"/>
      <c r="AL136" s="49"/>
      <c r="AM136" s="97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9"/>
      <c r="BC136" s="39"/>
      <c r="BD136" s="34"/>
      <c r="BE136" s="124"/>
      <c r="BF136" s="125"/>
      <c r="BG136" s="125"/>
      <c r="BH136" s="125"/>
      <c r="BI136" s="124"/>
      <c r="BJ136" s="125"/>
      <c r="BK136" s="125"/>
      <c r="BL136" s="125"/>
      <c r="BM136" s="124"/>
      <c r="BN136" s="125"/>
      <c r="BO136" s="125"/>
      <c r="BP136" s="145"/>
      <c r="BQ136" s="37"/>
    </row>
    <row r="137" spans="3:69" ht="15.6" customHeight="1" x14ac:dyDescent="0.4">
      <c r="C137" s="32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7"/>
      <c r="O137" s="88"/>
      <c r="P137" s="88"/>
      <c r="Q137" s="89"/>
      <c r="R137" s="38"/>
      <c r="S137" s="38"/>
      <c r="T137" s="38"/>
      <c r="U137" s="111" t="str">
        <f>IF([6]回答表!F17="下水道事業",IF([6]回答表!X43="○",[6]回答表!Y184,IF([6]回答表!AA43="○",[6]回答表!Y232,"")),"")</f>
        <v/>
      </c>
      <c r="V137" s="112"/>
      <c r="W137" s="112"/>
      <c r="X137" s="112"/>
      <c r="Y137" s="112"/>
      <c r="Z137" s="112"/>
      <c r="AA137" s="112"/>
      <c r="AB137" s="113"/>
      <c r="AC137" s="111" t="str">
        <f>IF([6]回答表!F17="下水道事業",IF([6]回答表!X43="○",[6]回答表!Y185,IF([6]回答表!AA43="○",[6]回答表!Y233,"")),"")</f>
        <v/>
      </c>
      <c r="AD137" s="112"/>
      <c r="AE137" s="112"/>
      <c r="AF137" s="112"/>
      <c r="AG137" s="112"/>
      <c r="AH137" s="112"/>
      <c r="AI137" s="112"/>
      <c r="AJ137" s="113"/>
      <c r="AK137" s="49"/>
      <c r="AL137" s="49"/>
      <c r="AM137" s="97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9"/>
      <c r="BC137" s="39"/>
      <c r="BD137" s="34"/>
      <c r="BE137" s="124"/>
      <c r="BF137" s="125"/>
      <c r="BG137" s="125"/>
      <c r="BH137" s="125"/>
      <c r="BI137" s="124"/>
      <c r="BJ137" s="125"/>
      <c r="BK137" s="125"/>
      <c r="BL137" s="125"/>
      <c r="BM137" s="124"/>
      <c r="BN137" s="125"/>
      <c r="BO137" s="125"/>
      <c r="BP137" s="145"/>
      <c r="BQ137" s="37"/>
    </row>
    <row r="138" spans="3:69" ht="15.6" customHeight="1" x14ac:dyDescent="0.4">
      <c r="C138" s="32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90"/>
      <c r="O138" s="91"/>
      <c r="P138" s="91"/>
      <c r="Q138" s="92"/>
      <c r="R138" s="38"/>
      <c r="S138" s="38"/>
      <c r="T138" s="38"/>
      <c r="U138" s="114"/>
      <c r="V138" s="115"/>
      <c r="W138" s="115"/>
      <c r="X138" s="115"/>
      <c r="Y138" s="115"/>
      <c r="Z138" s="115"/>
      <c r="AA138" s="115"/>
      <c r="AB138" s="116"/>
      <c r="AC138" s="114"/>
      <c r="AD138" s="115"/>
      <c r="AE138" s="115"/>
      <c r="AF138" s="115"/>
      <c r="AG138" s="115"/>
      <c r="AH138" s="115"/>
      <c r="AI138" s="115"/>
      <c r="AJ138" s="116"/>
      <c r="AK138" s="49"/>
      <c r="AL138" s="49"/>
      <c r="AM138" s="97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9"/>
      <c r="BC138" s="39"/>
      <c r="BD138" s="34"/>
      <c r="BE138" s="124" t="str">
        <f>IF([6]回答表!F17="下水道事業",IF([6]回答表!X43="○",[6]回答表!E190,IF([6]回答表!AA43="○",[6]回答表!E238,"")),"")</f>
        <v/>
      </c>
      <c r="BF138" s="125"/>
      <c r="BG138" s="125"/>
      <c r="BH138" s="125"/>
      <c r="BI138" s="124" t="str">
        <f>IF([6]回答表!F17="下水道事業",IF([6]回答表!X43="○",[6]回答表!E191,IF([6]回答表!AA43="○",[6]回答表!E239,"")),"")</f>
        <v/>
      </c>
      <c r="BJ138" s="125"/>
      <c r="BK138" s="125"/>
      <c r="BL138" s="125"/>
      <c r="BM138" s="124" t="str">
        <f>IF([6]回答表!F17="下水道事業",IF([6]回答表!X43="○",[6]回答表!E192,IF([6]回答表!AA43="○",[6]回答表!E240,"")),"")</f>
        <v/>
      </c>
      <c r="BN138" s="125"/>
      <c r="BO138" s="125"/>
      <c r="BP138" s="145"/>
      <c r="BQ138" s="37"/>
    </row>
    <row r="139" spans="3:69" ht="15.6" customHeight="1" x14ac:dyDescent="0.4"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1"/>
      <c r="O139" s="51"/>
      <c r="P139" s="51"/>
      <c r="Q139" s="51"/>
      <c r="R139" s="52"/>
      <c r="S139" s="52"/>
      <c r="T139" s="52"/>
      <c r="U139" s="117"/>
      <c r="V139" s="118"/>
      <c r="W139" s="118"/>
      <c r="X139" s="118"/>
      <c r="Y139" s="118"/>
      <c r="Z139" s="118"/>
      <c r="AA139" s="118"/>
      <c r="AB139" s="119"/>
      <c r="AC139" s="117"/>
      <c r="AD139" s="118"/>
      <c r="AE139" s="118"/>
      <c r="AF139" s="118"/>
      <c r="AG139" s="118"/>
      <c r="AH139" s="118"/>
      <c r="AI139" s="118"/>
      <c r="AJ139" s="119"/>
      <c r="AK139" s="49"/>
      <c r="AL139" s="49"/>
      <c r="AM139" s="97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9"/>
      <c r="BC139" s="39"/>
      <c r="BD139" s="39"/>
      <c r="BE139" s="124"/>
      <c r="BF139" s="125"/>
      <c r="BG139" s="125"/>
      <c r="BH139" s="125"/>
      <c r="BI139" s="124"/>
      <c r="BJ139" s="125"/>
      <c r="BK139" s="125"/>
      <c r="BL139" s="125"/>
      <c r="BM139" s="124"/>
      <c r="BN139" s="125"/>
      <c r="BO139" s="125"/>
      <c r="BP139" s="145"/>
      <c r="BQ139" s="37"/>
    </row>
    <row r="140" spans="3:69" ht="19.149999999999999" customHeight="1" x14ac:dyDescent="0.4"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1"/>
      <c r="O140" s="51"/>
      <c r="P140" s="51"/>
      <c r="Q140" s="51"/>
      <c r="R140" s="52"/>
      <c r="S140" s="52"/>
      <c r="T140" s="52"/>
      <c r="U140" s="105" t="s">
        <v>51</v>
      </c>
      <c r="V140" s="106"/>
      <c r="W140" s="106"/>
      <c r="X140" s="106"/>
      <c r="Y140" s="106"/>
      <c r="Z140" s="106"/>
      <c r="AA140" s="106"/>
      <c r="AB140" s="106"/>
      <c r="AC140" s="181" t="s">
        <v>52</v>
      </c>
      <c r="AD140" s="182"/>
      <c r="AE140" s="182"/>
      <c r="AF140" s="182"/>
      <c r="AG140" s="182"/>
      <c r="AH140" s="182"/>
      <c r="AI140" s="182"/>
      <c r="AJ140" s="183"/>
      <c r="AK140" s="49"/>
      <c r="AL140" s="49"/>
      <c r="AM140" s="97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9"/>
      <c r="BC140" s="39"/>
      <c r="BD140" s="34"/>
      <c r="BE140" s="124"/>
      <c r="BF140" s="125"/>
      <c r="BG140" s="125"/>
      <c r="BH140" s="125"/>
      <c r="BI140" s="124"/>
      <c r="BJ140" s="125"/>
      <c r="BK140" s="125"/>
      <c r="BL140" s="125"/>
      <c r="BM140" s="124"/>
      <c r="BN140" s="125"/>
      <c r="BO140" s="125"/>
      <c r="BP140" s="145"/>
      <c r="BQ140" s="37"/>
    </row>
    <row r="141" spans="3:69" ht="19.149999999999999" customHeight="1" x14ac:dyDescent="0.4">
      <c r="C141" s="32"/>
      <c r="D141" s="126" t="s">
        <v>26</v>
      </c>
      <c r="E141" s="83"/>
      <c r="F141" s="83"/>
      <c r="G141" s="83"/>
      <c r="H141" s="83"/>
      <c r="I141" s="83"/>
      <c r="J141" s="83"/>
      <c r="K141" s="83"/>
      <c r="L141" s="83"/>
      <c r="M141" s="93"/>
      <c r="N141" s="84" t="str">
        <f>IF([6]回答表!F17="下水道事業",IF([6]回答表!AA43="○","○",""),"")</f>
        <v/>
      </c>
      <c r="O141" s="85"/>
      <c r="P141" s="85"/>
      <c r="Q141" s="86"/>
      <c r="R141" s="38"/>
      <c r="S141" s="38"/>
      <c r="T141" s="38"/>
      <c r="U141" s="178"/>
      <c r="V141" s="179"/>
      <c r="W141" s="179"/>
      <c r="X141" s="179"/>
      <c r="Y141" s="179"/>
      <c r="Z141" s="179"/>
      <c r="AA141" s="179"/>
      <c r="AB141" s="179"/>
      <c r="AC141" s="184"/>
      <c r="AD141" s="185"/>
      <c r="AE141" s="185"/>
      <c r="AF141" s="185"/>
      <c r="AG141" s="185"/>
      <c r="AH141" s="185"/>
      <c r="AI141" s="185"/>
      <c r="AJ141" s="186"/>
      <c r="AK141" s="49"/>
      <c r="AL141" s="49"/>
      <c r="AM141" s="97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9"/>
      <c r="BC141" s="39"/>
      <c r="BD141" s="53"/>
      <c r="BE141" s="124"/>
      <c r="BF141" s="125"/>
      <c r="BG141" s="125"/>
      <c r="BH141" s="125"/>
      <c r="BI141" s="124"/>
      <c r="BJ141" s="125"/>
      <c r="BK141" s="125"/>
      <c r="BL141" s="125"/>
      <c r="BM141" s="124"/>
      <c r="BN141" s="125"/>
      <c r="BO141" s="125"/>
      <c r="BP141" s="145"/>
      <c r="BQ141" s="37"/>
    </row>
    <row r="142" spans="3:69" ht="15.6" customHeight="1" x14ac:dyDescent="0.4">
      <c r="C142" s="32"/>
      <c r="D142" s="83"/>
      <c r="E142" s="83"/>
      <c r="F142" s="83"/>
      <c r="G142" s="83"/>
      <c r="H142" s="83"/>
      <c r="I142" s="83"/>
      <c r="J142" s="83"/>
      <c r="K142" s="83"/>
      <c r="L142" s="83"/>
      <c r="M142" s="93"/>
      <c r="N142" s="87"/>
      <c r="O142" s="88"/>
      <c r="P142" s="88"/>
      <c r="Q142" s="89"/>
      <c r="R142" s="38"/>
      <c r="S142" s="38"/>
      <c r="T142" s="38"/>
      <c r="U142" s="111" t="str">
        <f>IF([6]回答表!F17="下水道事業",IF([6]回答表!X43="○",[6]回答表!Y186,IF([6]回答表!AA43="○",[6]回答表!Y234,"")),"")</f>
        <v/>
      </c>
      <c r="V142" s="112"/>
      <c r="W142" s="112"/>
      <c r="X142" s="112"/>
      <c r="Y142" s="112"/>
      <c r="Z142" s="112"/>
      <c r="AA142" s="112"/>
      <c r="AB142" s="113"/>
      <c r="AC142" s="111" t="str">
        <f>IF([6]回答表!F17="下水道事業",IF([6]回答表!X43="○",[6]回答表!Y187,IF([6]回答表!AA43="○",[6]回答表!Y235,"")),"")</f>
        <v/>
      </c>
      <c r="AD142" s="112"/>
      <c r="AE142" s="112"/>
      <c r="AF142" s="112"/>
      <c r="AG142" s="112"/>
      <c r="AH142" s="112"/>
      <c r="AI142" s="112"/>
      <c r="AJ142" s="113"/>
      <c r="AK142" s="49"/>
      <c r="AL142" s="49"/>
      <c r="AM142" s="97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9"/>
      <c r="BC142" s="39"/>
      <c r="BD142" s="53"/>
      <c r="BE142" s="124" t="s">
        <v>23</v>
      </c>
      <c r="BF142" s="125"/>
      <c r="BG142" s="125"/>
      <c r="BH142" s="125"/>
      <c r="BI142" s="124" t="s">
        <v>24</v>
      </c>
      <c r="BJ142" s="125"/>
      <c r="BK142" s="125"/>
      <c r="BL142" s="125"/>
      <c r="BM142" s="124" t="s">
        <v>25</v>
      </c>
      <c r="BN142" s="125"/>
      <c r="BO142" s="125"/>
      <c r="BP142" s="145"/>
      <c r="BQ142" s="37"/>
    </row>
    <row r="143" spans="3:69" ht="15.6" customHeight="1" x14ac:dyDescent="0.4">
      <c r="C143" s="32"/>
      <c r="D143" s="83"/>
      <c r="E143" s="83"/>
      <c r="F143" s="83"/>
      <c r="G143" s="83"/>
      <c r="H143" s="83"/>
      <c r="I143" s="83"/>
      <c r="J143" s="83"/>
      <c r="K143" s="83"/>
      <c r="L143" s="83"/>
      <c r="M143" s="93"/>
      <c r="N143" s="87"/>
      <c r="O143" s="88"/>
      <c r="P143" s="88"/>
      <c r="Q143" s="89"/>
      <c r="R143" s="38"/>
      <c r="S143" s="38"/>
      <c r="T143" s="38"/>
      <c r="U143" s="114"/>
      <c r="V143" s="115"/>
      <c r="W143" s="115"/>
      <c r="X143" s="115"/>
      <c r="Y143" s="115"/>
      <c r="Z143" s="115"/>
      <c r="AA143" s="115"/>
      <c r="AB143" s="116"/>
      <c r="AC143" s="114"/>
      <c r="AD143" s="115"/>
      <c r="AE143" s="115"/>
      <c r="AF143" s="115"/>
      <c r="AG143" s="115"/>
      <c r="AH143" s="115"/>
      <c r="AI143" s="115"/>
      <c r="AJ143" s="116"/>
      <c r="AK143" s="49"/>
      <c r="AL143" s="49"/>
      <c r="AM143" s="97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9"/>
      <c r="BC143" s="39"/>
      <c r="BD143" s="53"/>
      <c r="BE143" s="124"/>
      <c r="BF143" s="125"/>
      <c r="BG143" s="125"/>
      <c r="BH143" s="125"/>
      <c r="BI143" s="124"/>
      <c r="BJ143" s="125"/>
      <c r="BK143" s="125"/>
      <c r="BL143" s="125"/>
      <c r="BM143" s="124"/>
      <c r="BN143" s="125"/>
      <c r="BO143" s="125"/>
      <c r="BP143" s="145"/>
      <c r="BQ143" s="37"/>
    </row>
    <row r="144" spans="3:69" ht="15.6" customHeight="1" x14ac:dyDescent="0.4">
      <c r="C144" s="32"/>
      <c r="D144" s="83"/>
      <c r="E144" s="83"/>
      <c r="F144" s="83"/>
      <c r="G144" s="83"/>
      <c r="H144" s="83"/>
      <c r="I144" s="83"/>
      <c r="J144" s="83"/>
      <c r="K144" s="83"/>
      <c r="L144" s="83"/>
      <c r="M144" s="93"/>
      <c r="N144" s="90"/>
      <c r="O144" s="91"/>
      <c r="P144" s="91"/>
      <c r="Q144" s="92"/>
      <c r="R144" s="38"/>
      <c r="S144" s="38"/>
      <c r="T144" s="38"/>
      <c r="U144" s="117"/>
      <c r="V144" s="118"/>
      <c r="W144" s="118"/>
      <c r="X144" s="118"/>
      <c r="Y144" s="118"/>
      <c r="Z144" s="118"/>
      <c r="AA144" s="118"/>
      <c r="AB144" s="119"/>
      <c r="AC144" s="117"/>
      <c r="AD144" s="118"/>
      <c r="AE144" s="118"/>
      <c r="AF144" s="118"/>
      <c r="AG144" s="118"/>
      <c r="AH144" s="118"/>
      <c r="AI144" s="118"/>
      <c r="AJ144" s="119"/>
      <c r="AK144" s="49"/>
      <c r="AL144" s="49"/>
      <c r="AM144" s="100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2"/>
      <c r="BC144" s="39"/>
      <c r="BD144" s="53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46"/>
      <c r="BQ144" s="37"/>
    </row>
    <row r="145" spans="3:69" ht="15.6" customHeight="1" x14ac:dyDescent="0.5"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19"/>
      <c r="O145" s="19"/>
      <c r="P145" s="19"/>
      <c r="Q145" s="19"/>
      <c r="R145" s="38"/>
      <c r="S145" s="38"/>
      <c r="T145" s="38"/>
      <c r="U145" s="38"/>
      <c r="V145" s="38"/>
      <c r="W145" s="38"/>
      <c r="X145" s="18"/>
      <c r="Y145" s="18"/>
      <c r="Z145" s="18"/>
      <c r="AA145" s="35"/>
      <c r="AB145" s="35"/>
      <c r="AC145" s="35"/>
      <c r="AD145" s="35"/>
      <c r="AE145" s="35"/>
      <c r="AF145" s="35"/>
      <c r="AG145" s="35"/>
      <c r="AH145" s="35"/>
      <c r="AI145" s="35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37"/>
    </row>
    <row r="146" spans="3:69" ht="18.600000000000001" customHeight="1" x14ac:dyDescent="0.5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42" t="s">
        <v>32</v>
      </c>
      <c r="V146" s="38"/>
      <c r="W146" s="38"/>
      <c r="X146" s="38"/>
      <c r="Y146" s="38"/>
      <c r="Z146" s="38"/>
      <c r="AA146" s="35"/>
      <c r="AB146" s="43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2" t="s">
        <v>33</v>
      </c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18"/>
      <c r="BQ146" s="37"/>
    </row>
    <row r="147" spans="3:69" ht="15.6" customHeight="1" x14ac:dyDescent="0.4">
      <c r="C147" s="32"/>
      <c r="D147" s="83" t="s">
        <v>34</v>
      </c>
      <c r="E147" s="83"/>
      <c r="F147" s="83"/>
      <c r="G147" s="83"/>
      <c r="H147" s="83"/>
      <c r="I147" s="83"/>
      <c r="J147" s="83"/>
      <c r="K147" s="83"/>
      <c r="L147" s="83"/>
      <c r="M147" s="93"/>
      <c r="N147" s="84" t="str">
        <f>IF([6]回答表!F17="下水道事業",IF([6]回答表!AD43="○","○",""),"")</f>
        <v/>
      </c>
      <c r="O147" s="85"/>
      <c r="P147" s="85"/>
      <c r="Q147" s="86"/>
      <c r="R147" s="38"/>
      <c r="S147" s="38"/>
      <c r="T147" s="38"/>
      <c r="U147" s="94" t="str">
        <f>IF([6]回答表!F17="下水道事業",IF([6]回答表!AD43="○",[6]回答表!B249,""),"")</f>
        <v/>
      </c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6"/>
      <c r="AK147" s="55"/>
      <c r="AL147" s="55"/>
      <c r="AM147" s="94" t="str">
        <f>IF([6]回答表!F17="下水道事業",IF([6]回答表!AD43="○",[6]回答表!B255,""),"")</f>
        <v/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6"/>
      <c r="BQ147" s="37"/>
    </row>
    <row r="148" spans="3:69" ht="15.6" customHeight="1" x14ac:dyDescent="0.4">
      <c r="C148" s="32"/>
      <c r="D148" s="83"/>
      <c r="E148" s="83"/>
      <c r="F148" s="83"/>
      <c r="G148" s="83"/>
      <c r="H148" s="83"/>
      <c r="I148" s="83"/>
      <c r="J148" s="83"/>
      <c r="K148" s="83"/>
      <c r="L148" s="83"/>
      <c r="M148" s="93"/>
      <c r="N148" s="87"/>
      <c r="O148" s="88"/>
      <c r="P148" s="88"/>
      <c r="Q148" s="89"/>
      <c r="R148" s="38"/>
      <c r="S148" s="38"/>
      <c r="T148" s="38"/>
      <c r="U148" s="97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9"/>
      <c r="AK148" s="55"/>
      <c r="AL148" s="55"/>
      <c r="AM148" s="97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9"/>
      <c r="BQ148" s="37"/>
    </row>
    <row r="149" spans="3:69" ht="15.6" customHeight="1" x14ac:dyDescent="0.4">
      <c r="C149" s="32"/>
      <c r="D149" s="83"/>
      <c r="E149" s="83"/>
      <c r="F149" s="83"/>
      <c r="G149" s="83"/>
      <c r="H149" s="83"/>
      <c r="I149" s="83"/>
      <c r="J149" s="83"/>
      <c r="K149" s="83"/>
      <c r="L149" s="83"/>
      <c r="M149" s="93"/>
      <c r="N149" s="87"/>
      <c r="O149" s="88"/>
      <c r="P149" s="88"/>
      <c r="Q149" s="89"/>
      <c r="R149" s="38"/>
      <c r="S149" s="38"/>
      <c r="T149" s="38"/>
      <c r="U149" s="97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9"/>
      <c r="AK149" s="55"/>
      <c r="AL149" s="55"/>
      <c r="AM149" s="97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9"/>
      <c r="BQ149" s="37"/>
    </row>
    <row r="150" spans="3:69" ht="15.6" customHeight="1" x14ac:dyDescent="0.4">
      <c r="C150" s="32"/>
      <c r="D150" s="83"/>
      <c r="E150" s="83"/>
      <c r="F150" s="83"/>
      <c r="G150" s="83"/>
      <c r="H150" s="83"/>
      <c r="I150" s="83"/>
      <c r="J150" s="83"/>
      <c r="K150" s="83"/>
      <c r="L150" s="83"/>
      <c r="M150" s="93"/>
      <c r="N150" s="90"/>
      <c r="O150" s="91"/>
      <c r="P150" s="91"/>
      <c r="Q150" s="92"/>
      <c r="R150" s="38"/>
      <c r="S150" s="38"/>
      <c r="T150" s="38"/>
      <c r="U150" s="100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2"/>
      <c r="AK150" s="55"/>
      <c r="AL150" s="55"/>
      <c r="AM150" s="100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2"/>
      <c r="BQ150" s="37"/>
    </row>
    <row r="151" spans="3:69" ht="15.6" customHeight="1" x14ac:dyDescent="0.4">
      <c r="C151" s="56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8"/>
    </row>
    <row r="152" spans="3:69" ht="15.6" customHeight="1" x14ac:dyDescent="0.4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</row>
    <row r="153" spans="3:69" ht="15.6" customHeight="1" x14ac:dyDescent="0.4"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28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30"/>
    </row>
    <row r="154" spans="3:69" ht="15.6" customHeight="1" x14ac:dyDescent="0.5">
      <c r="C154" s="32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18"/>
      <c r="Y154" s="18"/>
      <c r="Z154" s="18"/>
      <c r="AA154" s="34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6"/>
      <c r="AO154" s="39"/>
      <c r="AP154" s="40"/>
      <c r="AQ154" s="40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3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5"/>
      <c r="BN154" s="35"/>
      <c r="BO154" s="35"/>
      <c r="BP154" s="36"/>
      <c r="BQ154" s="37"/>
    </row>
    <row r="155" spans="3:69" ht="15.6" customHeight="1" x14ac:dyDescent="0.5">
      <c r="C155" s="32"/>
      <c r="D155" s="71" t="s">
        <v>14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3"/>
      <c r="R155" s="77" t="s">
        <v>53</v>
      </c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5"/>
      <c r="BN155" s="35"/>
      <c r="BO155" s="35"/>
      <c r="BP155" s="36"/>
      <c r="BQ155" s="37"/>
    </row>
    <row r="156" spans="3:69" ht="15.6" customHeight="1" x14ac:dyDescent="0.5">
      <c r="C156" s="32"/>
      <c r="D156" s="74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6"/>
      <c r="R156" s="80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2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5"/>
      <c r="BN156" s="35"/>
      <c r="BO156" s="35"/>
      <c r="BP156" s="36"/>
      <c r="BQ156" s="37"/>
    </row>
    <row r="157" spans="3:69" ht="15.6" customHeight="1" x14ac:dyDescent="0.5">
      <c r="C157" s="32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8"/>
      <c r="Y157" s="18"/>
      <c r="Z157" s="18"/>
      <c r="AA157" s="34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6"/>
      <c r="AO157" s="39"/>
      <c r="AP157" s="40"/>
      <c r="AQ157" s="40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5"/>
      <c r="BN157" s="35"/>
      <c r="BO157" s="35"/>
      <c r="BP157" s="36"/>
      <c r="BQ157" s="37"/>
    </row>
    <row r="158" spans="3:69" ht="25.5" x14ac:dyDescent="0.5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42" t="s">
        <v>36</v>
      </c>
      <c r="V158" s="38"/>
      <c r="W158" s="38"/>
      <c r="X158" s="38"/>
      <c r="Y158" s="38"/>
      <c r="Z158" s="38"/>
      <c r="AA158" s="35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8" t="s">
        <v>17</v>
      </c>
      <c r="AN158" s="59"/>
      <c r="AO158" s="59"/>
      <c r="AP158" s="59"/>
      <c r="AQ158" s="59"/>
      <c r="AR158" s="59"/>
      <c r="AS158" s="59"/>
      <c r="AT158" s="35"/>
      <c r="AU158" s="35"/>
      <c r="AV158" s="35"/>
      <c r="AW158" s="35"/>
      <c r="AX158" s="36"/>
      <c r="AY158" s="47"/>
      <c r="AZ158" s="47"/>
      <c r="BA158" s="47"/>
      <c r="BB158" s="47"/>
      <c r="BC158" s="47"/>
      <c r="BD158" s="35"/>
      <c r="BE158" s="48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6"/>
      <c r="BQ158" s="37"/>
    </row>
    <row r="159" spans="3:69" ht="19.149999999999999" customHeight="1" x14ac:dyDescent="0.5">
      <c r="C159" s="32"/>
      <c r="D159" s="83" t="s">
        <v>18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4" t="str">
        <f>IF([6]回答表!BD17="○",IF([6]回答表!X43="○","○",""),"")</f>
        <v/>
      </c>
      <c r="O159" s="85"/>
      <c r="P159" s="85"/>
      <c r="Q159" s="86"/>
      <c r="R159" s="38"/>
      <c r="S159" s="38"/>
      <c r="T159" s="38"/>
      <c r="U159" s="94" t="str">
        <f>IF([6]回答表!BD17="○",IF([6]回答表!X43="○",[6]回答表!B154,IF([6]回答表!AA43="○",[6]回答表!B201,"")),"")</f>
        <v/>
      </c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6"/>
      <c r="AK159" s="49"/>
      <c r="AL159" s="49"/>
      <c r="AM159" s="122" t="str">
        <f>IF([6]回答表!BD17="○",IF([6]回答表!X43="○",[6]回答表!B190,IF([6]回答表!AA43="○",[6]回答表!B238,"")),"")</f>
        <v/>
      </c>
      <c r="AN159" s="123"/>
      <c r="AO159" s="123"/>
      <c r="AP159" s="123"/>
      <c r="AQ159" s="122"/>
      <c r="AR159" s="123"/>
      <c r="AS159" s="123"/>
      <c r="AT159" s="123"/>
      <c r="AU159" s="122"/>
      <c r="AV159" s="123"/>
      <c r="AW159" s="123"/>
      <c r="AX159" s="154"/>
      <c r="AY159" s="47"/>
      <c r="AZ159" s="47"/>
      <c r="BA159" s="47"/>
      <c r="BB159" s="47"/>
      <c r="BC159" s="47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7"/>
    </row>
    <row r="160" spans="3:69" ht="19.149999999999999" customHeight="1" x14ac:dyDescent="0.5">
      <c r="C160" s="32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7"/>
      <c r="O160" s="88"/>
      <c r="P160" s="88"/>
      <c r="Q160" s="89"/>
      <c r="R160" s="38"/>
      <c r="S160" s="38"/>
      <c r="T160" s="38"/>
      <c r="U160" s="97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9"/>
      <c r="AK160" s="49"/>
      <c r="AL160" s="49"/>
      <c r="AM160" s="124"/>
      <c r="AN160" s="125"/>
      <c r="AO160" s="125"/>
      <c r="AP160" s="125"/>
      <c r="AQ160" s="124"/>
      <c r="AR160" s="125"/>
      <c r="AS160" s="125"/>
      <c r="AT160" s="125"/>
      <c r="AU160" s="124"/>
      <c r="AV160" s="125"/>
      <c r="AW160" s="125"/>
      <c r="AX160" s="145"/>
      <c r="AY160" s="47"/>
      <c r="AZ160" s="47"/>
      <c r="BA160" s="47"/>
      <c r="BB160" s="47"/>
      <c r="BC160" s="47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7"/>
    </row>
    <row r="161" spans="1:70" ht="15.6" customHeight="1" x14ac:dyDescent="0.5">
      <c r="C161" s="32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7"/>
      <c r="O161" s="88"/>
      <c r="P161" s="88"/>
      <c r="Q161" s="89"/>
      <c r="R161" s="38"/>
      <c r="S161" s="38"/>
      <c r="T161" s="38"/>
      <c r="U161" s="97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9"/>
      <c r="AK161" s="49"/>
      <c r="AL161" s="49"/>
      <c r="AM161" s="124"/>
      <c r="AN161" s="125"/>
      <c r="AO161" s="125"/>
      <c r="AP161" s="125"/>
      <c r="AQ161" s="124"/>
      <c r="AR161" s="125"/>
      <c r="AS161" s="125"/>
      <c r="AT161" s="125"/>
      <c r="AU161" s="124"/>
      <c r="AV161" s="125"/>
      <c r="AW161" s="125"/>
      <c r="AX161" s="145"/>
      <c r="AY161" s="47"/>
      <c r="AZ161" s="47"/>
      <c r="BA161" s="47"/>
      <c r="BB161" s="47"/>
      <c r="BC161" s="47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7"/>
    </row>
    <row r="162" spans="1:70" ht="15.6" customHeight="1" x14ac:dyDescent="0.5">
      <c r="C162" s="32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90"/>
      <c r="O162" s="91"/>
      <c r="P162" s="91"/>
      <c r="Q162" s="92"/>
      <c r="R162" s="38"/>
      <c r="S162" s="38"/>
      <c r="T162" s="38"/>
      <c r="U162" s="97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9"/>
      <c r="AK162" s="49"/>
      <c r="AL162" s="49"/>
      <c r="AM162" s="124" t="str">
        <f>IF([6]回答表!BD17="○",IF([6]回答表!X43="○",[6]回答表!E190,IF([6]回答表!AA43="○",[6]回答表!E238,"")),"")</f>
        <v/>
      </c>
      <c r="AN162" s="125"/>
      <c r="AO162" s="125"/>
      <c r="AP162" s="125"/>
      <c r="AQ162" s="124" t="str">
        <f>IF([6]回答表!BD17="○",IF([6]回答表!X43="○",[6]回答表!E191,IF([6]回答表!AA43="○",[6]回答表!E239,"")),"")</f>
        <v/>
      </c>
      <c r="AR162" s="125"/>
      <c r="AS162" s="125"/>
      <c r="AT162" s="125"/>
      <c r="AU162" s="124" t="str">
        <f>IF([6]回答表!BD17="○",IF([6]回答表!X43="○",[6]回答表!E192,IF([6]回答表!AA43="○",[6]回答表!E240,"")),"")</f>
        <v/>
      </c>
      <c r="AV162" s="125"/>
      <c r="AW162" s="125"/>
      <c r="AX162" s="145"/>
      <c r="AY162" s="47"/>
      <c r="AZ162" s="47"/>
      <c r="BA162" s="47"/>
      <c r="BB162" s="47"/>
      <c r="BC162" s="47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7"/>
    </row>
    <row r="163" spans="1:70" ht="15.6" customHeight="1" x14ac:dyDescent="0.5">
      <c r="C163" s="32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1"/>
      <c r="O163" s="51"/>
      <c r="P163" s="51"/>
      <c r="Q163" s="51"/>
      <c r="R163" s="52"/>
      <c r="S163" s="52"/>
      <c r="T163" s="52"/>
      <c r="U163" s="97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9"/>
      <c r="AK163" s="49"/>
      <c r="AL163" s="49"/>
      <c r="AM163" s="124"/>
      <c r="AN163" s="125"/>
      <c r="AO163" s="125"/>
      <c r="AP163" s="125"/>
      <c r="AQ163" s="124"/>
      <c r="AR163" s="125"/>
      <c r="AS163" s="125"/>
      <c r="AT163" s="125"/>
      <c r="AU163" s="124"/>
      <c r="AV163" s="125"/>
      <c r="AW163" s="125"/>
      <c r="AX163" s="145"/>
      <c r="AY163" s="47"/>
      <c r="AZ163" s="47"/>
      <c r="BA163" s="47"/>
      <c r="BB163" s="47"/>
      <c r="BC163" s="47"/>
      <c r="BD163" s="39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7"/>
    </row>
    <row r="164" spans="1:70" ht="19.149999999999999" customHeight="1" x14ac:dyDescent="0.5">
      <c r="C164" s="32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1"/>
      <c r="O164" s="51"/>
      <c r="P164" s="51"/>
      <c r="Q164" s="51"/>
      <c r="R164" s="52"/>
      <c r="S164" s="52"/>
      <c r="T164" s="52"/>
      <c r="U164" s="97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9"/>
      <c r="AK164" s="49"/>
      <c r="AL164" s="49"/>
      <c r="AM164" s="124"/>
      <c r="AN164" s="125"/>
      <c r="AO164" s="125"/>
      <c r="AP164" s="125"/>
      <c r="AQ164" s="124"/>
      <c r="AR164" s="125"/>
      <c r="AS164" s="125"/>
      <c r="AT164" s="125"/>
      <c r="AU164" s="124"/>
      <c r="AV164" s="125"/>
      <c r="AW164" s="125"/>
      <c r="AX164" s="145"/>
      <c r="AY164" s="47"/>
      <c r="AZ164" s="47"/>
      <c r="BA164" s="47"/>
      <c r="BB164" s="47"/>
      <c r="BC164" s="47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7"/>
    </row>
    <row r="165" spans="1:70" ht="19.149999999999999" customHeight="1" x14ac:dyDescent="0.5">
      <c r="C165" s="32"/>
      <c r="D165" s="126" t="s">
        <v>26</v>
      </c>
      <c r="E165" s="83"/>
      <c r="F165" s="83"/>
      <c r="G165" s="83"/>
      <c r="H165" s="83"/>
      <c r="I165" s="83"/>
      <c r="J165" s="83"/>
      <c r="K165" s="83"/>
      <c r="L165" s="83"/>
      <c r="M165" s="93"/>
      <c r="N165" s="84" t="str">
        <f>IF([6]回答表!BD17="○",IF([6]回答表!AA43="○","○",""),"")</f>
        <v/>
      </c>
      <c r="O165" s="85"/>
      <c r="P165" s="85"/>
      <c r="Q165" s="86"/>
      <c r="R165" s="38"/>
      <c r="S165" s="38"/>
      <c r="T165" s="38"/>
      <c r="U165" s="97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9"/>
      <c r="AK165" s="49"/>
      <c r="AL165" s="49"/>
      <c r="AM165" s="124"/>
      <c r="AN165" s="125"/>
      <c r="AO165" s="125"/>
      <c r="AP165" s="125"/>
      <c r="AQ165" s="124"/>
      <c r="AR165" s="125"/>
      <c r="AS165" s="125"/>
      <c r="AT165" s="125"/>
      <c r="AU165" s="124"/>
      <c r="AV165" s="125"/>
      <c r="AW165" s="125"/>
      <c r="AX165" s="145"/>
      <c r="AY165" s="47"/>
      <c r="AZ165" s="47"/>
      <c r="BA165" s="47"/>
      <c r="BB165" s="47"/>
      <c r="BC165" s="47"/>
      <c r="BD165" s="53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7"/>
    </row>
    <row r="166" spans="1:70" ht="15.6" customHeight="1" x14ac:dyDescent="0.5">
      <c r="C166" s="32"/>
      <c r="D166" s="83"/>
      <c r="E166" s="83"/>
      <c r="F166" s="83"/>
      <c r="G166" s="83"/>
      <c r="H166" s="83"/>
      <c r="I166" s="83"/>
      <c r="J166" s="83"/>
      <c r="K166" s="83"/>
      <c r="L166" s="83"/>
      <c r="M166" s="93"/>
      <c r="N166" s="87"/>
      <c r="O166" s="88"/>
      <c r="P166" s="88"/>
      <c r="Q166" s="89"/>
      <c r="R166" s="38"/>
      <c r="S166" s="38"/>
      <c r="T166" s="38"/>
      <c r="U166" s="97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9"/>
      <c r="AK166" s="49"/>
      <c r="AL166" s="49"/>
      <c r="AM166" s="124" t="s">
        <v>23</v>
      </c>
      <c r="AN166" s="125"/>
      <c r="AO166" s="125"/>
      <c r="AP166" s="125"/>
      <c r="AQ166" s="124" t="s">
        <v>24</v>
      </c>
      <c r="AR166" s="125"/>
      <c r="AS166" s="125"/>
      <c r="AT166" s="125"/>
      <c r="AU166" s="124" t="s">
        <v>25</v>
      </c>
      <c r="AV166" s="125"/>
      <c r="AW166" s="125"/>
      <c r="AX166" s="145"/>
      <c r="AY166" s="47"/>
      <c r="AZ166" s="47"/>
      <c r="BA166" s="47"/>
      <c r="BB166" s="47"/>
      <c r="BC166" s="47"/>
      <c r="BD166" s="53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7"/>
    </row>
    <row r="167" spans="1:70" ht="15.6" customHeight="1" x14ac:dyDescent="0.5">
      <c r="C167" s="32"/>
      <c r="D167" s="83"/>
      <c r="E167" s="83"/>
      <c r="F167" s="83"/>
      <c r="G167" s="83"/>
      <c r="H167" s="83"/>
      <c r="I167" s="83"/>
      <c r="J167" s="83"/>
      <c r="K167" s="83"/>
      <c r="L167" s="83"/>
      <c r="M167" s="93"/>
      <c r="N167" s="87"/>
      <c r="O167" s="88"/>
      <c r="P167" s="88"/>
      <c r="Q167" s="89"/>
      <c r="R167" s="38"/>
      <c r="S167" s="38"/>
      <c r="T167" s="38"/>
      <c r="U167" s="97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9"/>
      <c r="AK167" s="49"/>
      <c r="AL167" s="49"/>
      <c r="AM167" s="124"/>
      <c r="AN167" s="125"/>
      <c r="AO167" s="125"/>
      <c r="AP167" s="125"/>
      <c r="AQ167" s="124"/>
      <c r="AR167" s="125"/>
      <c r="AS167" s="125"/>
      <c r="AT167" s="125"/>
      <c r="AU167" s="124"/>
      <c r="AV167" s="125"/>
      <c r="AW167" s="125"/>
      <c r="AX167" s="145"/>
      <c r="AY167" s="47"/>
      <c r="AZ167" s="47"/>
      <c r="BA167" s="47"/>
      <c r="BB167" s="47"/>
      <c r="BC167" s="47"/>
      <c r="BD167" s="53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7"/>
    </row>
    <row r="168" spans="1:70" ht="15.6" customHeight="1" x14ac:dyDescent="0.5">
      <c r="C168" s="32"/>
      <c r="D168" s="83"/>
      <c r="E168" s="83"/>
      <c r="F168" s="83"/>
      <c r="G168" s="83"/>
      <c r="H168" s="83"/>
      <c r="I168" s="83"/>
      <c r="J168" s="83"/>
      <c r="K168" s="83"/>
      <c r="L168" s="83"/>
      <c r="M168" s="93"/>
      <c r="N168" s="90"/>
      <c r="O168" s="91"/>
      <c r="P168" s="91"/>
      <c r="Q168" s="92"/>
      <c r="R168" s="38"/>
      <c r="S168" s="38"/>
      <c r="T168" s="38"/>
      <c r="U168" s="100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2"/>
      <c r="AK168" s="49"/>
      <c r="AL168" s="49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46"/>
      <c r="AY168" s="47"/>
      <c r="AZ168" s="47"/>
      <c r="BA168" s="47"/>
      <c r="BB168" s="47"/>
      <c r="BC168" s="47"/>
      <c r="BD168" s="53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7"/>
    </row>
    <row r="169" spans="1:70" ht="15.6" customHeight="1" x14ac:dyDescent="0.5">
      <c r="C169" s="32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19"/>
      <c r="O169" s="19"/>
      <c r="P169" s="19"/>
      <c r="Q169" s="19"/>
      <c r="R169" s="38"/>
      <c r="S169" s="38"/>
      <c r="T169" s="38"/>
      <c r="U169" s="38"/>
      <c r="V169" s="38"/>
      <c r="W169" s="38"/>
      <c r="X169" s="18"/>
      <c r="Y169" s="18"/>
      <c r="Z169" s="18"/>
      <c r="AA169" s="35"/>
      <c r="AB169" s="35"/>
      <c r="AC169" s="35"/>
      <c r="AD169" s="35"/>
      <c r="AE169" s="35"/>
      <c r="AF169" s="35"/>
      <c r="AG169" s="35"/>
      <c r="AH169" s="35"/>
      <c r="AI169" s="35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37"/>
    </row>
    <row r="170" spans="1:70" ht="18.600000000000001" customHeight="1" x14ac:dyDescent="0.5">
      <c r="C170" s="32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19"/>
      <c r="O170" s="19"/>
      <c r="P170" s="19"/>
      <c r="Q170" s="19"/>
      <c r="R170" s="38"/>
      <c r="S170" s="38"/>
      <c r="T170" s="38"/>
      <c r="U170" s="42" t="s">
        <v>32</v>
      </c>
      <c r="V170" s="38"/>
      <c r="W170" s="38"/>
      <c r="X170" s="38"/>
      <c r="Y170" s="38"/>
      <c r="Z170" s="38"/>
      <c r="AA170" s="35"/>
      <c r="AB170" s="43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2" t="s">
        <v>33</v>
      </c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18"/>
      <c r="BQ170" s="37"/>
    </row>
    <row r="171" spans="1:70" ht="15.6" customHeight="1" x14ac:dyDescent="0.4">
      <c r="C171" s="32"/>
      <c r="D171" s="83" t="s">
        <v>34</v>
      </c>
      <c r="E171" s="83"/>
      <c r="F171" s="83"/>
      <c r="G171" s="83"/>
      <c r="H171" s="83"/>
      <c r="I171" s="83"/>
      <c r="J171" s="83"/>
      <c r="K171" s="83"/>
      <c r="L171" s="83"/>
      <c r="M171" s="93"/>
      <c r="N171" s="84" t="str">
        <f>IF([6]回答表!BD17="○",IF([6]回答表!AD43="○","○",""),"")</f>
        <v/>
      </c>
      <c r="O171" s="85"/>
      <c r="P171" s="85"/>
      <c r="Q171" s="86"/>
      <c r="R171" s="38"/>
      <c r="S171" s="38"/>
      <c r="T171" s="38"/>
      <c r="U171" s="94" t="str">
        <f>IF([6]回答表!BD17="○",IF([6]回答表!AD43="○",[6]回答表!B249,""),"")</f>
        <v/>
      </c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6"/>
      <c r="AK171" s="55"/>
      <c r="AL171" s="55"/>
      <c r="AM171" s="94" t="str">
        <f>IF([6]回答表!BD17="○",IF([6]回答表!AD43="○",[6]回答表!B255,""),"")</f>
        <v/>
      </c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6"/>
      <c r="BQ171" s="37"/>
    </row>
    <row r="172" spans="1:70" ht="15.6" customHeight="1" x14ac:dyDescent="0.4">
      <c r="C172" s="32"/>
      <c r="D172" s="83"/>
      <c r="E172" s="83"/>
      <c r="F172" s="83"/>
      <c r="G172" s="83"/>
      <c r="H172" s="83"/>
      <c r="I172" s="83"/>
      <c r="J172" s="83"/>
      <c r="K172" s="83"/>
      <c r="L172" s="83"/>
      <c r="M172" s="93"/>
      <c r="N172" s="87"/>
      <c r="O172" s="88"/>
      <c r="P172" s="88"/>
      <c r="Q172" s="89"/>
      <c r="R172" s="38"/>
      <c r="S172" s="38"/>
      <c r="T172" s="38"/>
      <c r="U172" s="97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9"/>
      <c r="AK172" s="55"/>
      <c r="AL172" s="55"/>
      <c r="AM172" s="97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9"/>
      <c r="BQ172" s="37"/>
    </row>
    <row r="173" spans="1:70" ht="15.6" customHeight="1" x14ac:dyDescent="0.4">
      <c r="C173" s="32"/>
      <c r="D173" s="83"/>
      <c r="E173" s="83"/>
      <c r="F173" s="83"/>
      <c r="G173" s="83"/>
      <c r="H173" s="83"/>
      <c r="I173" s="83"/>
      <c r="J173" s="83"/>
      <c r="K173" s="83"/>
      <c r="L173" s="83"/>
      <c r="M173" s="93"/>
      <c r="N173" s="87"/>
      <c r="O173" s="88"/>
      <c r="P173" s="88"/>
      <c r="Q173" s="89"/>
      <c r="R173" s="38"/>
      <c r="S173" s="38"/>
      <c r="T173" s="38"/>
      <c r="U173" s="97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9"/>
      <c r="AK173" s="55"/>
      <c r="AL173" s="55"/>
      <c r="AM173" s="97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9"/>
      <c r="BQ173" s="37"/>
    </row>
    <row r="174" spans="1:70" ht="15.6" customHeight="1" x14ac:dyDescent="0.4">
      <c r="C174" s="32"/>
      <c r="D174" s="83"/>
      <c r="E174" s="83"/>
      <c r="F174" s="83"/>
      <c r="G174" s="83"/>
      <c r="H174" s="83"/>
      <c r="I174" s="83"/>
      <c r="J174" s="83"/>
      <c r="K174" s="83"/>
      <c r="L174" s="83"/>
      <c r="M174" s="93"/>
      <c r="N174" s="90"/>
      <c r="O174" s="91"/>
      <c r="P174" s="91"/>
      <c r="Q174" s="92"/>
      <c r="R174" s="38"/>
      <c r="S174" s="38"/>
      <c r="T174" s="38"/>
      <c r="U174" s="100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2"/>
      <c r="AK174" s="55"/>
      <c r="AL174" s="55"/>
      <c r="AM174" s="100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2"/>
      <c r="BQ174" s="37"/>
    </row>
    <row r="175" spans="1:70" ht="15.6" customHeight="1" x14ac:dyDescent="0.4">
      <c r="C175" s="56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8"/>
    </row>
    <row r="176" spans="1:70" ht="15.6" customHeight="1" x14ac:dyDescent="0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</row>
    <row r="177" spans="3:70" ht="15.6" customHeight="1" x14ac:dyDescent="0.4"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28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30"/>
      <c r="BR177" s="24"/>
    </row>
    <row r="178" spans="3:70" ht="15.6" customHeight="1" x14ac:dyDescent="0.5">
      <c r="C178" s="32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18"/>
      <c r="Y178" s="18"/>
      <c r="Z178" s="18"/>
      <c r="AA178" s="34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6"/>
      <c r="AO178" s="39"/>
      <c r="AP178" s="40"/>
      <c r="AQ178" s="40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33"/>
      <c r="BD178" s="34"/>
      <c r="BE178" s="34"/>
      <c r="BF178" s="34"/>
      <c r="BG178" s="34"/>
      <c r="BH178" s="34"/>
      <c r="BI178" s="34"/>
      <c r="BJ178" s="34"/>
      <c r="BK178" s="34"/>
      <c r="BL178" s="34"/>
      <c r="BM178" s="35"/>
      <c r="BN178" s="35"/>
      <c r="BO178" s="35"/>
      <c r="BP178" s="36"/>
      <c r="BQ178" s="37"/>
      <c r="BR178" s="24"/>
    </row>
    <row r="179" spans="3:70" ht="15.6" customHeight="1" x14ac:dyDescent="0.5">
      <c r="C179" s="32"/>
      <c r="D179" s="71" t="s">
        <v>14</v>
      </c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3"/>
      <c r="R179" s="77" t="s">
        <v>54</v>
      </c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9"/>
      <c r="BC179" s="33"/>
      <c r="BD179" s="34"/>
      <c r="BE179" s="34"/>
      <c r="BF179" s="34"/>
      <c r="BG179" s="34"/>
      <c r="BH179" s="34"/>
      <c r="BI179" s="34"/>
      <c r="BJ179" s="34"/>
      <c r="BK179" s="34"/>
      <c r="BL179" s="34"/>
      <c r="BM179" s="35"/>
      <c r="BN179" s="35"/>
      <c r="BO179" s="35"/>
      <c r="BP179" s="36"/>
      <c r="BQ179" s="37"/>
      <c r="BR179" s="24"/>
    </row>
    <row r="180" spans="3:70" ht="15.6" customHeight="1" x14ac:dyDescent="0.5">
      <c r="C180" s="32"/>
      <c r="D180" s="74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6"/>
      <c r="R180" s="80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2"/>
      <c r="BC180" s="33"/>
      <c r="BD180" s="34"/>
      <c r="BE180" s="34"/>
      <c r="BF180" s="34"/>
      <c r="BG180" s="34"/>
      <c r="BH180" s="34"/>
      <c r="BI180" s="34"/>
      <c r="BJ180" s="34"/>
      <c r="BK180" s="34"/>
      <c r="BL180" s="34"/>
      <c r="BM180" s="35"/>
      <c r="BN180" s="35"/>
      <c r="BO180" s="35"/>
      <c r="BP180" s="36"/>
      <c r="BQ180" s="37"/>
      <c r="BR180" s="24"/>
    </row>
    <row r="181" spans="3:70" ht="15.6" customHeight="1" x14ac:dyDescent="0.5">
      <c r="C181" s="32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18"/>
      <c r="Y181" s="18"/>
      <c r="Z181" s="18"/>
      <c r="AA181" s="34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6"/>
      <c r="AO181" s="39"/>
      <c r="AP181" s="40"/>
      <c r="AQ181" s="40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33"/>
      <c r="BD181" s="34"/>
      <c r="BE181" s="34"/>
      <c r="BF181" s="34"/>
      <c r="BG181" s="34"/>
      <c r="BH181" s="34"/>
      <c r="BI181" s="34"/>
      <c r="BJ181" s="34"/>
      <c r="BK181" s="34"/>
      <c r="BL181" s="34"/>
      <c r="BM181" s="35"/>
      <c r="BN181" s="35"/>
      <c r="BO181" s="35"/>
      <c r="BP181" s="36"/>
      <c r="BQ181" s="37"/>
      <c r="BR181" s="24"/>
    </row>
    <row r="182" spans="3:70" ht="25.5" x14ac:dyDescent="0.5">
      <c r="C182" s="32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42" t="s">
        <v>36</v>
      </c>
      <c r="V182" s="38"/>
      <c r="W182" s="38"/>
      <c r="X182" s="38"/>
      <c r="Y182" s="38"/>
      <c r="Z182" s="38"/>
      <c r="AA182" s="35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2" t="s">
        <v>55</v>
      </c>
      <c r="AN182" s="44"/>
      <c r="AO182" s="43"/>
      <c r="AP182" s="45"/>
      <c r="AQ182" s="45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7"/>
      <c r="BD182" s="35"/>
      <c r="BE182" s="48" t="s">
        <v>17</v>
      </c>
      <c r="BF182" s="59"/>
      <c r="BG182" s="59"/>
      <c r="BH182" s="59"/>
      <c r="BI182" s="59"/>
      <c r="BJ182" s="59"/>
      <c r="BK182" s="59"/>
      <c r="BL182" s="35"/>
      <c r="BM182" s="35"/>
      <c r="BN182" s="35"/>
      <c r="BO182" s="35"/>
      <c r="BP182" s="44"/>
      <c r="BQ182" s="37"/>
      <c r="BR182" s="24"/>
    </row>
    <row r="183" spans="3:70" ht="15.6" customHeight="1" x14ac:dyDescent="0.4">
      <c r="C183" s="32"/>
      <c r="D183" s="83" t="s">
        <v>18</v>
      </c>
      <c r="E183" s="83"/>
      <c r="F183" s="83"/>
      <c r="G183" s="83"/>
      <c r="H183" s="83"/>
      <c r="I183" s="83"/>
      <c r="J183" s="83"/>
      <c r="K183" s="83"/>
      <c r="L183" s="83"/>
      <c r="M183" s="83"/>
      <c r="N183" s="84" t="str">
        <f>IF([6]回答表!X44="○","○","")</f>
        <v/>
      </c>
      <c r="O183" s="85"/>
      <c r="P183" s="85"/>
      <c r="Q183" s="86"/>
      <c r="R183" s="38"/>
      <c r="S183" s="38"/>
      <c r="T183" s="38"/>
      <c r="U183" s="94" t="str">
        <f>IF([6]回答表!X44="○",[6]回答表!B266,IF([6]回答表!AA44="○",[6]回答表!B283,""))</f>
        <v/>
      </c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6"/>
      <c r="AK183" s="49"/>
      <c r="AL183" s="49"/>
      <c r="AM183" s="148" t="s">
        <v>56</v>
      </c>
      <c r="AN183" s="149"/>
      <c r="AO183" s="149"/>
      <c r="AP183" s="149"/>
      <c r="AQ183" s="149"/>
      <c r="AR183" s="149"/>
      <c r="AS183" s="149"/>
      <c r="AT183" s="150"/>
      <c r="AU183" s="148" t="s">
        <v>57</v>
      </c>
      <c r="AV183" s="149"/>
      <c r="AW183" s="149"/>
      <c r="AX183" s="149"/>
      <c r="AY183" s="149"/>
      <c r="AZ183" s="149"/>
      <c r="BA183" s="149"/>
      <c r="BB183" s="150"/>
      <c r="BC183" s="39"/>
      <c r="BD183" s="34"/>
      <c r="BE183" s="122" t="str">
        <f>IF([6]回答表!X44="○",[6]回答表!U272,IF([6]回答表!AA44="○",[6]回答表!U289,""))</f>
        <v/>
      </c>
      <c r="BF183" s="123"/>
      <c r="BG183" s="123"/>
      <c r="BH183" s="123"/>
      <c r="BI183" s="122"/>
      <c r="BJ183" s="123"/>
      <c r="BK183" s="123"/>
      <c r="BL183" s="123"/>
      <c r="BM183" s="122"/>
      <c r="BN183" s="123"/>
      <c r="BO183" s="123"/>
      <c r="BP183" s="154"/>
      <c r="BQ183" s="37"/>
      <c r="BR183" s="24"/>
    </row>
    <row r="184" spans="3:70" ht="15.6" customHeight="1" x14ac:dyDescent="0.4">
      <c r="C184" s="32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7"/>
      <c r="O184" s="88"/>
      <c r="P184" s="88"/>
      <c r="Q184" s="89"/>
      <c r="R184" s="38"/>
      <c r="S184" s="38"/>
      <c r="T184" s="38"/>
      <c r="U184" s="97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9"/>
      <c r="AK184" s="49"/>
      <c r="AL184" s="49"/>
      <c r="AM184" s="175"/>
      <c r="AN184" s="176"/>
      <c r="AO184" s="176"/>
      <c r="AP184" s="176"/>
      <c r="AQ184" s="176"/>
      <c r="AR184" s="176"/>
      <c r="AS184" s="176"/>
      <c r="AT184" s="177"/>
      <c r="AU184" s="175"/>
      <c r="AV184" s="176"/>
      <c r="AW184" s="176"/>
      <c r="AX184" s="176"/>
      <c r="AY184" s="176"/>
      <c r="AZ184" s="176"/>
      <c r="BA184" s="176"/>
      <c r="BB184" s="177"/>
      <c r="BC184" s="39"/>
      <c r="BD184" s="34"/>
      <c r="BE184" s="124"/>
      <c r="BF184" s="125"/>
      <c r="BG184" s="125"/>
      <c r="BH184" s="125"/>
      <c r="BI184" s="124"/>
      <c r="BJ184" s="125"/>
      <c r="BK184" s="125"/>
      <c r="BL184" s="125"/>
      <c r="BM184" s="124"/>
      <c r="BN184" s="125"/>
      <c r="BO184" s="125"/>
      <c r="BP184" s="145"/>
      <c r="BQ184" s="37"/>
      <c r="BR184" s="24"/>
    </row>
    <row r="185" spans="3:70" ht="15.6" customHeight="1" x14ac:dyDescent="0.4">
      <c r="C185" s="32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7"/>
      <c r="O185" s="88"/>
      <c r="P185" s="88"/>
      <c r="Q185" s="89"/>
      <c r="R185" s="38"/>
      <c r="S185" s="38"/>
      <c r="T185" s="38"/>
      <c r="U185" s="97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9"/>
      <c r="AK185" s="49"/>
      <c r="AL185" s="49"/>
      <c r="AM185" s="151"/>
      <c r="AN185" s="152"/>
      <c r="AO185" s="152"/>
      <c r="AP185" s="152"/>
      <c r="AQ185" s="152"/>
      <c r="AR185" s="152"/>
      <c r="AS185" s="152"/>
      <c r="AT185" s="153"/>
      <c r="AU185" s="151"/>
      <c r="AV185" s="152"/>
      <c r="AW185" s="152"/>
      <c r="AX185" s="152"/>
      <c r="AY185" s="152"/>
      <c r="AZ185" s="152"/>
      <c r="BA185" s="152"/>
      <c r="BB185" s="153"/>
      <c r="BC185" s="39"/>
      <c r="BD185" s="34"/>
      <c r="BE185" s="124"/>
      <c r="BF185" s="125"/>
      <c r="BG185" s="125"/>
      <c r="BH185" s="125"/>
      <c r="BI185" s="124"/>
      <c r="BJ185" s="125"/>
      <c r="BK185" s="125"/>
      <c r="BL185" s="125"/>
      <c r="BM185" s="124"/>
      <c r="BN185" s="125"/>
      <c r="BO185" s="125"/>
      <c r="BP185" s="145"/>
      <c r="BQ185" s="37"/>
      <c r="BR185" s="24"/>
    </row>
    <row r="186" spans="3:70" ht="15.6" customHeight="1" x14ac:dyDescent="0.4">
      <c r="C186" s="32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90"/>
      <c r="O186" s="91"/>
      <c r="P186" s="91"/>
      <c r="Q186" s="92"/>
      <c r="R186" s="38"/>
      <c r="S186" s="38"/>
      <c r="T186" s="38"/>
      <c r="U186" s="97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9"/>
      <c r="AK186" s="49"/>
      <c r="AL186" s="49"/>
      <c r="AM186" s="111" t="str">
        <f>IF([6]回答表!X44="○",[6]回答表!G272,IF([6]回答表!AA44="○",[6]回答表!G289,""))</f>
        <v/>
      </c>
      <c r="AN186" s="112"/>
      <c r="AO186" s="112"/>
      <c r="AP186" s="112"/>
      <c r="AQ186" s="112"/>
      <c r="AR186" s="112"/>
      <c r="AS186" s="112"/>
      <c r="AT186" s="113"/>
      <c r="AU186" s="111" t="str">
        <f>IF([6]回答表!X44="○",[6]回答表!G273,IF([6]回答表!AA44="○",[6]回答表!G290,""))</f>
        <v/>
      </c>
      <c r="AV186" s="112"/>
      <c r="AW186" s="112"/>
      <c r="AX186" s="112"/>
      <c r="AY186" s="112"/>
      <c r="AZ186" s="112"/>
      <c r="BA186" s="112"/>
      <c r="BB186" s="113"/>
      <c r="BC186" s="39"/>
      <c r="BD186" s="34"/>
      <c r="BE186" s="124" t="str">
        <f>IF([6]回答表!X44="○",[6]回答表!X272,IF([6]回答表!AA44="○",[6]回答表!X289,""))</f>
        <v/>
      </c>
      <c r="BF186" s="125"/>
      <c r="BG186" s="125"/>
      <c r="BH186" s="125"/>
      <c r="BI186" s="124" t="str">
        <f>IF([6]回答表!X44="○",[6]回答表!X273,IF([6]回答表!AA44="○",[6]回答表!X290,""))</f>
        <v/>
      </c>
      <c r="BJ186" s="125"/>
      <c r="BK186" s="125"/>
      <c r="BL186" s="145"/>
      <c r="BM186" s="124" t="str">
        <f>IF([6]回答表!X44="○",[6]回答表!X274,IF([6]回答表!AA44="○",[6]回答表!X291,""))</f>
        <v/>
      </c>
      <c r="BN186" s="125"/>
      <c r="BO186" s="125"/>
      <c r="BP186" s="145"/>
      <c r="BQ186" s="37"/>
      <c r="BR186" s="24"/>
    </row>
    <row r="187" spans="3:70" ht="15.6" customHeight="1" x14ac:dyDescent="0.4">
      <c r="C187" s="32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2"/>
      <c r="O187" s="52"/>
      <c r="P187" s="52"/>
      <c r="Q187" s="52"/>
      <c r="R187" s="52"/>
      <c r="S187" s="52"/>
      <c r="T187" s="52"/>
      <c r="U187" s="97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9"/>
      <c r="AK187" s="49"/>
      <c r="AL187" s="49"/>
      <c r="AM187" s="114"/>
      <c r="AN187" s="115"/>
      <c r="AO187" s="115"/>
      <c r="AP187" s="115"/>
      <c r="AQ187" s="115"/>
      <c r="AR187" s="115"/>
      <c r="AS187" s="115"/>
      <c r="AT187" s="116"/>
      <c r="AU187" s="114"/>
      <c r="AV187" s="115"/>
      <c r="AW187" s="115"/>
      <c r="AX187" s="115"/>
      <c r="AY187" s="115"/>
      <c r="AZ187" s="115"/>
      <c r="BA187" s="115"/>
      <c r="BB187" s="116"/>
      <c r="BC187" s="39"/>
      <c r="BD187" s="39"/>
      <c r="BE187" s="124"/>
      <c r="BF187" s="125"/>
      <c r="BG187" s="125"/>
      <c r="BH187" s="125"/>
      <c r="BI187" s="124"/>
      <c r="BJ187" s="125"/>
      <c r="BK187" s="125"/>
      <c r="BL187" s="145"/>
      <c r="BM187" s="124"/>
      <c r="BN187" s="125"/>
      <c r="BO187" s="125"/>
      <c r="BP187" s="145"/>
      <c r="BQ187" s="37"/>
      <c r="BR187" s="24"/>
    </row>
    <row r="188" spans="3:70" ht="15.6" customHeight="1" x14ac:dyDescent="0.4">
      <c r="C188" s="32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2"/>
      <c r="O188" s="52"/>
      <c r="P188" s="52"/>
      <c r="Q188" s="52"/>
      <c r="R188" s="52"/>
      <c r="S188" s="52"/>
      <c r="T188" s="52"/>
      <c r="U188" s="97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9"/>
      <c r="AK188" s="49"/>
      <c r="AL188" s="49"/>
      <c r="AM188" s="117"/>
      <c r="AN188" s="118"/>
      <c r="AO188" s="118"/>
      <c r="AP188" s="118"/>
      <c r="AQ188" s="118"/>
      <c r="AR188" s="118"/>
      <c r="AS188" s="118"/>
      <c r="AT188" s="119"/>
      <c r="AU188" s="117"/>
      <c r="AV188" s="118"/>
      <c r="AW188" s="118"/>
      <c r="AX188" s="118"/>
      <c r="AY188" s="118"/>
      <c r="AZ188" s="118"/>
      <c r="BA188" s="118"/>
      <c r="BB188" s="119"/>
      <c r="BC188" s="39"/>
      <c r="BD188" s="34"/>
      <c r="BE188" s="124"/>
      <c r="BF188" s="125"/>
      <c r="BG188" s="125"/>
      <c r="BH188" s="125"/>
      <c r="BI188" s="124"/>
      <c r="BJ188" s="125"/>
      <c r="BK188" s="125"/>
      <c r="BL188" s="145"/>
      <c r="BM188" s="124"/>
      <c r="BN188" s="125"/>
      <c r="BO188" s="125"/>
      <c r="BP188" s="145"/>
      <c r="BQ188" s="37"/>
      <c r="BR188" s="24"/>
    </row>
    <row r="189" spans="3:70" ht="15.6" customHeight="1" x14ac:dyDescent="0.4">
      <c r="C189" s="32"/>
      <c r="D189" s="126" t="s">
        <v>26</v>
      </c>
      <c r="E189" s="83"/>
      <c r="F189" s="83"/>
      <c r="G189" s="83"/>
      <c r="H189" s="83"/>
      <c r="I189" s="83"/>
      <c r="J189" s="83"/>
      <c r="K189" s="83"/>
      <c r="L189" s="83"/>
      <c r="M189" s="93"/>
      <c r="N189" s="84" t="str">
        <f>IF([6]回答表!AA44="○","○","")</f>
        <v/>
      </c>
      <c r="O189" s="85"/>
      <c r="P189" s="85"/>
      <c r="Q189" s="86"/>
      <c r="R189" s="38"/>
      <c r="S189" s="38"/>
      <c r="T189" s="38"/>
      <c r="U189" s="97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9"/>
      <c r="AK189" s="49"/>
      <c r="AL189" s="49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9"/>
      <c r="BD189" s="53"/>
      <c r="BE189" s="124"/>
      <c r="BF189" s="125"/>
      <c r="BG189" s="125"/>
      <c r="BH189" s="125"/>
      <c r="BI189" s="124"/>
      <c r="BJ189" s="125"/>
      <c r="BK189" s="125"/>
      <c r="BL189" s="145"/>
      <c r="BM189" s="124"/>
      <c r="BN189" s="125"/>
      <c r="BO189" s="125"/>
      <c r="BP189" s="145"/>
      <c r="BQ189" s="37"/>
      <c r="BR189" s="24"/>
    </row>
    <row r="190" spans="3:70" ht="15.6" customHeight="1" x14ac:dyDescent="0.4">
      <c r="C190" s="32"/>
      <c r="D190" s="83"/>
      <c r="E190" s="83"/>
      <c r="F190" s="83"/>
      <c r="G190" s="83"/>
      <c r="H190" s="83"/>
      <c r="I190" s="83"/>
      <c r="J190" s="83"/>
      <c r="K190" s="83"/>
      <c r="L190" s="83"/>
      <c r="M190" s="93"/>
      <c r="N190" s="87"/>
      <c r="O190" s="88"/>
      <c r="P190" s="88"/>
      <c r="Q190" s="89"/>
      <c r="R190" s="38"/>
      <c r="S190" s="38"/>
      <c r="T190" s="38"/>
      <c r="U190" s="97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9"/>
      <c r="AK190" s="49"/>
      <c r="AL190" s="49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9"/>
      <c r="BD190" s="53"/>
      <c r="BE190" s="124" t="s">
        <v>23</v>
      </c>
      <c r="BF190" s="125"/>
      <c r="BG190" s="125"/>
      <c r="BH190" s="125"/>
      <c r="BI190" s="124" t="s">
        <v>24</v>
      </c>
      <c r="BJ190" s="125"/>
      <c r="BK190" s="125"/>
      <c r="BL190" s="125"/>
      <c r="BM190" s="124" t="s">
        <v>25</v>
      </c>
      <c r="BN190" s="125"/>
      <c r="BO190" s="125"/>
      <c r="BP190" s="145"/>
      <c r="BQ190" s="37"/>
      <c r="BR190" s="24"/>
    </row>
    <row r="191" spans="3:70" ht="15.6" customHeight="1" x14ac:dyDescent="0.4">
      <c r="C191" s="32"/>
      <c r="D191" s="83"/>
      <c r="E191" s="83"/>
      <c r="F191" s="83"/>
      <c r="G191" s="83"/>
      <c r="H191" s="83"/>
      <c r="I191" s="83"/>
      <c r="J191" s="83"/>
      <c r="K191" s="83"/>
      <c r="L191" s="83"/>
      <c r="M191" s="93"/>
      <c r="N191" s="87"/>
      <c r="O191" s="88"/>
      <c r="P191" s="88"/>
      <c r="Q191" s="89"/>
      <c r="R191" s="38"/>
      <c r="S191" s="38"/>
      <c r="T191" s="38"/>
      <c r="U191" s="97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9"/>
      <c r="AK191" s="49"/>
      <c r="AL191" s="49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9"/>
      <c r="BD191" s="53"/>
      <c r="BE191" s="124"/>
      <c r="BF191" s="125"/>
      <c r="BG191" s="125"/>
      <c r="BH191" s="125"/>
      <c r="BI191" s="124"/>
      <c r="BJ191" s="125"/>
      <c r="BK191" s="125"/>
      <c r="BL191" s="125"/>
      <c r="BM191" s="124"/>
      <c r="BN191" s="125"/>
      <c r="BO191" s="125"/>
      <c r="BP191" s="145"/>
      <c r="BQ191" s="37"/>
      <c r="BR191" s="24"/>
    </row>
    <row r="192" spans="3:70" ht="15.6" customHeight="1" x14ac:dyDescent="0.4">
      <c r="C192" s="32"/>
      <c r="D192" s="83"/>
      <c r="E192" s="83"/>
      <c r="F192" s="83"/>
      <c r="G192" s="83"/>
      <c r="H192" s="83"/>
      <c r="I192" s="83"/>
      <c r="J192" s="83"/>
      <c r="K192" s="83"/>
      <c r="L192" s="83"/>
      <c r="M192" s="93"/>
      <c r="N192" s="90"/>
      <c r="O192" s="91"/>
      <c r="P192" s="91"/>
      <c r="Q192" s="92"/>
      <c r="R192" s="38"/>
      <c r="S192" s="38"/>
      <c r="T192" s="38"/>
      <c r="U192" s="100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2"/>
      <c r="AK192" s="49"/>
      <c r="AL192" s="49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9"/>
      <c r="BD192" s="53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46"/>
      <c r="BQ192" s="37"/>
      <c r="BR192" s="24"/>
    </row>
    <row r="193" spans="1:70" ht="15.6" customHeight="1" x14ac:dyDescent="0.5">
      <c r="C193" s="32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18"/>
      <c r="Y193" s="18"/>
      <c r="Z193" s="18"/>
      <c r="AA193" s="35"/>
      <c r="AB193" s="35"/>
      <c r="AC193" s="35"/>
      <c r="AD193" s="35"/>
      <c r="AE193" s="35"/>
      <c r="AF193" s="35"/>
      <c r="AG193" s="35"/>
      <c r="AH193" s="35"/>
      <c r="AI193" s="35"/>
      <c r="AJ193" s="18"/>
      <c r="AK193" s="18"/>
      <c r="AL193" s="18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37"/>
      <c r="BR193" s="24"/>
    </row>
    <row r="194" spans="1:70" ht="18.600000000000001" customHeight="1" x14ac:dyDescent="0.5">
      <c r="C194" s="32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38"/>
      <c r="O194" s="38"/>
      <c r="P194" s="38"/>
      <c r="Q194" s="38"/>
      <c r="R194" s="38"/>
      <c r="S194" s="38"/>
      <c r="T194" s="38"/>
      <c r="U194" s="42" t="s">
        <v>32</v>
      </c>
      <c r="V194" s="38"/>
      <c r="W194" s="38"/>
      <c r="X194" s="38"/>
      <c r="Y194" s="38"/>
      <c r="Z194" s="38"/>
      <c r="AA194" s="35"/>
      <c r="AB194" s="43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2" t="s">
        <v>33</v>
      </c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18"/>
      <c r="BQ194" s="37"/>
      <c r="BR194" s="24"/>
    </row>
    <row r="195" spans="1:70" ht="15.6" customHeight="1" x14ac:dyDescent="0.4">
      <c r="C195" s="32"/>
      <c r="D195" s="83" t="s">
        <v>34</v>
      </c>
      <c r="E195" s="83"/>
      <c r="F195" s="83"/>
      <c r="G195" s="83"/>
      <c r="H195" s="83"/>
      <c r="I195" s="83"/>
      <c r="J195" s="83"/>
      <c r="K195" s="83"/>
      <c r="L195" s="83"/>
      <c r="M195" s="93"/>
      <c r="N195" s="84" t="str">
        <f>IF([6]回答表!AD44="○","○","")</f>
        <v/>
      </c>
      <c r="O195" s="85"/>
      <c r="P195" s="85"/>
      <c r="Q195" s="86"/>
      <c r="R195" s="38"/>
      <c r="S195" s="38"/>
      <c r="T195" s="38"/>
      <c r="U195" s="94" t="str">
        <f>IF([6]回答表!AD44="○",[6]回答表!B296,"")</f>
        <v/>
      </c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6"/>
      <c r="AK195" s="60"/>
      <c r="AL195" s="60"/>
      <c r="AM195" s="94" t="str">
        <f>IF([6]回答表!AD44="○",[6]回答表!B302,"")</f>
        <v/>
      </c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6"/>
      <c r="BQ195" s="37"/>
      <c r="BR195" s="24"/>
    </row>
    <row r="196" spans="1:70" ht="15.6" customHeight="1" x14ac:dyDescent="0.4">
      <c r="C196" s="32"/>
      <c r="D196" s="83"/>
      <c r="E196" s="83"/>
      <c r="F196" s="83"/>
      <c r="G196" s="83"/>
      <c r="H196" s="83"/>
      <c r="I196" s="83"/>
      <c r="J196" s="83"/>
      <c r="K196" s="83"/>
      <c r="L196" s="83"/>
      <c r="M196" s="93"/>
      <c r="N196" s="87"/>
      <c r="O196" s="88"/>
      <c r="P196" s="88"/>
      <c r="Q196" s="89"/>
      <c r="R196" s="38"/>
      <c r="S196" s="38"/>
      <c r="T196" s="38"/>
      <c r="U196" s="97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9"/>
      <c r="AK196" s="60"/>
      <c r="AL196" s="60"/>
      <c r="AM196" s="97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9"/>
      <c r="BQ196" s="37"/>
      <c r="BR196" s="24"/>
    </row>
    <row r="197" spans="1:70" ht="15.6" customHeight="1" x14ac:dyDescent="0.4">
      <c r="C197" s="32"/>
      <c r="D197" s="83"/>
      <c r="E197" s="83"/>
      <c r="F197" s="83"/>
      <c r="G197" s="83"/>
      <c r="H197" s="83"/>
      <c r="I197" s="83"/>
      <c r="J197" s="83"/>
      <c r="K197" s="83"/>
      <c r="L197" s="83"/>
      <c r="M197" s="93"/>
      <c r="N197" s="87"/>
      <c r="O197" s="88"/>
      <c r="P197" s="88"/>
      <c r="Q197" s="89"/>
      <c r="R197" s="38"/>
      <c r="S197" s="38"/>
      <c r="T197" s="38"/>
      <c r="U197" s="97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9"/>
      <c r="AK197" s="60"/>
      <c r="AL197" s="60"/>
      <c r="AM197" s="97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9"/>
      <c r="BQ197" s="37"/>
      <c r="BR197" s="24"/>
    </row>
    <row r="198" spans="1:70" ht="15.6" customHeight="1" x14ac:dyDescent="0.4">
      <c r="C198" s="32"/>
      <c r="D198" s="83"/>
      <c r="E198" s="83"/>
      <c r="F198" s="83"/>
      <c r="G198" s="83"/>
      <c r="H198" s="83"/>
      <c r="I198" s="83"/>
      <c r="J198" s="83"/>
      <c r="K198" s="83"/>
      <c r="L198" s="83"/>
      <c r="M198" s="93"/>
      <c r="N198" s="90"/>
      <c r="O198" s="91"/>
      <c r="P198" s="91"/>
      <c r="Q198" s="92"/>
      <c r="R198" s="38"/>
      <c r="S198" s="38"/>
      <c r="T198" s="38"/>
      <c r="U198" s="100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2"/>
      <c r="AK198" s="60"/>
      <c r="AL198" s="60"/>
      <c r="AM198" s="100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2"/>
      <c r="BQ198" s="37"/>
      <c r="BR198" s="24"/>
    </row>
    <row r="199" spans="1:70" ht="15.6" customHeight="1" x14ac:dyDescent="0.4"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8"/>
      <c r="BR199" s="24"/>
    </row>
    <row r="200" spans="1:70" ht="15.6" customHeight="1" x14ac:dyDescent="0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</row>
    <row r="201" spans="1:70" ht="15.6" customHeight="1" x14ac:dyDescent="0.4"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28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30"/>
      <c r="BR201" s="24"/>
    </row>
    <row r="202" spans="1:70" ht="15.6" customHeight="1" x14ac:dyDescent="0.5">
      <c r="A202" s="24"/>
      <c r="B202" s="24"/>
      <c r="C202" s="32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18"/>
      <c r="Y202" s="18"/>
      <c r="Z202" s="18"/>
      <c r="AA202" s="34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6"/>
      <c r="AO202" s="39"/>
      <c r="AP202" s="40"/>
      <c r="AQ202" s="40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33"/>
      <c r="BD202" s="34"/>
      <c r="BE202" s="34"/>
      <c r="BF202" s="34"/>
      <c r="BG202" s="34"/>
      <c r="BH202" s="34"/>
      <c r="BI202" s="34"/>
      <c r="BJ202" s="34"/>
      <c r="BK202" s="34"/>
      <c r="BL202" s="34"/>
      <c r="BM202" s="35"/>
      <c r="BN202" s="35"/>
      <c r="BO202" s="35"/>
      <c r="BP202" s="36"/>
      <c r="BQ202" s="37"/>
      <c r="BR202" s="24"/>
    </row>
    <row r="203" spans="1:70" ht="15.6" customHeight="1" x14ac:dyDescent="0.5">
      <c r="A203" s="24"/>
      <c r="B203" s="24"/>
      <c r="C203" s="32"/>
      <c r="D203" s="71" t="s">
        <v>14</v>
      </c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3"/>
      <c r="R203" s="77" t="s">
        <v>58</v>
      </c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9"/>
      <c r="BC203" s="33"/>
      <c r="BD203" s="34"/>
      <c r="BE203" s="34"/>
      <c r="BF203" s="34"/>
      <c r="BG203" s="34"/>
      <c r="BH203" s="34"/>
      <c r="BI203" s="34"/>
      <c r="BJ203" s="34"/>
      <c r="BK203" s="34"/>
      <c r="BL203" s="34"/>
      <c r="BM203" s="35"/>
      <c r="BN203" s="35"/>
      <c r="BO203" s="35"/>
      <c r="BP203" s="36"/>
      <c r="BQ203" s="37"/>
      <c r="BR203" s="24"/>
    </row>
    <row r="204" spans="1:70" ht="15.6" customHeight="1" x14ac:dyDescent="0.5">
      <c r="A204" s="24"/>
      <c r="B204" s="24"/>
      <c r="C204" s="32"/>
      <c r="D204" s="74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6"/>
      <c r="R204" s="80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2"/>
      <c r="BC204" s="33"/>
      <c r="BD204" s="34"/>
      <c r="BE204" s="34"/>
      <c r="BF204" s="34"/>
      <c r="BG204" s="34"/>
      <c r="BH204" s="34"/>
      <c r="BI204" s="34"/>
      <c r="BJ204" s="34"/>
      <c r="BK204" s="34"/>
      <c r="BL204" s="34"/>
      <c r="BM204" s="35"/>
      <c r="BN204" s="35"/>
      <c r="BO204" s="35"/>
      <c r="BP204" s="36"/>
      <c r="BQ204" s="37"/>
      <c r="BR204" s="24"/>
    </row>
    <row r="205" spans="1:70" ht="15.6" customHeight="1" x14ac:dyDescent="0.5">
      <c r="A205" s="24"/>
      <c r="B205" s="24"/>
      <c r="C205" s="32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18"/>
      <c r="Y205" s="18"/>
      <c r="Z205" s="18"/>
      <c r="AA205" s="34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6"/>
      <c r="AO205" s="39"/>
      <c r="AP205" s="40"/>
      <c r="AQ205" s="40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33"/>
      <c r="BD205" s="34"/>
      <c r="BE205" s="34"/>
      <c r="BF205" s="34"/>
      <c r="BG205" s="34"/>
      <c r="BH205" s="34"/>
      <c r="BI205" s="34"/>
      <c r="BJ205" s="34"/>
      <c r="BK205" s="34"/>
      <c r="BL205" s="34"/>
      <c r="BM205" s="35"/>
      <c r="BN205" s="35"/>
      <c r="BO205" s="35"/>
      <c r="BP205" s="36"/>
      <c r="BQ205" s="37"/>
      <c r="BR205" s="24"/>
    </row>
    <row r="206" spans="1:70" ht="19.149999999999999" customHeight="1" x14ac:dyDescent="0.5">
      <c r="A206" s="24"/>
      <c r="B206" s="24"/>
      <c r="C206" s="32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42" t="s">
        <v>36</v>
      </c>
      <c r="V206" s="38"/>
      <c r="W206" s="38"/>
      <c r="X206" s="38"/>
      <c r="Y206" s="38"/>
      <c r="Z206" s="38"/>
      <c r="AA206" s="35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61" t="s">
        <v>59</v>
      </c>
      <c r="AO206" s="35"/>
      <c r="AP206" s="35"/>
      <c r="AQ206" s="35"/>
      <c r="AR206" s="35"/>
      <c r="AS206" s="35"/>
      <c r="AT206" s="35"/>
      <c r="AU206" s="35"/>
      <c r="AV206" s="35"/>
      <c r="AW206" s="35"/>
      <c r="AX206" s="44"/>
      <c r="AY206" s="42"/>
      <c r="AZ206" s="42"/>
      <c r="BA206" s="62"/>
      <c r="BB206" s="62"/>
      <c r="BC206" s="33"/>
      <c r="BD206" s="34"/>
      <c r="BE206" s="48" t="s">
        <v>17</v>
      </c>
      <c r="BF206" s="59"/>
      <c r="BG206" s="59"/>
      <c r="BH206" s="59"/>
      <c r="BI206" s="59"/>
      <c r="BJ206" s="59"/>
      <c r="BK206" s="59"/>
      <c r="BL206" s="35"/>
      <c r="BM206" s="35"/>
      <c r="BN206" s="35"/>
      <c r="BO206" s="35"/>
      <c r="BP206" s="44"/>
      <c r="BQ206" s="37"/>
      <c r="BR206" s="24"/>
    </row>
    <row r="207" spans="1:70" ht="15.6" customHeight="1" x14ac:dyDescent="0.4">
      <c r="A207" s="24"/>
      <c r="B207" s="24"/>
      <c r="C207" s="32"/>
      <c r="D207" s="77" t="s">
        <v>18</v>
      </c>
      <c r="E207" s="78"/>
      <c r="F207" s="78"/>
      <c r="G207" s="78"/>
      <c r="H207" s="78"/>
      <c r="I207" s="78"/>
      <c r="J207" s="78"/>
      <c r="K207" s="78"/>
      <c r="L207" s="78"/>
      <c r="M207" s="79"/>
      <c r="N207" s="84" t="str">
        <f>IF([6]回答表!X45="○","○","")</f>
        <v/>
      </c>
      <c r="O207" s="85"/>
      <c r="P207" s="85"/>
      <c r="Q207" s="86"/>
      <c r="R207" s="38"/>
      <c r="S207" s="38"/>
      <c r="T207" s="38"/>
      <c r="U207" s="94" t="str">
        <f>IF([6]回答表!X45="○",[6]回答表!B314,IF([6]回答表!AA45="○",[6]回答表!B337,""))</f>
        <v/>
      </c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6"/>
      <c r="AK207" s="49"/>
      <c r="AL207" s="49"/>
      <c r="AM207" s="49"/>
      <c r="AN207" s="94" t="str">
        <f>IF([6]回答表!X45="○",[6]回答表!B320,"")</f>
        <v/>
      </c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8"/>
      <c r="BC207" s="39"/>
      <c r="BD207" s="34"/>
      <c r="BE207" s="122" t="str">
        <f>IF([6]回答表!X45="○",[6]回答表!B326,IF([6]回答表!AA45="○",[6]回答表!B343,""))</f>
        <v/>
      </c>
      <c r="BF207" s="123"/>
      <c r="BG207" s="123"/>
      <c r="BH207" s="123"/>
      <c r="BI207" s="122"/>
      <c r="BJ207" s="123"/>
      <c r="BK207" s="123"/>
      <c r="BL207" s="123"/>
      <c r="BM207" s="122"/>
      <c r="BN207" s="123"/>
      <c r="BO207" s="123"/>
      <c r="BP207" s="154"/>
      <c r="BQ207" s="37"/>
      <c r="BR207" s="24"/>
    </row>
    <row r="208" spans="1:70" ht="15.6" customHeight="1" x14ac:dyDescent="0.4">
      <c r="A208" s="24"/>
      <c r="B208" s="24"/>
      <c r="C208" s="32"/>
      <c r="D208" s="129"/>
      <c r="E208" s="130"/>
      <c r="F208" s="130"/>
      <c r="G208" s="130"/>
      <c r="H208" s="130"/>
      <c r="I208" s="130"/>
      <c r="J208" s="130"/>
      <c r="K208" s="130"/>
      <c r="L208" s="130"/>
      <c r="M208" s="131"/>
      <c r="N208" s="87"/>
      <c r="O208" s="88"/>
      <c r="P208" s="88"/>
      <c r="Q208" s="89"/>
      <c r="R208" s="38"/>
      <c r="S208" s="38"/>
      <c r="T208" s="38"/>
      <c r="U208" s="97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9"/>
      <c r="AK208" s="49"/>
      <c r="AL208" s="49"/>
      <c r="AM208" s="49"/>
      <c r="AN208" s="169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1"/>
      <c r="BC208" s="39"/>
      <c r="BD208" s="34"/>
      <c r="BE208" s="124"/>
      <c r="BF208" s="125"/>
      <c r="BG208" s="125"/>
      <c r="BH208" s="125"/>
      <c r="BI208" s="124"/>
      <c r="BJ208" s="125"/>
      <c r="BK208" s="125"/>
      <c r="BL208" s="125"/>
      <c r="BM208" s="124"/>
      <c r="BN208" s="125"/>
      <c r="BO208" s="125"/>
      <c r="BP208" s="145"/>
      <c r="BQ208" s="37"/>
      <c r="BR208" s="24"/>
    </row>
    <row r="209" spans="1:70" ht="15.6" customHeight="1" x14ac:dyDescent="0.4">
      <c r="A209" s="24"/>
      <c r="B209" s="24"/>
      <c r="C209" s="32"/>
      <c r="D209" s="129"/>
      <c r="E209" s="130"/>
      <c r="F209" s="130"/>
      <c r="G209" s="130"/>
      <c r="H209" s="130"/>
      <c r="I209" s="130"/>
      <c r="J209" s="130"/>
      <c r="K209" s="130"/>
      <c r="L209" s="130"/>
      <c r="M209" s="131"/>
      <c r="N209" s="87"/>
      <c r="O209" s="88"/>
      <c r="P209" s="88"/>
      <c r="Q209" s="89"/>
      <c r="R209" s="38"/>
      <c r="S209" s="38"/>
      <c r="T209" s="38"/>
      <c r="U209" s="97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9"/>
      <c r="AK209" s="49"/>
      <c r="AL209" s="49"/>
      <c r="AM209" s="49"/>
      <c r="AN209" s="169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1"/>
      <c r="BC209" s="39"/>
      <c r="BD209" s="34"/>
      <c r="BE209" s="124"/>
      <c r="BF209" s="125"/>
      <c r="BG209" s="125"/>
      <c r="BH209" s="125"/>
      <c r="BI209" s="124"/>
      <c r="BJ209" s="125"/>
      <c r="BK209" s="125"/>
      <c r="BL209" s="125"/>
      <c r="BM209" s="124"/>
      <c r="BN209" s="125"/>
      <c r="BO209" s="125"/>
      <c r="BP209" s="145"/>
      <c r="BQ209" s="37"/>
      <c r="BR209" s="24"/>
    </row>
    <row r="210" spans="1:70" ht="15.6" customHeight="1" x14ac:dyDescent="0.4">
      <c r="A210" s="24"/>
      <c r="B210" s="24"/>
      <c r="C210" s="32"/>
      <c r="D210" s="80"/>
      <c r="E210" s="81"/>
      <c r="F210" s="81"/>
      <c r="G210" s="81"/>
      <c r="H210" s="81"/>
      <c r="I210" s="81"/>
      <c r="J210" s="81"/>
      <c r="K210" s="81"/>
      <c r="L210" s="81"/>
      <c r="M210" s="82"/>
      <c r="N210" s="90"/>
      <c r="O210" s="91"/>
      <c r="P210" s="91"/>
      <c r="Q210" s="92"/>
      <c r="R210" s="38"/>
      <c r="S210" s="38"/>
      <c r="T210" s="38"/>
      <c r="U210" s="97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9"/>
      <c r="AK210" s="49"/>
      <c r="AL210" s="49"/>
      <c r="AM210" s="49"/>
      <c r="AN210" s="169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  <c r="BB210" s="171"/>
      <c r="BC210" s="39"/>
      <c r="BD210" s="34"/>
      <c r="BE210" s="124" t="str">
        <f>IF([6]回答表!X45="○",[6]回答表!E326,IF([6]回答表!AA45="○",[6]回答表!E343,""))</f>
        <v/>
      </c>
      <c r="BF210" s="125"/>
      <c r="BG210" s="125"/>
      <c r="BH210" s="125"/>
      <c r="BI210" s="124" t="str">
        <f>IF([6]回答表!X45="○",[6]回答表!E327,IF([6]回答表!AA45="○",[6]回答表!E344,""))</f>
        <v/>
      </c>
      <c r="BJ210" s="125"/>
      <c r="BK210" s="125"/>
      <c r="BL210" s="145"/>
      <c r="BM210" s="124" t="str">
        <f>IF([6]回答表!X45="○",[6]回答表!E328,IF([6]回答表!AA45="○",[6]回答表!E345,""))</f>
        <v/>
      </c>
      <c r="BN210" s="125"/>
      <c r="BO210" s="125"/>
      <c r="BP210" s="145"/>
      <c r="BQ210" s="37"/>
      <c r="BR210" s="24"/>
    </row>
    <row r="211" spans="1:70" ht="15.6" customHeight="1" x14ac:dyDescent="0.4">
      <c r="A211" s="24"/>
      <c r="B211" s="24"/>
      <c r="C211" s="32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2"/>
      <c r="O211" s="52"/>
      <c r="P211" s="52"/>
      <c r="Q211" s="52"/>
      <c r="R211" s="52"/>
      <c r="S211" s="52"/>
      <c r="T211" s="52"/>
      <c r="U211" s="97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9"/>
      <c r="AK211" s="49"/>
      <c r="AL211" s="49"/>
      <c r="AM211" s="49"/>
      <c r="AN211" s="169"/>
      <c r="AO211" s="170"/>
      <c r="AP211" s="170"/>
      <c r="AQ211" s="170"/>
      <c r="AR211" s="170"/>
      <c r="AS211" s="170"/>
      <c r="AT211" s="170"/>
      <c r="AU211" s="170"/>
      <c r="AV211" s="170"/>
      <c r="AW211" s="170"/>
      <c r="AX211" s="170"/>
      <c r="AY211" s="170"/>
      <c r="AZ211" s="170"/>
      <c r="BA211" s="170"/>
      <c r="BB211" s="171"/>
      <c r="BC211" s="39"/>
      <c r="BD211" s="39"/>
      <c r="BE211" s="124"/>
      <c r="BF211" s="125"/>
      <c r="BG211" s="125"/>
      <c r="BH211" s="125"/>
      <c r="BI211" s="124"/>
      <c r="BJ211" s="125"/>
      <c r="BK211" s="125"/>
      <c r="BL211" s="145"/>
      <c r="BM211" s="124"/>
      <c r="BN211" s="125"/>
      <c r="BO211" s="125"/>
      <c r="BP211" s="145"/>
      <c r="BQ211" s="37"/>
      <c r="BR211" s="24"/>
    </row>
    <row r="212" spans="1:70" ht="15.6" customHeight="1" x14ac:dyDescent="0.4">
      <c r="A212" s="24"/>
      <c r="B212" s="24"/>
      <c r="C212" s="32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2"/>
      <c r="O212" s="52"/>
      <c r="P212" s="52"/>
      <c r="Q212" s="52"/>
      <c r="R212" s="52"/>
      <c r="S212" s="52"/>
      <c r="T212" s="52"/>
      <c r="U212" s="97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9"/>
      <c r="AK212" s="49"/>
      <c r="AL212" s="49"/>
      <c r="AM212" s="49"/>
      <c r="AN212" s="169"/>
      <c r="AO212" s="170"/>
      <c r="AP212" s="170"/>
      <c r="AQ212" s="170"/>
      <c r="AR212" s="170"/>
      <c r="AS212" s="170"/>
      <c r="AT212" s="170"/>
      <c r="AU212" s="170"/>
      <c r="AV212" s="170"/>
      <c r="AW212" s="170"/>
      <c r="AX212" s="170"/>
      <c r="AY212" s="170"/>
      <c r="AZ212" s="170"/>
      <c r="BA212" s="170"/>
      <c r="BB212" s="171"/>
      <c r="BC212" s="39"/>
      <c r="BD212" s="34"/>
      <c r="BE212" s="124"/>
      <c r="BF212" s="125"/>
      <c r="BG212" s="125"/>
      <c r="BH212" s="125"/>
      <c r="BI212" s="124"/>
      <c r="BJ212" s="125"/>
      <c r="BK212" s="125"/>
      <c r="BL212" s="145"/>
      <c r="BM212" s="124"/>
      <c r="BN212" s="125"/>
      <c r="BO212" s="125"/>
      <c r="BP212" s="145"/>
      <c r="BQ212" s="37"/>
      <c r="BR212" s="24"/>
    </row>
    <row r="213" spans="1:70" ht="15.6" customHeight="1" x14ac:dyDescent="0.4">
      <c r="A213" s="24"/>
      <c r="B213" s="24"/>
      <c r="C213" s="32"/>
      <c r="D213" s="133" t="s">
        <v>26</v>
      </c>
      <c r="E213" s="134"/>
      <c r="F213" s="134"/>
      <c r="G213" s="134"/>
      <c r="H213" s="134"/>
      <c r="I213" s="134"/>
      <c r="J213" s="134"/>
      <c r="K213" s="134"/>
      <c r="L213" s="134"/>
      <c r="M213" s="135"/>
      <c r="N213" s="84" t="str">
        <f>IF([6]回答表!AA45="○","○","")</f>
        <v/>
      </c>
      <c r="O213" s="85"/>
      <c r="P213" s="85"/>
      <c r="Q213" s="86"/>
      <c r="R213" s="38"/>
      <c r="S213" s="38"/>
      <c r="T213" s="38"/>
      <c r="U213" s="97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9"/>
      <c r="AK213" s="49"/>
      <c r="AL213" s="49"/>
      <c r="AM213" s="49"/>
      <c r="AN213" s="169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1"/>
      <c r="BC213" s="39"/>
      <c r="BD213" s="53"/>
      <c r="BE213" s="124"/>
      <c r="BF213" s="125"/>
      <c r="BG213" s="125"/>
      <c r="BH213" s="125"/>
      <c r="BI213" s="124"/>
      <c r="BJ213" s="125"/>
      <c r="BK213" s="125"/>
      <c r="BL213" s="145"/>
      <c r="BM213" s="124"/>
      <c r="BN213" s="125"/>
      <c r="BO213" s="125"/>
      <c r="BP213" s="145"/>
      <c r="BQ213" s="37"/>
      <c r="BR213" s="24"/>
    </row>
    <row r="214" spans="1:70" ht="15.6" customHeight="1" x14ac:dyDescent="0.4">
      <c r="A214" s="24"/>
      <c r="B214" s="24"/>
      <c r="C214" s="32"/>
      <c r="D214" s="136"/>
      <c r="E214" s="137"/>
      <c r="F214" s="137"/>
      <c r="G214" s="137"/>
      <c r="H214" s="137"/>
      <c r="I214" s="137"/>
      <c r="J214" s="137"/>
      <c r="K214" s="137"/>
      <c r="L214" s="137"/>
      <c r="M214" s="138"/>
      <c r="N214" s="87"/>
      <c r="O214" s="88"/>
      <c r="P214" s="88"/>
      <c r="Q214" s="89"/>
      <c r="R214" s="38"/>
      <c r="S214" s="38"/>
      <c r="T214" s="38"/>
      <c r="U214" s="97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9"/>
      <c r="AK214" s="49"/>
      <c r="AL214" s="49"/>
      <c r="AM214" s="49"/>
      <c r="AN214" s="169"/>
      <c r="AO214" s="170"/>
      <c r="AP214" s="170"/>
      <c r="AQ214" s="170"/>
      <c r="AR214" s="170"/>
      <c r="AS214" s="170"/>
      <c r="AT214" s="170"/>
      <c r="AU214" s="170"/>
      <c r="AV214" s="170"/>
      <c r="AW214" s="170"/>
      <c r="AX214" s="170"/>
      <c r="AY214" s="170"/>
      <c r="AZ214" s="170"/>
      <c r="BA214" s="170"/>
      <c r="BB214" s="171"/>
      <c r="BC214" s="39"/>
      <c r="BD214" s="53"/>
      <c r="BE214" s="124" t="s">
        <v>23</v>
      </c>
      <c r="BF214" s="125"/>
      <c r="BG214" s="125"/>
      <c r="BH214" s="125"/>
      <c r="BI214" s="124" t="s">
        <v>24</v>
      </c>
      <c r="BJ214" s="125"/>
      <c r="BK214" s="125"/>
      <c r="BL214" s="125"/>
      <c r="BM214" s="124" t="s">
        <v>25</v>
      </c>
      <c r="BN214" s="125"/>
      <c r="BO214" s="125"/>
      <c r="BP214" s="145"/>
      <c r="BQ214" s="37"/>
      <c r="BR214" s="24"/>
    </row>
    <row r="215" spans="1:70" ht="15.6" customHeight="1" x14ac:dyDescent="0.4">
      <c r="A215" s="24"/>
      <c r="B215" s="24"/>
      <c r="C215" s="32"/>
      <c r="D215" s="136"/>
      <c r="E215" s="137"/>
      <c r="F215" s="137"/>
      <c r="G215" s="137"/>
      <c r="H215" s="137"/>
      <c r="I215" s="137"/>
      <c r="J215" s="137"/>
      <c r="K215" s="137"/>
      <c r="L215" s="137"/>
      <c r="M215" s="138"/>
      <c r="N215" s="87"/>
      <c r="O215" s="88"/>
      <c r="P215" s="88"/>
      <c r="Q215" s="89"/>
      <c r="R215" s="38"/>
      <c r="S215" s="38"/>
      <c r="T215" s="38"/>
      <c r="U215" s="97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9"/>
      <c r="AK215" s="49"/>
      <c r="AL215" s="49"/>
      <c r="AM215" s="49"/>
      <c r="AN215" s="169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1"/>
      <c r="BC215" s="39"/>
      <c r="BD215" s="53"/>
      <c r="BE215" s="124"/>
      <c r="BF215" s="125"/>
      <c r="BG215" s="125"/>
      <c r="BH215" s="125"/>
      <c r="BI215" s="124"/>
      <c r="BJ215" s="125"/>
      <c r="BK215" s="125"/>
      <c r="BL215" s="125"/>
      <c r="BM215" s="124"/>
      <c r="BN215" s="125"/>
      <c r="BO215" s="125"/>
      <c r="BP215" s="145"/>
      <c r="BQ215" s="37"/>
      <c r="BR215" s="24"/>
    </row>
    <row r="216" spans="1:70" ht="15.6" customHeight="1" x14ac:dyDescent="0.4">
      <c r="A216" s="24"/>
      <c r="B216" s="24"/>
      <c r="C216" s="32"/>
      <c r="D216" s="139"/>
      <c r="E216" s="140"/>
      <c r="F216" s="140"/>
      <c r="G216" s="140"/>
      <c r="H216" s="140"/>
      <c r="I216" s="140"/>
      <c r="J216" s="140"/>
      <c r="K216" s="140"/>
      <c r="L216" s="140"/>
      <c r="M216" s="141"/>
      <c r="N216" s="90"/>
      <c r="O216" s="91"/>
      <c r="P216" s="91"/>
      <c r="Q216" s="92"/>
      <c r="R216" s="38"/>
      <c r="S216" s="38"/>
      <c r="T216" s="38"/>
      <c r="U216" s="100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2"/>
      <c r="AK216" s="49"/>
      <c r="AL216" s="49"/>
      <c r="AM216" s="49"/>
      <c r="AN216" s="172"/>
      <c r="AO216" s="173"/>
      <c r="AP216" s="173"/>
      <c r="AQ216" s="173"/>
      <c r="AR216" s="173"/>
      <c r="AS216" s="173"/>
      <c r="AT216" s="173"/>
      <c r="AU216" s="173"/>
      <c r="AV216" s="173"/>
      <c r="AW216" s="173"/>
      <c r="AX216" s="173"/>
      <c r="AY216" s="173"/>
      <c r="AZ216" s="173"/>
      <c r="BA216" s="173"/>
      <c r="BB216" s="174"/>
      <c r="BC216" s="39"/>
      <c r="BD216" s="53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46"/>
      <c r="BQ216" s="37"/>
      <c r="BR216" s="24"/>
    </row>
    <row r="217" spans="1:70" ht="15.6" customHeight="1" x14ac:dyDescent="0.5">
      <c r="A217" s="24"/>
      <c r="B217" s="24"/>
      <c r="C217" s="32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18"/>
      <c r="Y217" s="18"/>
      <c r="Z217" s="18"/>
      <c r="AA217" s="35"/>
      <c r="AB217" s="35"/>
      <c r="AC217" s="35"/>
      <c r="AD217" s="35"/>
      <c r="AE217" s="35"/>
      <c r="AF217" s="35"/>
      <c r="AG217" s="35"/>
      <c r="AH217" s="35"/>
      <c r="AI217" s="35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37"/>
      <c r="BR217" s="24"/>
    </row>
    <row r="218" spans="1:70" ht="19.149999999999999" customHeight="1" x14ac:dyDescent="0.5">
      <c r="C218" s="32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38"/>
      <c r="O218" s="38"/>
      <c r="P218" s="38"/>
      <c r="Q218" s="38"/>
      <c r="R218" s="38"/>
      <c r="S218" s="38"/>
      <c r="T218" s="38"/>
      <c r="U218" s="42" t="s">
        <v>32</v>
      </c>
      <c r="V218" s="38"/>
      <c r="W218" s="38"/>
      <c r="X218" s="38"/>
      <c r="Y218" s="38"/>
      <c r="Z218" s="38"/>
      <c r="AA218" s="35"/>
      <c r="AB218" s="43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2" t="s">
        <v>33</v>
      </c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18"/>
      <c r="BQ218" s="37"/>
      <c r="BR218" s="24"/>
    </row>
    <row r="219" spans="1:70" ht="15.6" customHeight="1" x14ac:dyDescent="0.4">
      <c r="C219" s="32"/>
      <c r="D219" s="77" t="s">
        <v>34</v>
      </c>
      <c r="E219" s="78"/>
      <c r="F219" s="78"/>
      <c r="G219" s="78"/>
      <c r="H219" s="78"/>
      <c r="I219" s="78"/>
      <c r="J219" s="78"/>
      <c r="K219" s="78"/>
      <c r="L219" s="78"/>
      <c r="M219" s="79"/>
      <c r="N219" s="84" t="str">
        <f>IF([6]回答表!AD45="○","○","")</f>
        <v/>
      </c>
      <c r="O219" s="85"/>
      <c r="P219" s="85"/>
      <c r="Q219" s="86"/>
      <c r="R219" s="38"/>
      <c r="S219" s="38"/>
      <c r="T219" s="38"/>
      <c r="U219" s="94" t="str">
        <f>IF([6]回答表!AD45="○",[6]回答表!B350,"")</f>
        <v/>
      </c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6"/>
      <c r="AK219" s="60"/>
      <c r="AL219" s="60"/>
      <c r="AM219" s="94" t="str">
        <f>IF([6]回答表!AD45="○",[6]回答表!B356,"")</f>
        <v/>
      </c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6"/>
      <c r="BQ219" s="37"/>
      <c r="BR219" s="24"/>
    </row>
    <row r="220" spans="1:70" ht="15.6" customHeight="1" x14ac:dyDescent="0.4">
      <c r="C220" s="32"/>
      <c r="D220" s="129"/>
      <c r="E220" s="130"/>
      <c r="F220" s="130"/>
      <c r="G220" s="130"/>
      <c r="H220" s="130"/>
      <c r="I220" s="130"/>
      <c r="J220" s="130"/>
      <c r="K220" s="130"/>
      <c r="L220" s="130"/>
      <c r="M220" s="131"/>
      <c r="N220" s="87"/>
      <c r="O220" s="88"/>
      <c r="P220" s="88"/>
      <c r="Q220" s="89"/>
      <c r="R220" s="38"/>
      <c r="S220" s="38"/>
      <c r="T220" s="38"/>
      <c r="U220" s="97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9"/>
      <c r="AK220" s="60"/>
      <c r="AL220" s="60"/>
      <c r="AM220" s="97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9"/>
      <c r="BQ220" s="37"/>
      <c r="BR220" s="24"/>
    </row>
    <row r="221" spans="1:70" ht="15.6" customHeight="1" x14ac:dyDescent="0.4">
      <c r="C221" s="32"/>
      <c r="D221" s="129"/>
      <c r="E221" s="130"/>
      <c r="F221" s="130"/>
      <c r="G221" s="130"/>
      <c r="H221" s="130"/>
      <c r="I221" s="130"/>
      <c r="J221" s="130"/>
      <c r="K221" s="130"/>
      <c r="L221" s="130"/>
      <c r="M221" s="131"/>
      <c r="N221" s="87"/>
      <c r="O221" s="88"/>
      <c r="P221" s="88"/>
      <c r="Q221" s="89"/>
      <c r="R221" s="38"/>
      <c r="S221" s="38"/>
      <c r="T221" s="38"/>
      <c r="U221" s="97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9"/>
      <c r="AK221" s="60"/>
      <c r="AL221" s="60"/>
      <c r="AM221" s="97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9"/>
      <c r="BQ221" s="37"/>
      <c r="BR221" s="24"/>
    </row>
    <row r="222" spans="1:70" ht="15.6" customHeight="1" x14ac:dyDescent="0.4">
      <c r="C222" s="32"/>
      <c r="D222" s="80"/>
      <c r="E222" s="81"/>
      <c r="F222" s="81"/>
      <c r="G222" s="81"/>
      <c r="H222" s="81"/>
      <c r="I222" s="81"/>
      <c r="J222" s="81"/>
      <c r="K222" s="81"/>
      <c r="L222" s="81"/>
      <c r="M222" s="82"/>
      <c r="N222" s="90"/>
      <c r="O222" s="91"/>
      <c r="P222" s="91"/>
      <c r="Q222" s="92"/>
      <c r="R222" s="38"/>
      <c r="S222" s="38"/>
      <c r="T222" s="38"/>
      <c r="U222" s="100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2"/>
      <c r="AK222" s="60"/>
      <c r="AL222" s="60"/>
      <c r="AM222" s="100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2"/>
      <c r="BQ222" s="37"/>
      <c r="BR222" s="24"/>
    </row>
    <row r="223" spans="1:70" ht="15.6" customHeight="1" x14ac:dyDescent="0.4">
      <c r="C223" s="56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8"/>
      <c r="BR223" s="24"/>
    </row>
    <row r="224" spans="1:70" ht="15.6" customHeight="1" x14ac:dyDescent="0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</row>
    <row r="225" spans="1:70" ht="15.6" customHeight="1" x14ac:dyDescent="0.4">
      <c r="C225" s="26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28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30"/>
    </row>
    <row r="226" spans="1:70" ht="15.6" customHeight="1" x14ac:dyDescent="0.5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18"/>
      <c r="Y226" s="18"/>
      <c r="Z226" s="18"/>
      <c r="AA226" s="34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6"/>
      <c r="AO226" s="39"/>
      <c r="AP226" s="40"/>
      <c r="AQ226" s="40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5"/>
      <c r="BN226" s="35"/>
      <c r="BO226" s="35"/>
      <c r="BP226" s="36"/>
      <c r="BQ226" s="37"/>
    </row>
    <row r="227" spans="1:70" ht="15.6" customHeight="1" x14ac:dyDescent="0.5">
      <c r="C227" s="32"/>
      <c r="D227" s="71" t="s">
        <v>14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3"/>
      <c r="R227" s="77" t="s">
        <v>60</v>
      </c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9"/>
      <c r="BC227" s="33"/>
      <c r="BD227" s="34"/>
      <c r="BE227" s="34"/>
      <c r="BF227" s="34"/>
      <c r="BG227" s="34"/>
      <c r="BH227" s="34"/>
      <c r="BI227" s="34"/>
      <c r="BJ227" s="34"/>
      <c r="BK227" s="34"/>
      <c r="BL227" s="34"/>
      <c r="BM227" s="35"/>
      <c r="BN227" s="35"/>
      <c r="BO227" s="35"/>
      <c r="BP227" s="36"/>
      <c r="BQ227" s="37"/>
    </row>
    <row r="228" spans="1:70" ht="15.6" customHeight="1" x14ac:dyDescent="0.5">
      <c r="A228" s="24"/>
      <c r="B228" s="24"/>
      <c r="C228" s="32"/>
      <c r="D228" s="74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6"/>
      <c r="R228" s="80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2"/>
      <c r="BC228" s="33"/>
      <c r="BD228" s="34"/>
      <c r="BE228" s="34"/>
      <c r="BF228" s="34"/>
      <c r="BG228" s="34"/>
      <c r="BH228" s="34"/>
      <c r="BI228" s="34"/>
      <c r="BJ228" s="34"/>
      <c r="BK228" s="34"/>
      <c r="BL228" s="34"/>
      <c r="BM228" s="35"/>
      <c r="BN228" s="35"/>
      <c r="BO228" s="35"/>
      <c r="BP228" s="36"/>
      <c r="BQ228" s="37"/>
      <c r="BR228" s="24"/>
    </row>
    <row r="229" spans="1:70" ht="15.6" customHeight="1" x14ac:dyDescent="0.5">
      <c r="A229" s="24"/>
      <c r="B229" s="24"/>
      <c r="C229" s="32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18"/>
      <c r="Y229" s="18"/>
      <c r="Z229" s="18"/>
      <c r="AA229" s="34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6"/>
      <c r="AO229" s="39"/>
      <c r="AP229" s="40"/>
      <c r="AQ229" s="40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33"/>
      <c r="BD229" s="34"/>
      <c r="BE229" s="34"/>
      <c r="BF229" s="34"/>
      <c r="BG229" s="34"/>
      <c r="BH229" s="34"/>
      <c r="BI229" s="34"/>
      <c r="BJ229" s="34"/>
      <c r="BK229" s="34"/>
      <c r="BL229" s="34"/>
      <c r="BM229" s="35"/>
      <c r="BN229" s="35"/>
      <c r="BO229" s="35"/>
      <c r="BP229" s="36"/>
      <c r="BQ229" s="37"/>
      <c r="BR229" s="24"/>
    </row>
    <row r="230" spans="1:70" ht="25.5" x14ac:dyDescent="0.5">
      <c r="A230" s="24"/>
      <c r="B230" s="24"/>
      <c r="C230" s="32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42" t="s">
        <v>36</v>
      </c>
      <c r="V230" s="38"/>
      <c r="W230" s="38"/>
      <c r="X230" s="38"/>
      <c r="Y230" s="38"/>
      <c r="Z230" s="38"/>
      <c r="AA230" s="35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2" t="s">
        <v>55</v>
      </c>
      <c r="AN230" s="44"/>
      <c r="AO230" s="43"/>
      <c r="AP230" s="45"/>
      <c r="AQ230" s="45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7"/>
      <c r="BD230" s="35"/>
      <c r="BE230" s="61" t="s">
        <v>61</v>
      </c>
      <c r="BF230" s="59"/>
      <c r="BG230" s="59"/>
      <c r="BH230" s="59"/>
      <c r="BI230" s="59"/>
      <c r="BJ230" s="59"/>
      <c r="BK230" s="59"/>
      <c r="BL230" s="35"/>
      <c r="BM230" s="35"/>
      <c r="BN230" s="35"/>
      <c r="BO230" s="35"/>
      <c r="BP230" s="44"/>
      <c r="BQ230" s="37"/>
      <c r="BR230" s="24"/>
    </row>
    <row r="231" spans="1:70" ht="15.6" customHeight="1" x14ac:dyDescent="0.4">
      <c r="A231" s="24"/>
      <c r="B231" s="24"/>
      <c r="C231" s="32"/>
      <c r="D231" s="77" t="s">
        <v>18</v>
      </c>
      <c r="E231" s="78"/>
      <c r="F231" s="78"/>
      <c r="G231" s="78"/>
      <c r="H231" s="78"/>
      <c r="I231" s="78"/>
      <c r="J231" s="78"/>
      <c r="K231" s="78"/>
      <c r="L231" s="78"/>
      <c r="M231" s="79"/>
      <c r="N231" s="84" t="str">
        <f>IF([6]回答表!X46="○","○","")</f>
        <v/>
      </c>
      <c r="O231" s="85"/>
      <c r="P231" s="85"/>
      <c r="Q231" s="86"/>
      <c r="R231" s="38"/>
      <c r="S231" s="38"/>
      <c r="T231" s="38"/>
      <c r="U231" s="94" t="str">
        <f>IF([6]回答表!X46="○",[6]回答表!B368,IF([6]回答表!AA46="○",[6]回答表!B382,""))</f>
        <v/>
      </c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6"/>
      <c r="AK231" s="49"/>
      <c r="AL231" s="49"/>
      <c r="AM231" s="142" t="s">
        <v>62</v>
      </c>
      <c r="AN231" s="142"/>
      <c r="AO231" s="142"/>
      <c r="AP231" s="142"/>
      <c r="AQ231" s="144" t="str">
        <f>IF([6]回答表!X46="○",[6]回答表!BC375,IF([6]回答表!AA46="○",[6]回答表!BC389,""))</f>
        <v/>
      </c>
      <c r="AR231" s="144"/>
      <c r="AS231" s="144"/>
      <c r="AT231" s="144"/>
      <c r="AU231" s="158" t="s">
        <v>63</v>
      </c>
      <c r="AV231" s="159"/>
      <c r="AW231" s="159"/>
      <c r="AX231" s="160"/>
      <c r="AY231" s="144" t="str">
        <f>IF([6]回答表!X46="○",[6]回答表!BC380,IF([6]回答表!AA46="○",[6]回答表!BC394,""))</f>
        <v/>
      </c>
      <c r="AZ231" s="144"/>
      <c r="BA231" s="144"/>
      <c r="BB231" s="144"/>
      <c r="BC231" s="39"/>
      <c r="BD231" s="34"/>
      <c r="BE231" s="122" t="str">
        <f>IF([6]回答表!X46="○",[6]回答表!S374,IF([6]回答表!AA46="○",[6]回答表!S388,""))</f>
        <v/>
      </c>
      <c r="BF231" s="123"/>
      <c r="BG231" s="123"/>
      <c r="BH231" s="123"/>
      <c r="BI231" s="122"/>
      <c r="BJ231" s="123"/>
      <c r="BK231" s="123"/>
      <c r="BL231" s="123"/>
      <c r="BM231" s="122"/>
      <c r="BN231" s="123"/>
      <c r="BO231" s="123"/>
      <c r="BP231" s="154"/>
      <c r="BQ231" s="37"/>
      <c r="BR231" s="24"/>
    </row>
    <row r="232" spans="1:70" ht="15.6" customHeight="1" x14ac:dyDescent="0.4">
      <c r="A232" s="24"/>
      <c r="B232" s="24"/>
      <c r="C232" s="32"/>
      <c r="D232" s="129"/>
      <c r="E232" s="130"/>
      <c r="F232" s="130"/>
      <c r="G232" s="130"/>
      <c r="H232" s="130"/>
      <c r="I232" s="130"/>
      <c r="J232" s="130"/>
      <c r="K232" s="130"/>
      <c r="L232" s="130"/>
      <c r="M232" s="131"/>
      <c r="N232" s="87"/>
      <c r="O232" s="88"/>
      <c r="P232" s="88"/>
      <c r="Q232" s="89"/>
      <c r="R232" s="38"/>
      <c r="S232" s="38"/>
      <c r="T232" s="38"/>
      <c r="U232" s="97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9"/>
      <c r="AK232" s="49"/>
      <c r="AL232" s="49"/>
      <c r="AM232" s="142"/>
      <c r="AN232" s="142"/>
      <c r="AO232" s="142"/>
      <c r="AP232" s="142"/>
      <c r="AQ232" s="144"/>
      <c r="AR232" s="144"/>
      <c r="AS232" s="144"/>
      <c r="AT232" s="144"/>
      <c r="AU232" s="161"/>
      <c r="AV232" s="162"/>
      <c r="AW232" s="162"/>
      <c r="AX232" s="163"/>
      <c r="AY232" s="144"/>
      <c r="AZ232" s="144"/>
      <c r="BA232" s="144"/>
      <c r="BB232" s="144"/>
      <c r="BC232" s="39"/>
      <c r="BD232" s="34"/>
      <c r="BE232" s="124"/>
      <c r="BF232" s="125"/>
      <c r="BG232" s="125"/>
      <c r="BH232" s="125"/>
      <c r="BI232" s="124"/>
      <c r="BJ232" s="125"/>
      <c r="BK232" s="125"/>
      <c r="BL232" s="125"/>
      <c r="BM232" s="124"/>
      <c r="BN232" s="125"/>
      <c r="BO232" s="125"/>
      <c r="BP232" s="145"/>
      <c r="BQ232" s="37"/>
      <c r="BR232" s="24"/>
    </row>
    <row r="233" spans="1:70" ht="15.6" customHeight="1" x14ac:dyDescent="0.4">
      <c r="A233" s="24"/>
      <c r="B233" s="24"/>
      <c r="C233" s="32"/>
      <c r="D233" s="129"/>
      <c r="E233" s="130"/>
      <c r="F233" s="130"/>
      <c r="G233" s="130"/>
      <c r="H233" s="130"/>
      <c r="I233" s="130"/>
      <c r="J233" s="130"/>
      <c r="K233" s="130"/>
      <c r="L233" s="130"/>
      <c r="M233" s="131"/>
      <c r="N233" s="87"/>
      <c r="O233" s="88"/>
      <c r="P233" s="88"/>
      <c r="Q233" s="89"/>
      <c r="R233" s="38"/>
      <c r="S233" s="38"/>
      <c r="T233" s="38"/>
      <c r="U233" s="97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9"/>
      <c r="AK233" s="49"/>
      <c r="AL233" s="49"/>
      <c r="AM233" s="142" t="s">
        <v>64</v>
      </c>
      <c r="AN233" s="142"/>
      <c r="AO233" s="142"/>
      <c r="AP233" s="142"/>
      <c r="AQ233" s="144" t="str">
        <f>IF([6]回答表!X46="○",[6]回答表!BC376,IF([6]回答表!AA46="○",[6]回答表!BC390,""))</f>
        <v/>
      </c>
      <c r="AR233" s="144"/>
      <c r="AS233" s="144"/>
      <c r="AT233" s="144"/>
      <c r="AU233" s="161"/>
      <c r="AV233" s="162"/>
      <c r="AW233" s="162"/>
      <c r="AX233" s="163"/>
      <c r="AY233" s="144"/>
      <c r="AZ233" s="144"/>
      <c r="BA233" s="144"/>
      <c r="BB233" s="144"/>
      <c r="BC233" s="39"/>
      <c r="BD233" s="34"/>
      <c r="BE233" s="124"/>
      <c r="BF233" s="125"/>
      <c r="BG233" s="125"/>
      <c r="BH233" s="125"/>
      <c r="BI233" s="124"/>
      <c r="BJ233" s="125"/>
      <c r="BK233" s="125"/>
      <c r="BL233" s="125"/>
      <c r="BM233" s="124"/>
      <c r="BN233" s="125"/>
      <c r="BO233" s="125"/>
      <c r="BP233" s="145"/>
      <c r="BQ233" s="37"/>
      <c r="BR233" s="24"/>
    </row>
    <row r="234" spans="1:70" ht="15.6" customHeight="1" x14ac:dyDescent="0.4">
      <c r="A234" s="24"/>
      <c r="B234" s="24"/>
      <c r="C234" s="32"/>
      <c r="D234" s="80"/>
      <c r="E234" s="81"/>
      <c r="F234" s="81"/>
      <c r="G234" s="81"/>
      <c r="H234" s="81"/>
      <c r="I234" s="81"/>
      <c r="J234" s="81"/>
      <c r="K234" s="81"/>
      <c r="L234" s="81"/>
      <c r="M234" s="82"/>
      <c r="N234" s="90"/>
      <c r="O234" s="91"/>
      <c r="P234" s="91"/>
      <c r="Q234" s="92"/>
      <c r="R234" s="38"/>
      <c r="S234" s="38"/>
      <c r="T234" s="38"/>
      <c r="U234" s="97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9"/>
      <c r="AK234" s="49"/>
      <c r="AL234" s="49"/>
      <c r="AM234" s="142"/>
      <c r="AN234" s="142"/>
      <c r="AO234" s="142"/>
      <c r="AP234" s="142"/>
      <c r="AQ234" s="144"/>
      <c r="AR234" s="144"/>
      <c r="AS234" s="144"/>
      <c r="AT234" s="144"/>
      <c r="AU234" s="161"/>
      <c r="AV234" s="162"/>
      <c r="AW234" s="162"/>
      <c r="AX234" s="163"/>
      <c r="AY234" s="144"/>
      <c r="AZ234" s="144"/>
      <c r="BA234" s="144"/>
      <c r="BB234" s="144"/>
      <c r="BC234" s="39"/>
      <c r="BD234" s="34"/>
      <c r="BE234" s="124" t="str">
        <f>IF([6]回答表!X46="○",[6]回答表!V374,IF([6]回答表!AA46="○",[6]回答表!V388,""))</f>
        <v/>
      </c>
      <c r="BF234" s="125"/>
      <c r="BG234" s="125"/>
      <c r="BH234" s="125"/>
      <c r="BI234" s="124" t="str">
        <f>IF([6]回答表!X46="○",[6]回答表!V375,IF([6]回答表!AA46="○",[6]回答表!V389,""))</f>
        <v/>
      </c>
      <c r="BJ234" s="125"/>
      <c r="BK234" s="125"/>
      <c r="BL234" s="145"/>
      <c r="BM234" s="124" t="str">
        <f>IF([6]回答表!X46="○",[6]回答表!V376,IF([6]回答表!AA46="○",[6]回答表!V390,""))</f>
        <v/>
      </c>
      <c r="BN234" s="125"/>
      <c r="BO234" s="125"/>
      <c r="BP234" s="145"/>
      <c r="BQ234" s="37"/>
      <c r="BR234" s="24"/>
    </row>
    <row r="235" spans="1:70" ht="15.6" customHeight="1" x14ac:dyDescent="0.4">
      <c r="A235" s="24"/>
      <c r="B235" s="24"/>
      <c r="C235" s="32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2"/>
      <c r="O235" s="52"/>
      <c r="P235" s="52"/>
      <c r="Q235" s="52"/>
      <c r="R235" s="52"/>
      <c r="S235" s="52"/>
      <c r="T235" s="52"/>
      <c r="U235" s="97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9"/>
      <c r="AK235" s="49"/>
      <c r="AL235" s="49"/>
      <c r="AM235" s="142" t="s">
        <v>65</v>
      </c>
      <c r="AN235" s="142"/>
      <c r="AO235" s="142"/>
      <c r="AP235" s="142"/>
      <c r="AQ235" s="144" t="str">
        <f>IF([6]回答表!X46="○",[6]回答表!BC377,IF([6]回答表!AA46="○",[6]回答表!BC391,""))</f>
        <v/>
      </c>
      <c r="AR235" s="144"/>
      <c r="AS235" s="144"/>
      <c r="AT235" s="144"/>
      <c r="AU235" s="164"/>
      <c r="AV235" s="165"/>
      <c r="AW235" s="165"/>
      <c r="AX235" s="166"/>
      <c r="AY235" s="144"/>
      <c r="AZ235" s="144"/>
      <c r="BA235" s="144"/>
      <c r="BB235" s="144"/>
      <c r="BC235" s="39"/>
      <c r="BD235" s="39"/>
      <c r="BE235" s="124"/>
      <c r="BF235" s="125"/>
      <c r="BG235" s="125"/>
      <c r="BH235" s="125"/>
      <c r="BI235" s="124"/>
      <c r="BJ235" s="125"/>
      <c r="BK235" s="125"/>
      <c r="BL235" s="145"/>
      <c r="BM235" s="124"/>
      <c r="BN235" s="125"/>
      <c r="BO235" s="125"/>
      <c r="BP235" s="145"/>
      <c r="BQ235" s="37"/>
      <c r="BR235" s="24"/>
    </row>
    <row r="236" spans="1:70" ht="15.6" customHeight="1" x14ac:dyDescent="0.4">
      <c r="A236" s="24"/>
      <c r="B236" s="24"/>
      <c r="C236" s="32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2"/>
      <c r="O236" s="52"/>
      <c r="P236" s="52"/>
      <c r="Q236" s="52"/>
      <c r="R236" s="52"/>
      <c r="S236" s="52"/>
      <c r="T236" s="52"/>
      <c r="U236" s="97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9"/>
      <c r="AK236" s="49"/>
      <c r="AL236" s="49"/>
      <c r="AM236" s="142"/>
      <c r="AN236" s="142"/>
      <c r="AO236" s="142"/>
      <c r="AP236" s="142"/>
      <c r="AQ236" s="144"/>
      <c r="AR236" s="144"/>
      <c r="AS236" s="144"/>
      <c r="AT236" s="144"/>
      <c r="AU236" s="142" t="s">
        <v>66</v>
      </c>
      <c r="AV236" s="142"/>
      <c r="AW236" s="142"/>
      <c r="AX236" s="142"/>
      <c r="AY236" s="132" t="str">
        <f>IF([6]回答表!X46="○",[6]回答表!BC381,IF([6]回答表!AA46="○",[6]回答表!BC395,""))</f>
        <v/>
      </c>
      <c r="AZ236" s="132"/>
      <c r="BA236" s="132"/>
      <c r="BB236" s="132"/>
      <c r="BC236" s="39"/>
      <c r="BD236" s="34"/>
      <c r="BE236" s="124"/>
      <c r="BF236" s="125"/>
      <c r="BG236" s="125"/>
      <c r="BH236" s="125"/>
      <c r="BI236" s="124"/>
      <c r="BJ236" s="125"/>
      <c r="BK236" s="125"/>
      <c r="BL236" s="145"/>
      <c r="BM236" s="124"/>
      <c r="BN236" s="125"/>
      <c r="BO236" s="125"/>
      <c r="BP236" s="145"/>
      <c r="BQ236" s="37"/>
      <c r="BR236" s="24"/>
    </row>
    <row r="237" spans="1:70" ht="15.6" customHeight="1" x14ac:dyDescent="0.4">
      <c r="A237" s="24"/>
      <c r="B237" s="24"/>
      <c r="C237" s="32"/>
      <c r="D237" s="133" t="s">
        <v>26</v>
      </c>
      <c r="E237" s="134"/>
      <c r="F237" s="134"/>
      <c r="G237" s="134"/>
      <c r="H237" s="134"/>
      <c r="I237" s="134"/>
      <c r="J237" s="134"/>
      <c r="K237" s="134"/>
      <c r="L237" s="134"/>
      <c r="M237" s="135"/>
      <c r="N237" s="84" t="str">
        <f>IF([6]回答表!AA46="○","○","")</f>
        <v/>
      </c>
      <c r="O237" s="85"/>
      <c r="P237" s="85"/>
      <c r="Q237" s="86"/>
      <c r="R237" s="38"/>
      <c r="S237" s="38"/>
      <c r="T237" s="38"/>
      <c r="U237" s="97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9"/>
      <c r="AK237" s="49"/>
      <c r="AL237" s="49"/>
      <c r="AM237" s="142" t="s">
        <v>67</v>
      </c>
      <c r="AN237" s="142"/>
      <c r="AO237" s="142"/>
      <c r="AP237" s="142"/>
      <c r="AQ237" s="143" t="str">
        <f>IF([6]回答表!X46="○",[6]回答表!BC378,IF([6]回答表!AA46="○",[6]回答表!BC392,""))</f>
        <v/>
      </c>
      <c r="AR237" s="144"/>
      <c r="AS237" s="144"/>
      <c r="AT237" s="144"/>
      <c r="AU237" s="142"/>
      <c r="AV237" s="142"/>
      <c r="AW237" s="142"/>
      <c r="AX237" s="142"/>
      <c r="AY237" s="132"/>
      <c r="AZ237" s="132"/>
      <c r="BA237" s="132"/>
      <c r="BB237" s="132"/>
      <c r="BC237" s="39"/>
      <c r="BD237" s="53"/>
      <c r="BE237" s="124"/>
      <c r="BF237" s="125"/>
      <c r="BG237" s="125"/>
      <c r="BH237" s="125"/>
      <c r="BI237" s="124"/>
      <c r="BJ237" s="125"/>
      <c r="BK237" s="125"/>
      <c r="BL237" s="145"/>
      <c r="BM237" s="124"/>
      <c r="BN237" s="125"/>
      <c r="BO237" s="125"/>
      <c r="BP237" s="145"/>
      <c r="BQ237" s="37"/>
      <c r="BR237" s="24"/>
    </row>
    <row r="238" spans="1:70" ht="15.6" customHeight="1" x14ac:dyDescent="0.4">
      <c r="A238" s="24"/>
      <c r="B238" s="24"/>
      <c r="C238" s="32"/>
      <c r="D238" s="136"/>
      <c r="E238" s="137"/>
      <c r="F238" s="137"/>
      <c r="G238" s="137"/>
      <c r="H238" s="137"/>
      <c r="I238" s="137"/>
      <c r="J238" s="137"/>
      <c r="K238" s="137"/>
      <c r="L238" s="137"/>
      <c r="M238" s="138"/>
      <c r="N238" s="87"/>
      <c r="O238" s="88"/>
      <c r="P238" s="88"/>
      <c r="Q238" s="89"/>
      <c r="R238" s="38"/>
      <c r="S238" s="38"/>
      <c r="T238" s="38"/>
      <c r="U238" s="97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9"/>
      <c r="AK238" s="49"/>
      <c r="AL238" s="49"/>
      <c r="AM238" s="142"/>
      <c r="AN238" s="142"/>
      <c r="AO238" s="142"/>
      <c r="AP238" s="142"/>
      <c r="AQ238" s="144"/>
      <c r="AR238" s="144"/>
      <c r="AS238" s="144"/>
      <c r="AT238" s="144"/>
      <c r="AU238" s="142"/>
      <c r="AV238" s="142"/>
      <c r="AW238" s="142"/>
      <c r="AX238" s="142"/>
      <c r="AY238" s="132"/>
      <c r="AZ238" s="132"/>
      <c r="BA238" s="132"/>
      <c r="BB238" s="132"/>
      <c r="BC238" s="39"/>
      <c r="BD238" s="53"/>
      <c r="BE238" s="124" t="s">
        <v>23</v>
      </c>
      <c r="BF238" s="125"/>
      <c r="BG238" s="125"/>
      <c r="BH238" s="125"/>
      <c r="BI238" s="124" t="s">
        <v>24</v>
      </c>
      <c r="BJ238" s="125"/>
      <c r="BK238" s="125"/>
      <c r="BL238" s="125"/>
      <c r="BM238" s="124" t="s">
        <v>25</v>
      </c>
      <c r="BN238" s="125"/>
      <c r="BO238" s="125"/>
      <c r="BP238" s="145"/>
      <c r="BQ238" s="37"/>
      <c r="BR238" s="24"/>
    </row>
    <row r="239" spans="1:70" ht="15.6" customHeight="1" x14ac:dyDescent="0.4">
      <c r="A239" s="24"/>
      <c r="B239" s="24"/>
      <c r="C239" s="32"/>
      <c r="D239" s="136"/>
      <c r="E239" s="137"/>
      <c r="F239" s="137"/>
      <c r="G239" s="137"/>
      <c r="H239" s="137"/>
      <c r="I239" s="137"/>
      <c r="J239" s="137"/>
      <c r="K239" s="137"/>
      <c r="L239" s="137"/>
      <c r="M239" s="138"/>
      <c r="N239" s="87"/>
      <c r="O239" s="88"/>
      <c r="P239" s="88"/>
      <c r="Q239" s="89"/>
      <c r="R239" s="38"/>
      <c r="S239" s="38"/>
      <c r="T239" s="38"/>
      <c r="U239" s="97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9"/>
      <c r="AK239" s="49"/>
      <c r="AL239" s="49"/>
      <c r="AM239" s="142" t="s">
        <v>68</v>
      </c>
      <c r="AN239" s="142"/>
      <c r="AO239" s="142"/>
      <c r="AP239" s="142"/>
      <c r="AQ239" s="144" t="str">
        <f>IF([6]回答表!X46="○",[6]回答表!BC379,IF([6]回答表!AA46="○",[6]回答表!BC393,""))</f>
        <v/>
      </c>
      <c r="AR239" s="144"/>
      <c r="AS239" s="144"/>
      <c r="AT239" s="144"/>
      <c r="AU239" s="142"/>
      <c r="AV239" s="142"/>
      <c r="AW239" s="142"/>
      <c r="AX239" s="142"/>
      <c r="AY239" s="132"/>
      <c r="AZ239" s="132"/>
      <c r="BA239" s="132"/>
      <c r="BB239" s="132"/>
      <c r="BC239" s="39"/>
      <c r="BD239" s="53"/>
      <c r="BE239" s="124"/>
      <c r="BF239" s="125"/>
      <c r="BG239" s="125"/>
      <c r="BH239" s="125"/>
      <c r="BI239" s="124"/>
      <c r="BJ239" s="125"/>
      <c r="BK239" s="125"/>
      <c r="BL239" s="125"/>
      <c r="BM239" s="124"/>
      <c r="BN239" s="125"/>
      <c r="BO239" s="125"/>
      <c r="BP239" s="145"/>
      <c r="BQ239" s="37"/>
      <c r="BR239" s="24"/>
    </row>
    <row r="240" spans="1:70" ht="15.6" customHeight="1" x14ac:dyDescent="0.4">
      <c r="A240" s="24"/>
      <c r="B240" s="24"/>
      <c r="C240" s="32"/>
      <c r="D240" s="139"/>
      <c r="E240" s="140"/>
      <c r="F240" s="140"/>
      <c r="G240" s="140"/>
      <c r="H240" s="140"/>
      <c r="I240" s="140"/>
      <c r="J240" s="140"/>
      <c r="K240" s="140"/>
      <c r="L240" s="140"/>
      <c r="M240" s="141"/>
      <c r="N240" s="90"/>
      <c r="O240" s="91"/>
      <c r="P240" s="91"/>
      <c r="Q240" s="92"/>
      <c r="R240" s="38"/>
      <c r="S240" s="38"/>
      <c r="T240" s="38"/>
      <c r="U240" s="100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2"/>
      <c r="AK240" s="49"/>
      <c r="AL240" s="49"/>
      <c r="AM240" s="142"/>
      <c r="AN240" s="142"/>
      <c r="AO240" s="142"/>
      <c r="AP240" s="142"/>
      <c r="AQ240" s="144"/>
      <c r="AR240" s="144"/>
      <c r="AS240" s="144"/>
      <c r="AT240" s="144"/>
      <c r="AU240" s="142"/>
      <c r="AV240" s="142"/>
      <c r="AW240" s="142"/>
      <c r="AX240" s="142"/>
      <c r="AY240" s="132"/>
      <c r="AZ240" s="132"/>
      <c r="BA240" s="132"/>
      <c r="BB240" s="132"/>
      <c r="BC240" s="39"/>
      <c r="BD240" s="53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46"/>
      <c r="BQ240" s="37"/>
      <c r="BR240" s="24"/>
    </row>
    <row r="241" spans="1:70" ht="15.6" customHeight="1" x14ac:dyDescent="0.5">
      <c r="A241" s="24"/>
      <c r="B241" s="24"/>
      <c r="C241" s="32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18"/>
      <c r="Y241" s="18"/>
      <c r="Z241" s="18"/>
      <c r="AA241" s="35"/>
      <c r="AB241" s="35"/>
      <c r="AC241" s="35"/>
      <c r="AD241" s="35"/>
      <c r="AE241" s="35"/>
      <c r="AF241" s="35"/>
      <c r="AG241" s="35"/>
      <c r="AH241" s="35"/>
      <c r="AI241" s="35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37"/>
      <c r="BR241" s="24"/>
    </row>
    <row r="242" spans="1:70" ht="18.600000000000001" customHeight="1" x14ac:dyDescent="0.5">
      <c r="A242" s="24"/>
      <c r="B242" s="24"/>
      <c r="C242" s="32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38"/>
      <c r="O242" s="38"/>
      <c r="P242" s="38"/>
      <c r="Q242" s="38"/>
      <c r="R242" s="38"/>
      <c r="S242" s="38"/>
      <c r="T242" s="38"/>
      <c r="U242" s="42" t="s">
        <v>32</v>
      </c>
      <c r="V242" s="38"/>
      <c r="W242" s="38"/>
      <c r="X242" s="38"/>
      <c r="Y242" s="38"/>
      <c r="Z242" s="38"/>
      <c r="AA242" s="35"/>
      <c r="AB242" s="43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2" t="s">
        <v>33</v>
      </c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18"/>
      <c r="BQ242" s="37"/>
      <c r="BR242" s="24"/>
    </row>
    <row r="243" spans="1:70" ht="15.6" customHeight="1" x14ac:dyDescent="0.4">
      <c r="A243" s="24"/>
      <c r="B243" s="24"/>
      <c r="C243" s="32"/>
      <c r="D243" s="77" t="s">
        <v>34</v>
      </c>
      <c r="E243" s="78"/>
      <c r="F243" s="78"/>
      <c r="G243" s="78"/>
      <c r="H243" s="78"/>
      <c r="I243" s="78"/>
      <c r="J243" s="78"/>
      <c r="K243" s="78"/>
      <c r="L243" s="78"/>
      <c r="M243" s="79"/>
      <c r="N243" s="84" t="str">
        <f>IF([6]回答表!AD46="○","○","")</f>
        <v/>
      </c>
      <c r="O243" s="85"/>
      <c r="P243" s="85"/>
      <c r="Q243" s="86"/>
      <c r="R243" s="38"/>
      <c r="S243" s="38"/>
      <c r="T243" s="38"/>
      <c r="U243" s="94" t="str">
        <f>IF([6]回答表!AD46="○",[6]回答表!B396,"")</f>
        <v/>
      </c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6"/>
      <c r="AK243" s="55"/>
      <c r="AL243" s="55"/>
      <c r="AM243" s="94" t="str">
        <f>IF([6]回答表!AD46="○",[6]回答表!B402,"")</f>
        <v/>
      </c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6"/>
      <c r="BQ243" s="37"/>
      <c r="BR243" s="24"/>
    </row>
    <row r="244" spans="1:70" ht="15.6" customHeight="1" x14ac:dyDescent="0.4">
      <c r="C244" s="32"/>
      <c r="D244" s="129"/>
      <c r="E244" s="130"/>
      <c r="F244" s="130"/>
      <c r="G244" s="130"/>
      <c r="H244" s="130"/>
      <c r="I244" s="130"/>
      <c r="J244" s="130"/>
      <c r="K244" s="130"/>
      <c r="L244" s="130"/>
      <c r="M244" s="131"/>
      <c r="N244" s="87"/>
      <c r="O244" s="88"/>
      <c r="P244" s="88"/>
      <c r="Q244" s="89"/>
      <c r="R244" s="38"/>
      <c r="S244" s="38"/>
      <c r="T244" s="38"/>
      <c r="U244" s="97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9"/>
      <c r="AK244" s="55"/>
      <c r="AL244" s="55"/>
      <c r="AM244" s="97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9"/>
      <c r="BQ244" s="37"/>
    </row>
    <row r="245" spans="1:70" ht="15.6" customHeight="1" x14ac:dyDescent="0.4">
      <c r="C245" s="32"/>
      <c r="D245" s="129"/>
      <c r="E245" s="130"/>
      <c r="F245" s="130"/>
      <c r="G245" s="130"/>
      <c r="H245" s="130"/>
      <c r="I245" s="130"/>
      <c r="J245" s="130"/>
      <c r="K245" s="130"/>
      <c r="L245" s="130"/>
      <c r="M245" s="131"/>
      <c r="N245" s="87"/>
      <c r="O245" s="88"/>
      <c r="P245" s="88"/>
      <c r="Q245" s="89"/>
      <c r="R245" s="38"/>
      <c r="S245" s="38"/>
      <c r="T245" s="38"/>
      <c r="U245" s="97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9"/>
      <c r="AK245" s="55"/>
      <c r="AL245" s="55"/>
      <c r="AM245" s="97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9"/>
      <c r="BQ245" s="37"/>
    </row>
    <row r="246" spans="1:70" ht="15.6" customHeight="1" x14ac:dyDescent="0.4">
      <c r="C246" s="32"/>
      <c r="D246" s="80"/>
      <c r="E246" s="81"/>
      <c r="F246" s="81"/>
      <c r="G246" s="81"/>
      <c r="H246" s="81"/>
      <c r="I246" s="81"/>
      <c r="J246" s="81"/>
      <c r="K246" s="81"/>
      <c r="L246" s="81"/>
      <c r="M246" s="82"/>
      <c r="N246" s="90"/>
      <c r="O246" s="91"/>
      <c r="P246" s="91"/>
      <c r="Q246" s="92"/>
      <c r="R246" s="38"/>
      <c r="S246" s="38"/>
      <c r="T246" s="38"/>
      <c r="U246" s="100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2"/>
      <c r="AK246" s="55"/>
      <c r="AL246" s="55"/>
      <c r="AM246" s="100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2"/>
      <c r="BQ246" s="37"/>
    </row>
    <row r="247" spans="1:70" ht="15.6" customHeight="1" x14ac:dyDescent="0.4">
      <c r="C247" s="56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8"/>
    </row>
    <row r="248" spans="1:70" ht="15.6" customHeight="1" x14ac:dyDescent="0.4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</row>
    <row r="249" spans="1:70" ht="15.6" customHeight="1" x14ac:dyDescent="0.4"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28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30"/>
    </row>
    <row r="250" spans="1:70" ht="15.6" customHeight="1" x14ac:dyDescent="0.5">
      <c r="C250" s="32"/>
      <c r="D250" s="71" t="s">
        <v>14</v>
      </c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3"/>
      <c r="R250" s="77" t="s">
        <v>69</v>
      </c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9"/>
      <c r="BC250" s="33"/>
      <c r="BD250" s="34"/>
      <c r="BE250" s="34"/>
      <c r="BF250" s="34"/>
      <c r="BG250" s="34"/>
      <c r="BH250" s="34"/>
      <c r="BI250" s="34"/>
      <c r="BJ250" s="34"/>
      <c r="BK250" s="34"/>
      <c r="BL250" s="34"/>
      <c r="BM250" s="35"/>
      <c r="BN250" s="35"/>
      <c r="BO250" s="35"/>
      <c r="BP250" s="36"/>
      <c r="BQ250" s="37"/>
    </row>
    <row r="251" spans="1:70" ht="15.6" customHeight="1" x14ac:dyDescent="0.5">
      <c r="C251" s="32"/>
      <c r="D251" s="74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6"/>
      <c r="R251" s="80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2"/>
      <c r="BC251" s="33"/>
      <c r="BD251" s="34"/>
      <c r="BE251" s="34"/>
      <c r="BF251" s="34"/>
      <c r="BG251" s="34"/>
      <c r="BH251" s="34"/>
      <c r="BI251" s="34"/>
      <c r="BJ251" s="34"/>
      <c r="BK251" s="34"/>
      <c r="BL251" s="34"/>
      <c r="BM251" s="35"/>
      <c r="BN251" s="35"/>
      <c r="BO251" s="35"/>
      <c r="BP251" s="36"/>
      <c r="BQ251" s="37"/>
    </row>
    <row r="252" spans="1:70" ht="15.6" customHeight="1" x14ac:dyDescent="0.5">
      <c r="C252" s="32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18"/>
      <c r="Y252" s="18"/>
      <c r="Z252" s="18"/>
      <c r="AA252" s="34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6"/>
      <c r="AO252" s="39"/>
      <c r="AP252" s="40"/>
      <c r="AQ252" s="40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33"/>
      <c r="BD252" s="34"/>
      <c r="BE252" s="34"/>
      <c r="BF252" s="34"/>
      <c r="BG252" s="34"/>
      <c r="BH252" s="34"/>
      <c r="BI252" s="34"/>
      <c r="BJ252" s="34"/>
      <c r="BK252" s="34"/>
      <c r="BL252" s="34"/>
      <c r="BM252" s="35"/>
      <c r="BN252" s="35"/>
      <c r="BO252" s="35"/>
      <c r="BP252" s="36"/>
      <c r="BQ252" s="37"/>
    </row>
    <row r="253" spans="1:70" ht="19.149999999999999" customHeight="1" x14ac:dyDescent="0.5">
      <c r="A253" s="24"/>
      <c r="B253" s="24"/>
      <c r="C253" s="32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42" t="s">
        <v>36</v>
      </c>
      <c r="V253" s="38"/>
      <c r="W253" s="38"/>
      <c r="X253" s="38"/>
      <c r="Y253" s="38"/>
      <c r="Z253" s="38"/>
      <c r="AA253" s="35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2" t="s">
        <v>70</v>
      </c>
      <c r="AN253" s="44"/>
      <c r="AO253" s="43"/>
      <c r="AP253" s="45"/>
      <c r="AQ253" s="45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7"/>
      <c r="BD253" s="35"/>
      <c r="BE253" s="48" t="s">
        <v>17</v>
      </c>
      <c r="BF253" s="59"/>
      <c r="BG253" s="59"/>
      <c r="BH253" s="59"/>
      <c r="BI253" s="59"/>
      <c r="BJ253" s="59"/>
      <c r="BK253" s="59"/>
      <c r="BL253" s="35"/>
      <c r="BM253" s="35"/>
      <c r="BN253" s="35"/>
      <c r="BO253" s="35"/>
      <c r="BP253" s="44"/>
      <c r="BQ253" s="37"/>
      <c r="BR253" s="24"/>
    </row>
    <row r="254" spans="1:70" ht="15.6" customHeight="1" x14ac:dyDescent="0.4">
      <c r="A254" s="24"/>
      <c r="B254" s="24"/>
      <c r="C254" s="32"/>
      <c r="D254" s="77" t="s">
        <v>18</v>
      </c>
      <c r="E254" s="78"/>
      <c r="F254" s="78"/>
      <c r="G254" s="78"/>
      <c r="H254" s="78"/>
      <c r="I254" s="78"/>
      <c r="J254" s="78"/>
      <c r="K254" s="78"/>
      <c r="L254" s="78"/>
      <c r="M254" s="79"/>
      <c r="N254" s="84" t="str">
        <f>IF([6]回答表!X47="○","○","")</f>
        <v/>
      </c>
      <c r="O254" s="85"/>
      <c r="P254" s="85"/>
      <c r="Q254" s="86"/>
      <c r="R254" s="38"/>
      <c r="S254" s="38"/>
      <c r="T254" s="38"/>
      <c r="U254" s="94" t="str">
        <f>IF([6]回答表!X47="○",[6]回答表!B414,IF([6]回答表!AA47="○",[6]回答表!B431,""))</f>
        <v/>
      </c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6"/>
      <c r="AK254" s="49"/>
      <c r="AL254" s="49"/>
      <c r="AM254" s="148" t="s">
        <v>71</v>
      </c>
      <c r="AN254" s="149"/>
      <c r="AO254" s="149"/>
      <c r="AP254" s="149"/>
      <c r="AQ254" s="149"/>
      <c r="AR254" s="149"/>
      <c r="AS254" s="149"/>
      <c r="AT254" s="150"/>
      <c r="AU254" s="148" t="s">
        <v>72</v>
      </c>
      <c r="AV254" s="149"/>
      <c r="AW254" s="149"/>
      <c r="AX254" s="149"/>
      <c r="AY254" s="149"/>
      <c r="AZ254" s="149"/>
      <c r="BA254" s="149"/>
      <c r="BB254" s="150"/>
      <c r="BC254" s="39"/>
      <c r="BD254" s="34"/>
      <c r="BE254" s="122" t="str">
        <f>IF([6]回答表!X47="○",[6]回答表!B424,IF([6]回答表!AA47="○",[6]回答表!B441,""))</f>
        <v/>
      </c>
      <c r="BF254" s="123"/>
      <c r="BG254" s="123"/>
      <c r="BH254" s="123"/>
      <c r="BI254" s="122"/>
      <c r="BJ254" s="123"/>
      <c r="BK254" s="123"/>
      <c r="BL254" s="123"/>
      <c r="BM254" s="122"/>
      <c r="BN254" s="123"/>
      <c r="BO254" s="123"/>
      <c r="BP254" s="154"/>
      <c r="BQ254" s="37"/>
      <c r="BR254" s="24"/>
    </row>
    <row r="255" spans="1:70" ht="15.6" customHeight="1" x14ac:dyDescent="0.4">
      <c r="A255" s="24"/>
      <c r="B255" s="24"/>
      <c r="C255" s="32"/>
      <c r="D255" s="129"/>
      <c r="E255" s="130"/>
      <c r="F255" s="130"/>
      <c r="G255" s="130"/>
      <c r="H255" s="130"/>
      <c r="I255" s="130"/>
      <c r="J255" s="130"/>
      <c r="K255" s="130"/>
      <c r="L255" s="130"/>
      <c r="M255" s="131"/>
      <c r="N255" s="87"/>
      <c r="O255" s="88"/>
      <c r="P255" s="88"/>
      <c r="Q255" s="89"/>
      <c r="R255" s="38"/>
      <c r="S255" s="38"/>
      <c r="T255" s="38"/>
      <c r="U255" s="97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9"/>
      <c r="AK255" s="49"/>
      <c r="AL255" s="49"/>
      <c r="AM255" s="151"/>
      <c r="AN255" s="152"/>
      <c r="AO255" s="152"/>
      <c r="AP255" s="152"/>
      <c r="AQ255" s="152"/>
      <c r="AR255" s="152"/>
      <c r="AS255" s="152"/>
      <c r="AT255" s="153"/>
      <c r="AU255" s="151"/>
      <c r="AV255" s="152"/>
      <c r="AW255" s="152"/>
      <c r="AX255" s="152"/>
      <c r="AY255" s="152"/>
      <c r="AZ255" s="152"/>
      <c r="BA255" s="152"/>
      <c r="BB255" s="153"/>
      <c r="BC255" s="39"/>
      <c r="BD255" s="34"/>
      <c r="BE255" s="124"/>
      <c r="BF255" s="125"/>
      <c r="BG255" s="125"/>
      <c r="BH255" s="125"/>
      <c r="BI255" s="124"/>
      <c r="BJ255" s="125"/>
      <c r="BK255" s="125"/>
      <c r="BL255" s="125"/>
      <c r="BM255" s="124"/>
      <c r="BN255" s="125"/>
      <c r="BO255" s="125"/>
      <c r="BP255" s="145"/>
      <c r="BQ255" s="37"/>
      <c r="BR255" s="24"/>
    </row>
    <row r="256" spans="1:70" ht="15.6" customHeight="1" x14ac:dyDescent="0.4">
      <c r="A256" s="24"/>
      <c r="B256" s="24"/>
      <c r="C256" s="32"/>
      <c r="D256" s="129"/>
      <c r="E256" s="130"/>
      <c r="F256" s="130"/>
      <c r="G256" s="130"/>
      <c r="H256" s="130"/>
      <c r="I256" s="130"/>
      <c r="J256" s="130"/>
      <c r="K256" s="130"/>
      <c r="L256" s="130"/>
      <c r="M256" s="131"/>
      <c r="N256" s="87"/>
      <c r="O256" s="88"/>
      <c r="P256" s="88"/>
      <c r="Q256" s="89"/>
      <c r="R256" s="38"/>
      <c r="S256" s="38"/>
      <c r="T256" s="38"/>
      <c r="U256" s="97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9"/>
      <c r="AK256" s="49"/>
      <c r="AL256" s="49"/>
      <c r="AM256" s="111" t="str">
        <f>IF([6]回答表!X47="○",[6]回答表!G420,IF([6]回答表!AA47="○",[6]回答表!G437,""))</f>
        <v/>
      </c>
      <c r="AN256" s="112"/>
      <c r="AO256" s="112"/>
      <c r="AP256" s="112"/>
      <c r="AQ256" s="112"/>
      <c r="AR256" s="112"/>
      <c r="AS256" s="112"/>
      <c r="AT256" s="113"/>
      <c r="AU256" s="111" t="str">
        <f>IF([6]回答表!X47="○",[6]回答表!G421,IF([6]回答表!AA47="○",[6]回答表!G438,""))</f>
        <v/>
      </c>
      <c r="AV256" s="112"/>
      <c r="AW256" s="112"/>
      <c r="AX256" s="112"/>
      <c r="AY256" s="112"/>
      <c r="AZ256" s="112"/>
      <c r="BA256" s="112"/>
      <c r="BB256" s="113"/>
      <c r="BC256" s="39"/>
      <c r="BD256" s="34"/>
      <c r="BE256" s="124"/>
      <c r="BF256" s="125"/>
      <c r="BG256" s="125"/>
      <c r="BH256" s="125"/>
      <c r="BI256" s="124"/>
      <c r="BJ256" s="125"/>
      <c r="BK256" s="125"/>
      <c r="BL256" s="125"/>
      <c r="BM256" s="124"/>
      <c r="BN256" s="125"/>
      <c r="BO256" s="125"/>
      <c r="BP256" s="145"/>
      <c r="BQ256" s="37"/>
      <c r="BR256" s="24"/>
    </row>
    <row r="257" spans="1:70" ht="15.6" customHeight="1" x14ac:dyDescent="0.4">
      <c r="A257" s="24"/>
      <c r="B257" s="24"/>
      <c r="C257" s="32"/>
      <c r="D257" s="80"/>
      <c r="E257" s="81"/>
      <c r="F257" s="81"/>
      <c r="G257" s="81"/>
      <c r="H257" s="81"/>
      <c r="I257" s="81"/>
      <c r="J257" s="81"/>
      <c r="K257" s="81"/>
      <c r="L257" s="81"/>
      <c r="M257" s="82"/>
      <c r="N257" s="90"/>
      <c r="O257" s="91"/>
      <c r="P257" s="91"/>
      <c r="Q257" s="92"/>
      <c r="R257" s="38"/>
      <c r="S257" s="38"/>
      <c r="T257" s="38"/>
      <c r="U257" s="97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9"/>
      <c r="AK257" s="49"/>
      <c r="AL257" s="49"/>
      <c r="AM257" s="114"/>
      <c r="AN257" s="115"/>
      <c r="AO257" s="115"/>
      <c r="AP257" s="115"/>
      <c r="AQ257" s="115"/>
      <c r="AR257" s="115"/>
      <c r="AS257" s="115"/>
      <c r="AT257" s="116"/>
      <c r="AU257" s="114"/>
      <c r="AV257" s="115"/>
      <c r="AW257" s="115"/>
      <c r="AX257" s="115"/>
      <c r="AY257" s="115"/>
      <c r="AZ257" s="115"/>
      <c r="BA257" s="115"/>
      <c r="BB257" s="116"/>
      <c r="BC257" s="39"/>
      <c r="BD257" s="34"/>
      <c r="BE257" s="124" t="str">
        <f>IF([6]回答表!X47="○",[6]回答表!E424,IF([6]回答表!AA47="○",[6]回答表!E441,""))</f>
        <v/>
      </c>
      <c r="BF257" s="125"/>
      <c r="BG257" s="125"/>
      <c r="BH257" s="125"/>
      <c r="BI257" s="124" t="str">
        <f>IF([6]回答表!X47="○",[6]回答表!E425,IF([6]回答表!AA47="○",[6]回答表!E442,""))</f>
        <v/>
      </c>
      <c r="BJ257" s="125"/>
      <c r="BK257" s="125"/>
      <c r="BL257" s="145"/>
      <c r="BM257" s="124" t="str">
        <f>IF([6]回答表!X47="○",[6]回答表!E426,IF([6]回答表!AA47="○",[6]回答表!E443,""))</f>
        <v/>
      </c>
      <c r="BN257" s="125"/>
      <c r="BO257" s="125"/>
      <c r="BP257" s="145"/>
      <c r="BQ257" s="37"/>
      <c r="BR257" s="24"/>
    </row>
    <row r="258" spans="1:70" ht="15.6" customHeight="1" x14ac:dyDescent="0.4">
      <c r="A258" s="24"/>
      <c r="B258" s="24"/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2"/>
      <c r="O258" s="52"/>
      <c r="P258" s="52"/>
      <c r="Q258" s="52"/>
      <c r="R258" s="52"/>
      <c r="S258" s="52"/>
      <c r="T258" s="52"/>
      <c r="U258" s="97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9"/>
      <c r="AK258" s="49"/>
      <c r="AL258" s="49"/>
      <c r="AM258" s="117"/>
      <c r="AN258" s="118"/>
      <c r="AO258" s="118"/>
      <c r="AP258" s="118"/>
      <c r="AQ258" s="118"/>
      <c r="AR258" s="118"/>
      <c r="AS258" s="118"/>
      <c r="AT258" s="119"/>
      <c r="AU258" s="117"/>
      <c r="AV258" s="118"/>
      <c r="AW258" s="118"/>
      <c r="AX258" s="118"/>
      <c r="AY258" s="118"/>
      <c r="AZ258" s="118"/>
      <c r="BA258" s="118"/>
      <c r="BB258" s="119"/>
      <c r="BC258" s="39"/>
      <c r="BD258" s="39"/>
      <c r="BE258" s="124"/>
      <c r="BF258" s="125"/>
      <c r="BG258" s="125"/>
      <c r="BH258" s="125"/>
      <c r="BI258" s="124"/>
      <c r="BJ258" s="125"/>
      <c r="BK258" s="125"/>
      <c r="BL258" s="145"/>
      <c r="BM258" s="124"/>
      <c r="BN258" s="125"/>
      <c r="BO258" s="125"/>
      <c r="BP258" s="145"/>
      <c r="BQ258" s="37"/>
      <c r="BR258" s="24"/>
    </row>
    <row r="259" spans="1:70" ht="15.6" customHeight="1" x14ac:dyDescent="0.4">
      <c r="A259" s="24"/>
      <c r="B259" s="24"/>
      <c r="C259" s="32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2"/>
      <c r="O259" s="52"/>
      <c r="P259" s="52"/>
      <c r="Q259" s="52"/>
      <c r="R259" s="52"/>
      <c r="S259" s="52"/>
      <c r="T259" s="52"/>
      <c r="U259" s="97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9"/>
      <c r="AK259" s="49"/>
      <c r="AL259" s="49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9"/>
      <c r="BD259" s="34"/>
      <c r="BE259" s="124"/>
      <c r="BF259" s="125"/>
      <c r="BG259" s="125"/>
      <c r="BH259" s="125"/>
      <c r="BI259" s="124"/>
      <c r="BJ259" s="125"/>
      <c r="BK259" s="125"/>
      <c r="BL259" s="145"/>
      <c r="BM259" s="124"/>
      <c r="BN259" s="125"/>
      <c r="BO259" s="125"/>
      <c r="BP259" s="145"/>
      <c r="BQ259" s="37"/>
      <c r="BR259" s="24"/>
    </row>
    <row r="260" spans="1:70" ht="15.6" customHeight="1" x14ac:dyDescent="0.4">
      <c r="A260" s="24"/>
      <c r="B260" s="24"/>
      <c r="C260" s="32"/>
      <c r="D260" s="133" t="s">
        <v>26</v>
      </c>
      <c r="E260" s="134"/>
      <c r="F260" s="134"/>
      <c r="G260" s="134"/>
      <c r="H260" s="134"/>
      <c r="I260" s="134"/>
      <c r="J260" s="134"/>
      <c r="K260" s="134"/>
      <c r="L260" s="134"/>
      <c r="M260" s="135"/>
      <c r="N260" s="84" t="str">
        <f>IF([6]回答表!AA47="○","○","")</f>
        <v/>
      </c>
      <c r="O260" s="85"/>
      <c r="P260" s="85"/>
      <c r="Q260" s="86"/>
      <c r="R260" s="38"/>
      <c r="S260" s="38"/>
      <c r="T260" s="38"/>
      <c r="U260" s="97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9"/>
      <c r="AK260" s="49"/>
      <c r="AL260" s="49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9"/>
      <c r="BD260" s="53"/>
      <c r="BE260" s="124"/>
      <c r="BF260" s="125"/>
      <c r="BG260" s="125"/>
      <c r="BH260" s="125"/>
      <c r="BI260" s="124"/>
      <c r="BJ260" s="125"/>
      <c r="BK260" s="125"/>
      <c r="BL260" s="145"/>
      <c r="BM260" s="124"/>
      <c r="BN260" s="125"/>
      <c r="BO260" s="125"/>
      <c r="BP260" s="145"/>
      <c r="BQ260" s="37"/>
      <c r="BR260" s="24"/>
    </row>
    <row r="261" spans="1:70" ht="15.6" customHeight="1" x14ac:dyDescent="0.4">
      <c r="A261" s="24"/>
      <c r="B261" s="24"/>
      <c r="C261" s="32"/>
      <c r="D261" s="136"/>
      <c r="E261" s="137"/>
      <c r="F261" s="137"/>
      <c r="G261" s="137"/>
      <c r="H261" s="137"/>
      <c r="I261" s="137"/>
      <c r="J261" s="137"/>
      <c r="K261" s="137"/>
      <c r="L261" s="137"/>
      <c r="M261" s="138"/>
      <c r="N261" s="87"/>
      <c r="O261" s="88"/>
      <c r="P261" s="88"/>
      <c r="Q261" s="89"/>
      <c r="R261" s="38"/>
      <c r="S261" s="38"/>
      <c r="T261" s="38"/>
      <c r="U261" s="97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9"/>
      <c r="AK261" s="49"/>
      <c r="AL261" s="49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9"/>
      <c r="BD261" s="53"/>
      <c r="BE261" s="124" t="s">
        <v>23</v>
      </c>
      <c r="BF261" s="125"/>
      <c r="BG261" s="125"/>
      <c r="BH261" s="125"/>
      <c r="BI261" s="124" t="s">
        <v>24</v>
      </c>
      <c r="BJ261" s="125"/>
      <c r="BK261" s="125"/>
      <c r="BL261" s="125"/>
      <c r="BM261" s="124" t="s">
        <v>25</v>
      </c>
      <c r="BN261" s="125"/>
      <c r="BO261" s="125"/>
      <c r="BP261" s="145"/>
      <c r="BQ261" s="37"/>
      <c r="BR261" s="24"/>
    </row>
    <row r="262" spans="1:70" ht="15.6" customHeight="1" x14ac:dyDescent="0.4">
      <c r="A262" s="24"/>
      <c r="B262" s="24"/>
      <c r="C262" s="32"/>
      <c r="D262" s="136"/>
      <c r="E262" s="137"/>
      <c r="F262" s="137"/>
      <c r="G262" s="137"/>
      <c r="H262" s="137"/>
      <c r="I262" s="137"/>
      <c r="J262" s="137"/>
      <c r="K262" s="137"/>
      <c r="L262" s="137"/>
      <c r="M262" s="138"/>
      <c r="N262" s="87"/>
      <c r="O262" s="88"/>
      <c r="P262" s="88"/>
      <c r="Q262" s="89"/>
      <c r="R262" s="38"/>
      <c r="S262" s="38"/>
      <c r="T262" s="38"/>
      <c r="U262" s="97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9"/>
      <c r="AK262" s="49"/>
      <c r="AL262" s="49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9"/>
      <c r="BD262" s="53"/>
      <c r="BE262" s="124"/>
      <c r="BF262" s="125"/>
      <c r="BG262" s="125"/>
      <c r="BH262" s="125"/>
      <c r="BI262" s="124"/>
      <c r="BJ262" s="125"/>
      <c r="BK262" s="125"/>
      <c r="BL262" s="125"/>
      <c r="BM262" s="124"/>
      <c r="BN262" s="125"/>
      <c r="BO262" s="125"/>
      <c r="BP262" s="145"/>
      <c r="BQ262" s="37"/>
      <c r="BR262" s="24"/>
    </row>
    <row r="263" spans="1:70" ht="15.6" customHeight="1" x14ac:dyDescent="0.4">
      <c r="A263" s="24"/>
      <c r="B263" s="24"/>
      <c r="C263" s="32"/>
      <c r="D263" s="139"/>
      <c r="E263" s="140"/>
      <c r="F263" s="140"/>
      <c r="G263" s="140"/>
      <c r="H263" s="140"/>
      <c r="I263" s="140"/>
      <c r="J263" s="140"/>
      <c r="K263" s="140"/>
      <c r="L263" s="140"/>
      <c r="M263" s="141"/>
      <c r="N263" s="90"/>
      <c r="O263" s="91"/>
      <c r="P263" s="91"/>
      <c r="Q263" s="92"/>
      <c r="R263" s="38"/>
      <c r="S263" s="38"/>
      <c r="T263" s="38"/>
      <c r="U263" s="100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2"/>
      <c r="AK263" s="49"/>
      <c r="AL263" s="49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9"/>
      <c r="BD263" s="53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46"/>
      <c r="BQ263" s="37"/>
      <c r="BR263" s="24"/>
    </row>
    <row r="264" spans="1:70" ht="15.6" customHeight="1" x14ac:dyDescent="0.5">
      <c r="A264" s="24"/>
      <c r="B264" s="24"/>
      <c r="C264" s="32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18"/>
      <c r="Y264" s="18"/>
      <c r="Z264" s="18"/>
      <c r="AA264" s="35"/>
      <c r="AB264" s="35"/>
      <c r="AC264" s="35"/>
      <c r="AD264" s="35"/>
      <c r="AE264" s="35"/>
      <c r="AF264" s="35"/>
      <c r="AG264" s="35"/>
      <c r="AH264" s="35"/>
      <c r="AI264" s="35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37"/>
      <c r="BR264" s="24"/>
    </row>
    <row r="265" spans="1:70" ht="19.149999999999999" customHeight="1" x14ac:dyDescent="0.5">
      <c r="A265" s="24"/>
      <c r="B265" s="24"/>
      <c r="C265" s="32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38"/>
      <c r="O265" s="38"/>
      <c r="P265" s="38"/>
      <c r="Q265" s="38"/>
      <c r="R265" s="38"/>
      <c r="S265" s="38"/>
      <c r="T265" s="38"/>
      <c r="U265" s="42" t="s">
        <v>32</v>
      </c>
      <c r="V265" s="38"/>
      <c r="W265" s="38"/>
      <c r="X265" s="38"/>
      <c r="Y265" s="38"/>
      <c r="Z265" s="38"/>
      <c r="AA265" s="35"/>
      <c r="AB265" s="43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2" t="s">
        <v>33</v>
      </c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18"/>
      <c r="BQ265" s="37"/>
      <c r="BR265" s="24"/>
    </row>
    <row r="266" spans="1:70" ht="15.6" customHeight="1" x14ac:dyDescent="0.4">
      <c r="A266" s="24"/>
      <c r="B266" s="24"/>
      <c r="C266" s="32"/>
      <c r="D266" s="77" t="s">
        <v>34</v>
      </c>
      <c r="E266" s="78"/>
      <c r="F266" s="78"/>
      <c r="G266" s="78"/>
      <c r="H266" s="78"/>
      <c r="I266" s="78"/>
      <c r="J266" s="78"/>
      <c r="K266" s="78"/>
      <c r="L266" s="78"/>
      <c r="M266" s="79"/>
      <c r="N266" s="84" t="str">
        <f>IF([6]回答表!AD47="○","○","")</f>
        <v/>
      </c>
      <c r="O266" s="85"/>
      <c r="P266" s="85"/>
      <c r="Q266" s="86"/>
      <c r="R266" s="38"/>
      <c r="S266" s="38"/>
      <c r="T266" s="38"/>
      <c r="U266" s="94" t="str">
        <f>IF([6]回答表!AD47="○",[6]回答表!B448,"")</f>
        <v/>
      </c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6"/>
      <c r="AK266" s="49"/>
      <c r="AL266" s="49"/>
      <c r="AM266" s="94" t="str">
        <f>IF([6]回答表!AD47="○",[6]回答表!B454,"")</f>
        <v/>
      </c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6"/>
      <c r="BQ266" s="37"/>
      <c r="BR266" s="24"/>
    </row>
    <row r="267" spans="1:70" ht="15.6" customHeight="1" x14ac:dyDescent="0.4">
      <c r="A267" s="24"/>
      <c r="B267" s="24"/>
      <c r="C267" s="32"/>
      <c r="D267" s="129"/>
      <c r="E267" s="130"/>
      <c r="F267" s="130"/>
      <c r="G267" s="130"/>
      <c r="H267" s="130"/>
      <c r="I267" s="130"/>
      <c r="J267" s="130"/>
      <c r="K267" s="130"/>
      <c r="L267" s="130"/>
      <c r="M267" s="131"/>
      <c r="N267" s="87"/>
      <c r="O267" s="88"/>
      <c r="P267" s="88"/>
      <c r="Q267" s="89"/>
      <c r="R267" s="38"/>
      <c r="S267" s="38"/>
      <c r="T267" s="38"/>
      <c r="U267" s="97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9"/>
      <c r="AK267" s="49"/>
      <c r="AL267" s="49"/>
      <c r="AM267" s="97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9"/>
      <c r="BQ267" s="37"/>
      <c r="BR267" s="24"/>
    </row>
    <row r="268" spans="1:70" ht="15.6" customHeight="1" x14ac:dyDescent="0.4">
      <c r="A268" s="24"/>
      <c r="B268" s="24"/>
      <c r="C268" s="32"/>
      <c r="D268" s="129"/>
      <c r="E268" s="130"/>
      <c r="F268" s="130"/>
      <c r="G268" s="130"/>
      <c r="H268" s="130"/>
      <c r="I268" s="130"/>
      <c r="J268" s="130"/>
      <c r="K268" s="130"/>
      <c r="L268" s="130"/>
      <c r="M268" s="131"/>
      <c r="N268" s="87"/>
      <c r="O268" s="88"/>
      <c r="P268" s="88"/>
      <c r="Q268" s="89"/>
      <c r="R268" s="38"/>
      <c r="S268" s="38"/>
      <c r="T268" s="38"/>
      <c r="U268" s="97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9"/>
      <c r="AK268" s="49"/>
      <c r="AL268" s="49"/>
      <c r="AM268" s="97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9"/>
      <c r="BQ268" s="37"/>
      <c r="BR268" s="24"/>
    </row>
    <row r="269" spans="1:70" ht="15.6" customHeight="1" x14ac:dyDescent="0.4">
      <c r="C269" s="32"/>
      <c r="D269" s="80"/>
      <c r="E269" s="81"/>
      <c r="F269" s="81"/>
      <c r="G269" s="81"/>
      <c r="H269" s="81"/>
      <c r="I269" s="81"/>
      <c r="J269" s="81"/>
      <c r="K269" s="81"/>
      <c r="L269" s="81"/>
      <c r="M269" s="82"/>
      <c r="N269" s="90"/>
      <c r="O269" s="91"/>
      <c r="P269" s="91"/>
      <c r="Q269" s="92"/>
      <c r="R269" s="38"/>
      <c r="S269" s="38"/>
      <c r="T269" s="38"/>
      <c r="U269" s="100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2"/>
      <c r="AK269" s="49"/>
      <c r="AL269" s="49"/>
      <c r="AM269" s="100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2"/>
      <c r="BQ269" s="37"/>
    </row>
    <row r="270" spans="1:70" ht="15.6" customHeight="1" x14ac:dyDescent="0.4">
      <c r="C270" s="56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8"/>
    </row>
    <row r="271" spans="1:70" ht="15.6" customHeight="1" x14ac:dyDescent="0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</row>
    <row r="272" spans="1:70" ht="15.6" customHeight="1" x14ac:dyDescent="0.4"/>
    <row r="273" spans="3:69" ht="15.6" customHeight="1" x14ac:dyDescent="0.4"/>
    <row r="274" spans="3:69" ht="15.6" customHeight="1" x14ac:dyDescent="0.4"/>
    <row r="275" spans="3:69" ht="22.15" customHeight="1" x14ac:dyDescent="0.4">
      <c r="C275" s="249" t="s">
        <v>73</v>
      </c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  <c r="AJ275" s="249"/>
      <c r="AK275" s="249"/>
      <c r="AL275" s="249"/>
      <c r="AM275" s="249"/>
      <c r="AN275" s="249"/>
      <c r="AO275" s="249"/>
      <c r="AP275" s="249"/>
      <c r="AQ275" s="249"/>
      <c r="AR275" s="249"/>
      <c r="AS275" s="249"/>
      <c r="AT275" s="249"/>
      <c r="AU275" s="249"/>
      <c r="AV275" s="249"/>
      <c r="AW275" s="249"/>
      <c r="AX275" s="249"/>
      <c r="AY275" s="249"/>
      <c r="AZ275" s="249"/>
      <c r="BA275" s="249"/>
      <c r="BB275" s="249"/>
      <c r="BC275" s="249"/>
      <c r="BD275" s="249"/>
      <c r="BE275" s="249"/>
      <c r="BF275" s="249"/>
      <c r="BG275" s="249"/>
      <c r="BH275" s="249"/>
      <c r="BI275" s="249"/>
      <c r="BJ275" s="249"/>
      <c r="BK275" s="249"/>
      <c r="BL275" s="249"/>
      <c r="BM275" s="249"/>
      <c r="BN275" s="249"/>
      <c r="BO275" s="249"/>
      <c r="BP275" s="249"/>
      <c r="BQ275" s="249"/>
    </row>
    <row r="276" spans="3:69" ht="22.15" customHeight="1" x14ac:dyDescent="0.4"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  <c r="AB276" s="249"/>
      <c r="AC276" s="249"/>
      <c r="AD276" s="249"/>
      <c r="AE276" s="249"/>
      <c r="AF276" s="249"/>
      <c r="AG276" s="249"/>
      <c r="AH276" s="249"/>
      <c r="AI276" s="249"/>
      <c r="AJ276" s="249"/>
      <c r="AK276" s="249"/>
      <c r="AL276" s="249"/>
      <c r="AM276" s="249"/>
      <c r="AN276" s="249"/>
      <c r="AO276" s="249"/>
      <c r="AP276" s="249"/>
      <c r="AQ276" s="249"/>
      <c r="AR276" s="249"/>
      <c r="AS276" s="249"/>
      <c r="AT276" s="249"/>
      <c r="AU276" s="249"/>
      <c r="AV276" s="249"/>
      <c r="AW276" s="249"/>
      <c r="AX276" s="249"/>
      <c r="AY276" s="249"/>
      <c r="AZ276" s="249"/>
      <c r="BA276" s="249"/>
      <c r="BB276" s="249"/>
      <c r="BC276" s="249"/>
      <c r="BD276" s="249"/>
      <c r="BE276" s="249"/>
      <c r="BF276" s="249"/>
      <c r="BG276" s="249"/>
      <c r="BH276" s="249"/>
      <c r="BI276" s="249"/>
      <c r="BJ276" s="249"/>
      <c r="BK276" s="249"/>
      <c r="BL276" s="249"/>
      <c r="BM276" s="249"/>
      <c r="BN276" s="249"/>
      <c r="BO276" s="249"/>
      <c r="BP276" s="249"/>
      <c r="BQ276" s="249"/>
    </row>
    <row r="277" spans="3:69" ht="22.15" customHeight="1" x14ac:dyDescent="0.4"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49"/>
      <c r="U277" s="249"/>
      <c r="V277" s="249"/>
      <c r="W277" s="249"/>
      <c r="X277" s="249"/>
      <c r="Y277" s="249"/>
      <c r="Z277" s="249"/>
      <c r="AA277" s="249"/>
      <c r="AB277" s="249"/>
      <c r="AC277" s="249"/>
      <c r="AD277" s="249"/>
      <c r="AE277" s="249"/>
      <c r="AF277" s="249"/>
      <c r="AG277" s="249"/>
      <c r="AH277" s="249"/>
      <c r="AI277" s="249"/>
      <c r="AJ277" s="249"/>
      <c r="AK277" s="249"/>
      <c r="AL277" s="249"/>
      <c r="AM277" s="249"/>
      <c r="AN277" s="249"/>
      <c r="AO277" s="249"/>
      <c r="AP277" s="249"/>
      <c r="AQ277" s="249"/>
      <c r="AR277" s="249"/>
      <c r="AS277" s="249"/>
      <c r="AT277" s="249"/>
      <c r="AU277" s="249"/>
      <c r="AV277" s="249"/>
      <c r="AW277" s="249"/>
      <c r="AX277" s="249"/>
      <c r="AY277" s="249"/>
      <c r="AZ277" s="249"/>
      <c r="BA277" s="249"/>
      <c r="BB277" s="249"/>
      <c r="BC277" s="249"/>
      <c r="BD277" s="249"/>
      <c r="BE277" s="249"/>
      <c r="BF277" s="249"/>
      <c r="BG277" s="249"/>
      <c r="BH277" s="249"/>
      <c r="BI277" s="249"/>
      <c r="BJ277" s="249"/>
      <c r="BK277" s="249"/>
      <c r="BL277" s="249"/>
      <c r="BM277" s="249"/>
      <c r="BN277" s="249"/>
      <c r="BO277" s="249"/>
      <c r="BP277" s="249"/>
      <c r="BQ277" s="249"/>
    </row>
    <row r="278" spans="3:69" ht="15.6" customHeight="1" x14ac:dyDescent="0.4">
      <c r="C278" s="63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65"/>
    </row>
    <row r="279" spans="3:69" ht="19.149999999999999" customHeight="1" x14ac:dyDescent="0.4">
      <c r="C279" s="66"/>
      <c r="D279" s="250" t="str">
        <f>IF([6]回答表!R48="○",[6]回答表!B467,"")</f>
        <v>事業の規模が小さく、人員不足等の理由から、抜本的な改革の検討に至らないため、近隣市町村との強制的な広域化がない限り、今後も現行の経営体制を継続していく。</v>
      </c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251"/>
      <c r="T279" s="251"/>
      <c r="U279" s="251"/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251"/>
      <c r="AH279" s="251"/>
      <c r="AI279" s="251"/>
      <c r="AJ279" s="251"/>
      <c r="AK279" s="251"/>
      <c r="AL279" s="251"/>
      <c r="AM279" s="251"/>
      <c r="AN279" s="251"/>
      <c r="AO279" s="251"/>
      <c r="AP279" s="251"/>
      <c r="AQ279" s="251"/>
      <c r="AR279" s="251"/>
      <c r="AS279" s="251"/>
      <c r="AT279" s="251"/>
      <c r="AU279" s="251"/>
      <c r="AV279" s="251"/>
      <c r="AW279" s="251"/>
      <c r="AX279" s="251"/>
      <c r="AY279" s="251"/>
      <c r="AZ279" s="251"/>
      <c r="BA279" s="251"/>
      <c r="BB279" s="251"/>
      <c r="BC279" s="251"/>
      <c r="BD279" s="251"/>
      <c r="BE279" s="251"/>
      <c r="BF279" s="251"/>
      <c r="BG279" s="251"/>
      <c r="BH279" s="251"/>
      <c r="BI279" s="251"/>
      <c r="BJ279" s="251"/>
      <c r="BK279" s="251"/>
      <c r="BL279" s="251"/>
      <c r="BM279" s="251"/>
      <c r="BN279" s="251"/>
      <c r="BO279" s="251"/>
      <c r="BP279" s="252"/>
      <c r="BQ279" s="67"/>
    </row>
    <row r="280" spans="3:69" ht="23.65" customHeight="1" x14ac:dyDescent="0.4">
      <c r="C280" s="66"/>
      <c r="D280" s="253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4"/>
      <c r="AF280" s="254"/>
      <c r="AG280" s="254"/>
      <c r="AH280" s="254"/>
      <c r="AI280" s="254"/>
      <c r="AJ280" s="254"/>
      <c r="AK280" s="254"/>
      <c r="AL280" s="254"/>
      <c r="AM280" s="254"/>
      <c r="AN280" s="254"/>
      <c r="AO280" s="254"/>
      <c r="AP280" s="254"/>
      <c r="AQ280" s="254"/>
      <c r="AR280" s="254"/>
      <c r="AS280" s="254"/>
      <c r="AT280" s="254"/>
      <c r="AU280" s="254"/>
      <c r="AV280" s="254"/>
      <c r="AW280" s="254"/>
      <c r="AX280" s="254"/>
      <c r="AY280" s="254"/>
      <c r="AZ280" s="254"/>
      <c r="BA280" s="254"/>
      <c r="BB280" s="254"/>
      <c r="BC280" s="254"/>
      <c r="BD280" s="254"/>
      <c r="BE280" s="254"/>
      <c r="BF280" s="254"/>
      <c r="BG280" s="254"/>
      <c r="BH280" s="254"/>
      <c r="BI280" s="254"/>
      <c r="BJ280" s="254"/>
      <c r="BK280" s="254"/>
      <c r="BL280" s="254"/>
      <c r="BM280" s="254"/>
      <c r="BN280" s="254"/>
      <c r="BO280" s="254"/>
      <c r="BP280" s="255"/>
      <c r="BQ280" s="67"/>
    </row>
    <row r="281" spans="3:69" ht="23.65" customHeight="1" x14ac:dyDescent="0.4">
      <c r="C281" s="66"/>
      <c r="D281" s="253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4"/>
      <c r="AU281" s="254"/>
      <c r="AV281" s="254"/>
      <c r="AW281" s="254"/>
      <c r="AX281" s="254"/>
      <c r="AY281" s="254"/>
      <c r="AZ281" s="254"/>
      <c r="BA281" s="254"/>
      <c r="BB281" s="254"/>
      <c r="BC281" s="254"/>
      <c r="BD281" s="254"/>
      <c r="BE281" s="254"/>
      <c r="BF281" s="254"/>
      <c r="BG281" s="254"/>
      <c r="BH281" s="254"/>
      <c r="BI281" s="254"/>
      <c r="BJ281" s="254"/>
      <c r="BK281" s="254"/>
      <c r="BL281" s="254"/>
      <c r="BM281" s="254"/>
      <c r="BN281" s="254"/>
      <c r="BO281" s="254"/>
      <c r="BP281" s="255"/>
      <c r="BQ281" s="67"/>
    </row>
    <row r="282" spans="3:69" ht="23.65" customHeight="1" x14ac:dyDescent="0.4">
      <c r="C282" s="66"/>
      <c r="D282" s="253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4"/>
      <c r="AU282" s="254"/>
      <c r="AV282" s="254"/>
      <c r="AW282" s="254"/>
      <c r="AX282" s="254"/>
      <c r="AY282" s="254"/>
      <c r="AZ282" s="254"/>
      <c r="BA282" s="254"/>
      <c r="BB282" s="254"/>
      <c r="BC282" s="254"/>
      <c r="BD282" s="254"/>
      <c r="BE282" s="254"/>
      <c r="BF282" s="254"/>
      <c r="BG282" s="254"/>
      <c r="BH282" s="254"/>
      <c r="BI282" s="254"/>
      <c r="BJ282" s="254"/>
      <c r="BK282" s="254"/>
      <c r="BL282" s="254"/>
      <c r="BM282" s="254"/>
      <c r="BN282" s="254"/>
      <c r="BO282" s="254"/>
      <c r="BP282" s="255"/>
      <c r="BQ282" s="67"/>
    </row>
    <row r="283" spans="3:69" ht="23.65" customHeight="1" x14ac:dyDescent="0.4">
      <c r="C283" s="66"/>
      <c r="D283" s="253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4"/>
      <c r="AU283" s="254"/>
      <c r="AV283" s="254"/>
      <c r="AW283" s="254"/>
      <c r="AX283" s="254"/>
      <c r="AY283" s="254"/>
      <c r="AZ283" s="254"/>
      <c r="BA283" s="254"/>
      <c r="BB283" s="254"/>
      <c r="BC283" s="254"/>
      <c r="BD283" s="254"/>
      <c r="BE283" s="254"/>
      <c r="BF283" s="254"/>
      <c r="BG283" s="254"/>
      <c r="BH283" s="254"/>
      <c r="BI283" s="254"/>
      <c r="BJ283" s="254"/>
      <c r="BK283" s="254"/>
      <c r="BL283" s="254"/>
      <c r="BM283" s="254"/>
      <c r="BN283" s="254"/>
      <c r="BO283" s="254"/>
      <c r="BP283" s="255"/>
      <c r="BQ283" s="67"/>
    </row>
    <row r="284" spans="3:69" ht="23.65" customHeight="1" x14ac:dyDescent="0.4">
      <c r="C284" s="66"/>
      <c r="D284" s="253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4"/>
      <c r="AU284" s="254"/>
      <c r="AV284" s="254"/>
      <c r="AW284" s="254"/>
      <c r="AX284" s="254"/>
      <c r="AY284" s="254"/>
      <c r="AZ284" s="254"/>
      <c r="BA284" s="254"/>
      <c r="BB284" s="254"/>
      <c r="BC284" s="254"/>
      <c r="BD284" s="254"/>
      <c r="BE284" s="254"/>
      <c r="BF284" s="254"/>
      <c r="BG284" s="254"/>
      <c r="BH284" s="254"/>
      <c r="BI284" s="254"/>
      <c r="BJ284" s="254"/>
      <c r="BK284" s="254"/>
      <c r="BL284" s="254"/>
      <c r="BM284" s="254"/>
      <c r="BN284" s="254"/>
      <c r="BO284" s="254"/>
      <c r="BP284" s="255"/>
      <c r="BQ284" s="67"/>
    </row>
    <row r="285" spans="3:69" ht="23.65" customHeight="1" x14ac:dyDescent="0.4">
      <c r="C285" s="66"/>
      <c r="D285" s="253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4"/>
      <c r="AY285" s="254"/>
      <c r="AZ285" s="254"/>
      <c r="BA285" s="254"/>
      <c r="BB285" s="254"/>
      <c r="BC285" s="254"/>
      <c r="BD285" s="254"/>
      <c r="BE285" s="254"/>
      <c r="BF285" s="254"/>
      <c r="BG285" s="254"/>
      <c r="BH285" s="254"/>
      <c r="BI285" s="254"/>
      <c r="BJ285" s="254"/>
      <c r="BK285" s="254"/>
      <c r="BL285" s="254"/>
      <c r="BM285" s="254"/>
      <c r="BN285" s="254"/>
      <c r="BO285" s="254"/>
      <c r="BP285" s="255"/>
      <c r="BQ285" s="67"/>
    </row>
    <row r="286" spans="3:69" ht="23.65" customHeight="1" x14ac:dyDescent="0.4">
      <c r="C286" s="66"/>
      <c r="D286" s="253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4"/>
      <c r="AU286" s="254"/>
      <c r="AV286" s="254"/>
      <c r="AW286" s="254"/>
      <c r="AX286" s="254"/>
      <c r="AY286" s="254"/>
      <c r="AZ286" s="254"/>
      <c r="BA286" s="254"/>
      <c r="BB286" s="254"/>
      <c r="BC286" s="254"/>
      <c r="BD286" s="254"/>
      <c r="BE286" s="254"/>
      <c r="BF286" s="254"/>
      <c r="BG286" s="254"/>
      <c r="BH286" s="254"/>
      <c r="BI286" s="254"/>
      <c r="BJ286" s="254"/>
      <c r="BK286" s="254"/>
      <c r="BL286" s="254"/>
      <c r="BM286" s="254"/>
      <c r="BN286" s="254"/>
      <c r="BO286" s="254"/>
      <c r="BP286" s="255"/>
      <c r="BQ286" s="67"/>
    </row>
    <row r="287" spans="3:69" ht="23.65" customHeight="1" x14ac:dyDescent="0.4">
      <c r="C287" s="66"/>
      <c r="D287" s="253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4"/>
      <c r="AU287" s="254"/>
      <c r="AV287" s="254"/>
      <c r="AW287" s="254"/>
      <c r="AX287" s="254"/>
      <c r="AY287" s="254"/>
      <c r="AZ287" s="254"/>
      <c r="BA287" s="254"/>
      <c r="BB287" s="254"/>
      <c r="BC287" s="254"/>
      <c r="BD287" s="254"/>
      <c r="BE287" s="254"/>
      <c r="BF287" s="254"/>
      <c r="BG287" s="254"/>
      <c r="BH287" s="254"/>
      <c r="BI287" s="254"/>
      <c r="BJ287" s="254"/>
      <c r="BK287" s="254"/>
      <c r="BL287" s="254"/>
      <c r="BM287" s="254"/>
      <c r="BN287" s="254"/>
      <c r="BO287" s="254"/>
      <c r="BP287" s="255"/>
      <c r="BQ287" s="67"/>
    </row>
    <row r="288" spans="3:69" ht="23.65" customHeight="1" x14ac:dyDescent="0.4">
      <c r="C288" s="66"/>
      <c r="D288" s="253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4"/>
      <c r="AU288" s="254"/>
      <c r="AV288" s="254"/>
      <c r="AW288" s="254"/>
      <c r="AX288" s="254"/>
      <c r="AY288" s="254"/>
      <c r="AZ288" s="254"/>
      <c r="BA288" s="254"/>
      <c r="BB288" s="254"/>
      <c r="BC288" s="254"/>
      <c r="BD288" s="254"/>
      <c r="BE288" s="254"/>
      <c r="BF288" s="254"/>
      <c r="BG288" s="254"/>
      <c r="BH288" s="254"/>
      <c r="BI288" s="254"/>
      <c r="BJ288" s="254"/>
      <c r="BK288" s="254"/>
      <c r="BL288" s="254"/>
      <c r="BM288" s="254"/>
      <c r="BN288" s="254"/>
      <c r="BO288" s="254"/>
      <c r="BP288" s="255"/>
      <c r="BQ288" s="67"/>
    </row>
    <row r="289" spans="3:69" ht="23.65" customHeight="1" x14ac:dyDescent="0.4">
      <c r="C289" s="66"/>
      <c r="D289" s="253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4"/>
      <c r="AU289" s="254"/>
      <c r="AV289" s="254"/>
      <c r="AW289" s="254"/>
      <c r="AX289" s="254"/>
      <c r="AY289" s="254"/>
      <c r="AZ289" s="254"/>
      <c r="BA289" s="254"/>
      <c r="BB289" s="254"/>
      <c r="BC289" s="254"/>
      <c r="BD289" s="254"/>
      <c r="BE289" s="254"/>
      <c r="BF289" s="254"/>
      <c r="BG289" s="254"/>
      <c r="BH289" s="254"/>
      <c r="BI289" s="254"/>
      <c r="BJ289" s="254"/>
      <c r="BK289" s="254"/>
      <c r="BL289" s="254"/>
      <c r="BM289" s="254"/>
      <c r="BN289" s="254"/>
      <c r="BO289" s="254"/>
      <c r="BP289" s="255"/>
      <c r="BQ289" s="67"/>
    </row>
    <row r="290" spans="3:69" ht="23.65" customHeight="1" x14ac:dyDescent="0.4">
      <c r="C290" s="66"/>
      <c r="D290" s="253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4"/>
      <c r="AU290" s="254"/>
      <c r="AV290" s="254"/>
      <c r="AW290" s="254"/>
      <c r="AX290" s="254"/>
      <c r="AY290" s="254"/>
      <c r="AZ290" s="254"/>
      <c r="BA290" s="254"/>
      <c r="BB290" s="254"/>
      <c r="BC290" s="254"/>
      <c r="BD290" s="254"/>
      <c r="BE290" s="254"/>
      <c r="BF290" s="254"/>
      <c r="BG290" s="254"/>
      <c r="BH290" s="254"/>
      <c r="BI290" s="254"/>
      <c r="BJ290" s="254"/>
      <c r="BK290" s="254"/>
      <c r="BL290" s="254"/>
      <c r="BM290" s="254"/>
      <c r="BN290" s="254"/>
      <c r="BO290" s="254"/>
      <c r="BP290" s="255"/>
      <c r="BQ290" s="67"/>
    </row>
    <row r="291" spans="3:69" ht="23.65" customHeight="1" x14ac:dyDescent="0.4">
      <c r="C291" s="66"/>
      <c r="D291" s="253"/>
      <c r="E291" s="254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4"/>
      <c r="AU291" s="254"/>
      <c r="AV291" s="254"/>
      <c r="AW291" s="254"/>
      <c r="AX291" s="254"/>
      <c r="AY291" s="254"/>
      <c r="AZ291" s="254"/>
      <c r="BA291" s="254"/>
      <c r="BB291" s="254"/>
      <c r="BC291" s="254"/>
      <c r="BD291" s="254"/>
      <c r="BE291" s="254"/>
      <c r="BF291" s="254"/>
      <c r="BG291" s="254"/>
      <c r="BH291" s="254"/>
      <c r="BI291" s="254"/>
      <c r="BJ291" s="254"/>
      <c r="BK291" s="254"/>
      <c r="BL291" s="254"/>
      <c r="BM291" s="254"/>
      <c r="BN291" s="254"/>
      <c r="BO291" s="254"/>
      <c r="BP291" s="255"/>
      <c r="BQ291" s="67"/>
    </row>
    <row r="292" spans="3:69" ht="23.65" customHeight="1" x14ac:dyDescent="0.4">
      <c r="C292" s="66"/>
      <c r="D292" s="253"/>
      <c r="E292" s="254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4"/>
      <c r="AU292" s="254"/>
      <c r="AV292" s="254"/>
      <c r="AW292" s="254"/>
      <c r="AX292" s="254"/>
      <c r="AY292" s="254"/>
      <c r="AZ292" s="254"/>
      <c r="BA292" s="254"/>
      <c r="BB292" s="254"/>
      <c r="BC292" s="254"/>
      <c r="BD292" s="254"/>
      <c r="BE292" s="254"/>
      <c r="BF292" s="254"/>
      <c r="BG292" s="254"/>
      <c r="BH292" s="254"/>
      <c r="BI292" s="254"/>
      <c r="BJ292" s="254"/>
      <c r="BK292" s="254"/>
      <c r="BL292" s="254"/>
      <c r="BM292" s="254"/>
      <c r="BN292" s="254"/>
      <c r="BO292" s="254"/>
      <c r="BP292" s="255"/>
      <c r="BQ292" s="67"/>
    </row>
    <row r="293" spans="3:69" ht="23.65" customHeight="1" x14ac:dyDescent="0.4">
      <c r="C293" s="66"/>
      <c r="D293" s="253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4"/>
      <c r="AU293" s="254"/>
      <c r="AV293" s="254"/>
      <c r="AW293" s="254"/>
      <c r="AX293" s="254"/>
      <c r="AY293" s="254"/>
      <c r="AZ293" s="254"/>
      <c r="BA293" s="254"/>
      <c r="BB293" s="254"/>
      <c r="BC293" s="254"/>
      <c r="BD293" s="254"/>
      <c r="BE293" s="254"/>
      <c r="BF293" s="254"/>
      <c r="BG293" s="254"/>
      <c r="BH293" s="254"/>
      <c r="BI293" s="254"/>
      <c r="BJ293" s="254"/>
      <c r="BK293" s="254"/>
      <c r="BL293" s="254"/>
      <c r="BM293" s="254"/>
      <c r="BN293" s="254"/>
      <c r="BO293" s="254"/>
      <c r="BP293" s="255"/>
      <c r="BQ293" s="67"/>
    </row>
    <row r="294" spans="3:69" ht="23.65" customHeight="1" x14ac:dyDescent="0.4">
      <c r="C294" s="66"/>
      <c r="D294" s="253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4"/>
      <c r="AU294" s="254"/>
      <c r="AV294" s="254"/>
      <c r="AW294" s="254"/>
      <c r="AX294" s="254"/>
      <c r="AY294" s="254"/>
      <c r="AZ294" s="254"/>
      <c r="BA294" s="254"/>
      <c r="BB294" s="254"/>
      <c r="BC294" s="254"/>
      <c r="BD294" s="254"/>
      <c r="BE294" s="254"/>
      <c r="BF294" s="254"/>
      <c r="BG294" s="254"/>
      <c r="BH294" s="254"/>
      <c r="BI294" s="254"/>
      <c r="BJ294" s="254"/>
      <c r="BK294" s="254"/>
      <c r="BL294" s="254"/>
      <c r="BM294" s="254"/>
      <c r="BN294" s="254"/>
      <c r="BO294" s="254"/>
      <c r="BP294" s="255"/>
      <c r="BQ294" s="67"/>
    </row>
    <row r="295" spans="3:69" ht="23.65" customHeight="1" x14ac:dyDescent="0.4">
      <c r="C295" s="66"/>
      <c r="D295" s="253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4"/>
      <c r="AU295" s="254"/>
      <c r="AV295" s="254"/>
      <c r="AW295" s="254"/>
      <c r="AX295" s="254"/>
      <c r="AY295" s="254"/>
      <c r="AZ295" s="254"/>
      <c r="BA295" s="254"/>
      <c r="BB295" s="254"/>
      <c r="BC295" s="254"/>
      <c r="BD295" s="254"/>
      <c r="BE295" s="254"/>
      <c r="BF295" s="254"/>
      <c r="BG295" s="254"/>
      <c r="BH295" s="254"/>
      <c r="BI295" s="254"/>
      <c r="BJ295" s="254"/>
      <c r="BK295" s="254"/>
      <c r="BL295" s="254"/>
      <c r="BM295" s="254"/>
      <c r="BN295" s="254"/>
      <c r="BO295" s="254"/>
      <c r="BP295" s="255"/>
      <c r="BQ295" s="67"/>
    </row>
    <row r="296" spans="3:69" ht="23.65" customHeight="1" x14ac:dyDescent="0.4">
      <c r="C296" s="66"/>
      <c r="D296" s="253"/>
      <c r="E296" s="254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4"/>
      <c r="AU296" s="254"/>
      <c r="AV296" s="254"/>
      <c r="AW296" s="254"/>
      <c r="AX296" s="254"/>
      <c r="AY296" s="254"/>
      <c r="AZ296" s="254"/>
      <c r="BA296" s="254"/>
      <c r="BB296" s="254"/>
      <c r="BC296" s="254"/>
      <c r="BD296" s="254"/>
      <c r="BE296" s="254"/>
      <c r="BF296" s="254"/>
      <c r="BG296" s="254"/>
      <c r="BH296" s="254"/>
      <c r="BI296" s="254"/>
      <c r="BJ296" s="254"/>
      <c r="BK296" s="254"/>
      <c r="BL296" s="254"/>
      <c r="BM296" s="254"/>
      <c r="BN296" s="254"/>
      <c r="BO296" s="254"/>
      <c r="BP296" s="255"/>
      <c r="BQ296" s="67"/>
    </row>
    <row r="297" spans="3:69" ht="23.65" customHeight="1" x14ac:dyDescent="0.4">
      <c r="C297" s="66"/>
      <c r="D297" s="256"/>
      <c r="E297" s="257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7"/>
      <c r="Q297" s="257"/>
      <c r="R297" s="257"/>
      <c r="S297" s="257"/>
      <c r="T297" s="257"/>
      <c r="U297" s="257"/>
      <c r="V297" s="257"/>
      <c r="W297" s="257"/>
      <c r="X297" s="257"/>
      <c r="Y297" s="257"/>
      <c r="Z297" s="257"/>
      <c r="AA297" s="257"/>
      <c r="AB297" s="257"/>
      <c r="AC297" s="257"/>
      <c r="AD297" s="257"/>
      <c r="AE297" s="257"/>
      <c r="AF297" s="257"/>
      <c r="AG297" s="257"/>
      <c r="AH297" s="257"/>
      <c r="AI297" s="257"/>
      <c r="AJ297" s="257"/>
      <c r="AK297" s="257"/>
      <c r="AL297" s="257"/>
      <c r="AM297" s="257"/>
      <c r="AN297" s="257"/>
      <c r="AO297" s="257"/>
      <c r="AP297" s="257"/>
      <c r="AQ297" s="257"/>
      <c r="AR297" s="257"/>
      <c r="AS297" s="257"/>
      <c r="AT297" s="257"/>
      <c r="AU297" s="257"/>
      <c r="AV297" s="257"/>
      <c r="AW297" s="257"/>
      <c r="AX297" s="257"/>
      <c r="AY297" s="257"/>
      <c r="AZ297" s="257"/>
      <c r="BA297" s="257"/>
      <c r="BB297" s="257"/>
      <c r="BC297" s="257"/>
      <c r="BD297" s="257"/>
      <c r="BE297" s="257"/>
      <c r="BF297" s="257"/>
      <c r="BG297" s="257"/>
      <c r="BH297" s="257"/>
      <c r="BI297" s="257"/>
      <c r="BJ297" s="257"/>
      <c r="BK297" s="257"/>
      <c r="BL297" s="257"/>
      <c r="BM297" s="257"/>
      <c r="BN297" s="257"/>
      <c r="BO297" s="257"/>
      <c r="BP297" s="258"/>
      <c r="BQ297" s="37"/>
    </row>
    <row r="298" spans="3:69" ht="12.6" customHeight="1" x14ac:dyDescent="0.4">
      <c r="C298" s="68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70"/>
    </row>
  </sheetData>
  <mergeCells count="303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</mergeCells>
  <phoneticPr fontId="1"/>
  <conditionalFormatting sqref="A29:XFD30 A28:BI28 BR28:XF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14A9C-74B0-4D03-A2F9-3725439866DD}">
  <sheetPr>
    <pageSetUpPr fitToPage="1"/>
  </sheetPr>
  <dimension ref="A1:CE298"/>
  <sheetViews>
    <sheetView showZeros="0" zoomScale="55" zoomScaleNormal="55" workbookViewId="0">
      <selection activeCell="C275" sqref="C275:BQ277"/>
    </sheetView>
  </sheetViews>
  <sheetFormatPr defaultColWidth="2.75" defaultRowHeight="12.6" customHeight="1" x14ac:dyDescent="0.4"/>
  <cols>
    <col min="1" max="70" width="2.5" customWidth="1"/>
  </cols>
  <sheetData>
    <row r="1" spans="3:70" ht="15.6" customHeight="1" x14ac:dyDescent="0.4"/>
    <row r="2" spans="3:70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 x14ac:dyDescent="0.4">
      <c r="C8" s="190" t="s">
        <v>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218" t="s">
        <v>1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13" t="s">
        <v>2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190" t="s">
        <v>3</v>
      </c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7"/>
    </row>
    <row r="9" spans="3:70" ht="15.6" customHeight="1" x14ac:dyDescent="0.4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93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2"/>
      <c r="AO9" s="193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7"/>
    </row>
    <row r="10" spans="3:70" ht="15.6" customHeight="1" x14ac:dyDescent="0.4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7"/>
    </row>
    <row r="11" spans="3:70" ht="15.6" customHeight="1" x14ac:dyDescent="0.4">
      <c r="C11" s="155" t="str">
        <f>IF(COUNTIF([1]回答表!K15,"*")&gt;0,[1]回答表!K15,"")</f>
        <v>井川町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219" t="str">
        <f>IF(COUNTIF([1]回答表!F17,"*")&gt;0,[1]回答表!F17,"")</f>
        <v>下水道事業</v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11"/>
      <c r="AG11" s="211"/>
      <c r="AH11" s="211"/>
      <c r="AI11" s="211"/>
      <c r="AJ11" s="211"/>
      <c r="AK11" s="211"/>
      <c r="AL11" s="211"/>
      <c r="AM11" s="211"/>
      <c r="AN11" s="212"/>
      <c r="AO11" s="210" t="str">
        <f>IF(COUNTIF([1]回答表!W17,"*")&gt;0,[1]回答表!W17,"")</f>
        <v>農業集落排水施設</v>
      </c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2"/>
      <c r="BF11" s="155" t="str">
        <f>IF(COUNTIF([1]回答表!F19,"*")&gt;0,[1]回答表!F19,"")</f>
        <v>ー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5"/>
    </row>
    <row r="12" spans="3:70" ht="15.6" customHeight="1" x14ac:dyDescent="0.4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221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191"/>
      <c r="AG12" s="191"/>
      <c r="AH12" s="191"/>
      <c r="AI12" s="191"/>
      <c r="AJ12" s="191"/>
      <c r="AK12" s="191"/>
      <c r="AL12" s="191"/>
      <c r="AM12" s="191"/>
      <c r="AN12" s="192"/>
      <c r="AO12" s="193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5"/>
    </row>
    <row r="13" spans="3:70" ht="15.6" customHeight="1" x14ac:dyDescent="0.4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5"/>
    </row>
    <row r="14" spans="3:70" ht="15.6" customHeight="1" x14ac:dyDescent="0.4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 x14ac:dyDescent="0.4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 x14ac:dyDescent="0.4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3" ht="15.6" customHeight="1" x14ac:dyDescent="0.4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3:83" ht="15.6" customHeight="1" x14ac:dyDescent="0.4">
      <c r="C18" s="13"/>
      <c r="D18" s="225" t="s">
        <v>4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7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3:83" ht="15.6" customHeight="1" x14ac:dyDescent="0.4">
      <c r="C19" s="13"/>
      <c r="D19" s="228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30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3:83" ht="13.15" customHeight="1" x14ac:dyDescent="0.4">
      <c r="C20" s="13"/>
      <c r="D20" s="231" t="s">
        <v>5</v>
      </c>
      <c r="E20" s="232"/>
      <c r="F20" s="232"/>
      <c r="G20" s="232"/>
      <c r="H20" s="232"/>
      <c r="I20" s="232"/>
      <c r="J20" s="233"/>
      <c r="K20" s="231" t="s">
        <v>6</v>
      </c>
      <c r="L20" s="232"/>
      <c r="M20" s="232"/>
      <c r="N20" s="232"/>
      <c r="O20" s="232"/>
      <c r="P20" s="232"/>
      <c r="Q20" s="233"/>
      <c r="R20" s="231" t="s">
        <v>7</v>
      </c>
      <c r="S20" s="232"/>
      <c r="T20" s="232"/>
      <c r="U20" s="232"/>
      <c r="V20" s="232"/>
      <c r="W20" s="232"/>
      <c r="X20" s="233"/>
      <c r="Y20" s="240" t="s">
        <v>8</v>
      </c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2"/>
      <c r="BA20" s="16"/>
      <c r="BB20" s="197" t="s">
        <v>9</v>
      </c>
      <c r="BC20" s="198"/>
      <c r="BD20" s="198"/>
      <c r="BE20" s="198"/>
      <c r="BF20" s="198"/>
      <c r="BG20" s="198"/>
      <c r="BH20" s="198"/>
      <c r="BI20" s="199"/>
      <c r="BJ20" s="200"/>
      <c r="BK20" s="15"/>
      <c r="BR20" s="17"/>
    </row>
    <row r="21" spans="3:83" ht="13.15" customHeight="1" x14ac:dyDescent="0.4">
      <c r="C21" s="13"/>
      <c r="D21" s="234"/>
      <c r="E21" s="235"/>
      <c r="F21" s="235"/>
      <c r="G21" s="235"/>
      <c r="H21" s="235"/>
      <c r="I21" s="235"/>
      <c r="J21" s="236"/>
      <c r="K21" s="234"/>
      <c r="L21" s="235"/>
      <c r="M21" s="235"/>
      <c r="N21" s="235"/>
      <c r="O21" s="235"/>
      <c r="P21" s="235"/>
      <c r="Q21" s="236"/>
      <c r="R21" s="234"/>
      <c r="S21" s="235"/>
      <c r="T21" s="235"/>
      <c r="U21" s="235"/>
      <c r="V21" s="235"/>
      <c r="W21" s="235"/>
      <c r="X21" s="236"/>
      <c r="Y21" s="243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5"/>
      <c r="BA21" s="16"/>
      <c r="BB21" s="201"/>
      <c r="BC21" s="202"/>
      <c r="BD21" s="202"/>
      <c r="BE21" s="202"/>
      <c r="BF21" s="202"/>
      <c r="BG21" s="202"/>
      <c r="BH21" s="202"/>
      <c r="BI21" s="203"/>
      <c r="BJ21" s="204"/>
      <c r="BK21" s="15"/>
      <c r="BR21" s="17"/>
    </row>
    <row r="22" spans="3:83" ht="13.15" customHeight="1" x14ac:dyDescent="0.4">
      <c r="C22" s="13"/>
      <c r="D22" s="234"/>
      <c r="E22" s="235"/>
      <c r="F22" s="235"/>
      <c r="G22" s="235"/>
      <c r="H22" s="235"/>
      <c r="I22" s="235"/>
      <c r="J22" s="236"/>
      <c r="K22" s="234"/>
      <c r="L22" s="235"/>
      <c r="M22" s="235"/>
      <c r="N22" s="235"/>
      <c r="O22" s="235"/>
      <c r="P22" s="235"/>
      <c r="Q22" s="236"/>
      <c r="R22" s="234"/>
      <c r="S22" s="235"/>
      <c r="T22" s="235"/>
      <c r="U22" s="235"/>
      <c r="V22" s="235"/>
      <c r="W22" s="235"/>
      <c r="X22" s="236"/>
      <c r="Y22" s="246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8"/>
      <c r="BA22" s="18"/>
      <c r="BB22" s="201"/>
      <c r="BC22" s="202"/>
      <c r="BD22" s="202"/>
      <c r="BE22" s="202"/>
      <c r="BF22" s="202"/>
      <c r="BG22" s="202"/>
      <c r="BH22" s="202"/>
      <c r="BI22" s="203"/>
      <c r="BJ22" s="204"/>
      <c r="BK22" s="15"/>
      <c r="BR22" s="17"/>
    </row>
    <row r="23" spans="3:83" ht="31.15" customHeight="1" x14ac:dyDescent="0.4">
      <c r="C23" s="13"/>
      <c r="D23" s="237"/>
      <c r="E23" s="238"/>
      <c r="F23" s="238"/>
      <c r="G23" s="238"/>
      <c r="H23" s="238"/>
      <c r="I23" s="238"/>
      <c r="J23" s="239"/>
      <c r="K23" s="237"/>
      <c r="L23" s="238"/>
      <c r="M23" s="238"/>
      <c r="N23" s="238"/>
      <c r="O23" s="238"/>
      <c r="P23" s="238"/>
      <c r="Q23" s="239"/>
      <c r="R23" s="237"/>
      <c r="S23" s="238"/>
      <c r="T23" s="238"/>
      <c r="U23" s="238"/>
      <c r="V23" s="238"/>
      <c r="W23" s="238"/>
      <c r="X23" s="239"/>
      <c r="Y23" s="214" t="s">
        <v>10</v>
      </c>
      <c r="Z23" s="215"/>
      <c r="AA23" s="215"/>
      <c r="AB23" s="215"/>
      <c r="AC23" s="215"/>
      <c r="AD23" s="215"/>
      <c r="AE23" s="216"/>
      <c r="AF23" s="214" t="s">
        <v>11</v>
      </c>
      <c r="AG23" s="215"/>
      <c r="AH23" s="215"/>
      <c r="AI23" s="215"/>
      <c r="AJ23" s="215"/>
      <c r="AK23" s="215"/>
      <c r="AL23" s="216"/>
      <c r="AM23" s="214" t="s">
        <v>12</v>
      </c>
      <c r="AN23" s="215"/>
      <c r="AO23" s="215"/>
      <c r="AP23" s="215"/>
      <c r="AQ23" s="215"/>
      <c r="AR23" s="215"/>
      <c r="AS23" s="216"/>
      <c r="AT23" s="214" t="s">
        <v>13</v>
      </c>
      <c r="AU23" s="215"/>
      <c r="AV23" s="215"/>
      <c r="AW23" s="215"/>
      <c r="AX23" s="215"/>
      <c r="AY23" s="215"/>
      <c r="AZ23" s="216"/>
      <c r="BA23" s="18"/>
      <c r="BB23" s="205"/>
      <c r="BC23" s="206"/>
      <c r="BD23" s="206"/>
      <c r="BE23" s="206"/>
      <c r="BF23" s="206"/>
      <c r="BG23" s="206"/>
      <c r="BH23" s="206"/>
      <c r="BI23" s="207"/>
      <c r="BJ23" s="208"/>
      <c r="BK23" s="15"/>
      <c r="BR23" s="17"/>
    </row>
    <row r="24" spans="3:83" ht="15.6" customHeight="1" x14ac:dyDescent="0.4">
      <c r="C24" s="13"/>
      <c r="D24" s="114" t="str">
        <f>IF([1]回答表!R41="○","○","")</f>
        <v>○</v>
      </c>
      <c r="E24" s="115"/>
      <c r="F24" s="115"/>
      <c r="G24" s="115"/>
      <c r="H24" s="115"/>
      <c r="I24" s="115"/>
      <c r="J24" s="116"/>
      <c r="K24" s="114" t="str">
        <f>IF([1]回答表!R42="○","○","")</f>
        <v/>
      </c>
      <c r="L24" s="115"/>
      <c r="M24" s="115"/>
      <c r="N24" s="115"/>
      <c r="O24" s="115"/>
      <c r="P24" s="115"/>
      <c r="Q24" s="116"/>
      <c r="R24" s="114" t="str">
        <f>IF([1]回答表!R43="○","○","")</f>
        <v/>
      </c>
      <c r="S24" s="115"/>
      <c r="T24" s="115"/>
      <c r="U24" s="115"/>
      <c r="V24" s="115"/>
      <c r="W24" s="115"/>
      <c r="X24" s="116"/>
      <c r="Y24" s="114" t="str">
        <f>IF([1]回答表!R44="○","○","")</f>
        <v/>
      </c>
      <c r="Z24" s="115"/>
      <c r="AA24" s="115"/>
      <c r="AB24" s="115"/>
      <c r="AC24" s="115"/>
      <c r="AD24" s="115"/>
      <c r="AE24" s="116"/>
      <c r="AF24" s="114" t="str">
        <f>IF([1]回答表!R45="○","○","")</f>
        <v/>
      </c>
      <c r="AG24" s="115"/>
      <c r="AH24" s="115"/>
      <c r="AI24" s="115"/>
      <c r="AJ24" s="115"/>
      <c r="AK24" s="115"/>
      <c r="AL24" s="116"/>
      <c r="AM24" s="114" t="str">
        <f>IF([1]回答表!R46="○","○","")</f>
        <v/>
      </c>
      <c r="AN24" s="115"/>
      <c r="AO24" s="115"/>
      <c r="AP24" s="115"/>
      <c r="AQ24" s="115"/>
      <c r="AR24" s="115"/>
      <c r="AS24" s="116"/>
      <c r="AT24" s="114" t="str">
        <f>IF([1]回答表!R47="○","○","")</f>
        <v/>
      </c>
      <c r="AU24" s="115"/>
      <c r="AV24" s="115"/>
      <c r="AW24" s="115"/>
      <c r="AX24" s="115"/>
      <c r="AY24" s="115"/>
      <c r="AZ24" s="116"/>
      <c r="BA24" s="18"/>
      <c r="BB24" s="111" t="str">
        <f>IF([1]回答表!R48="○","○","")</f>
        <v/>
      </c>
      <c r="BC24" s="112"/>
      <c r="BD24" s="112"/>
      <c r="BE24" s="112"/>
      <c r="BF24" s="112"/>
      <c r="BG24" s="112"/>
      <c r="BH24" s="112"/>
      <c r="BI24" s="199"/>
      <c r="BJ24" s="200"/>
      <c r="BK24" s="15"/>
      <c r="BR24" s="17"/>
    </row>
    <row r="25" spans="3:83" ht="15.6" customHeight="1" x14ac:dyDescent="0.4">
      <c r="C25" s="13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19"/>
      <c r="BB25" s="114"/>
      <c r="BC25" s="115"/>
      <c r="BD25" s="115"/>
      <c r="BE25" s="115"/>
      <c r="BF25" s="115"/>
      <c r="BG25" s="115"/>
      <c r="BH25" s="115"/>
      <c r="BI25" s="203"/>
      <c r="BJ25" s="204"/>
      <c r="BK25" s="15"/>
      <c r="BR25" s="17"/>
    </row>
    <row r="26" spans="3:83" ht="15.6" customHeight="1" x14ac:dyDescent="0.4">
      <c r="C26" s="13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19"/>
      <c r="BB26" s="117"/>
      <c r="BC26" s="118"/>
      <c r="BD26" s="118"/>
      <c r="BE26" s="118"/>
      <c r="BF26" s="118"/>
      <c r="BG26" s="118"/>
      <c r="BH26" s="118"/>
      <c r="BI26" s="207"/>
      <c r="BJ26" s="208"/>
      <c r="BK26" s="15"/>
      <c r="BR26" s="17"/>
    </row>
    <row r="27" spans="3:83" ht="15.6" customHeight="1" x14ac:dyDescent="0.4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3:83" ht="15.6" customHeight="1" x14ac:dyDescent="0.4">
      <c r="BR28" s="24"/>
    </row>
    <row r="29" spans="3:83" ht="15.6" customHeight="1" x14ac:dyDescent="0.4">
      <c r="BR29" s="25"/>
    </row>
    <row r="30" spans="3:83" ht="15.6" customHeight="1" x14ac:dyDescent="0.4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R30" s="24"/>
    </row>
    <row r="31" spans="3:83" ht="15.6" customHeight="1" x14ac:dyDescent="0.4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30"/>
      <c r="BR31" s="24"/>
      <c r="CE31" s="31"/>
    </row>
    <row r="32" spans="3:83" ht="15.6" customHeight="1" x14ac:dyDescent="0.5">
      <c r="C32" s="32"/>
      <c r="D32" s="71" t="s">
        <v>14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7" t="s">
        <v>5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9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5"/>
      <c r="BN32" s="35"/>
      <c r="BO32" s="35"/>
      <c r="BP32" s="36"/>
      <c r="BQ32" s="37"/>
      <c r="BR32" s="24"/>
    </row>
    <row r="33" spans="1:70" ht="15.6" customHeight="1" x14ac:dyDescent="0.5">
      <c r="C33" s="32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  <c r="R33" s="80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5"/>
      <c r="BN33" s="35"/>
      <c r="BO33" s="35"/>
      <c r="BP33" s="36"/>
      <c r="BQ33" s="37"/>
      <c r="BR33" s="24"/>
    </row>
    <row r="34" spans="1:70" ht="15.6" customHeight="1" x14ac:dyDescent="0.5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5"/>
      <c r="BN34" s="35"/>
      <c r="BO34" s="35"/>
      <c r="BP34" s="36"/>
      <c r="BQ34" s="37"/>
      <c r="BR34" s="24"/>
    </row>
    <row r="35" spans="1:70" ht="25.5" x14ac:dyDescent="0.5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15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48" t="s">
        <v>17</v>
      </c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6"/>
      <c r="BQ35" s="37"/>
      <c r="BR35" s="24"/>
    </row>
    <row r="36" spans="1:70" ht="15.6" customHeight="1" x14ac:dyDescent="0.4">
      <c r="A36" s="24"/>
      <c r="B36" s="24"/>
      <c r="C36" s="32"/>
      <c r="D36" s="77" t="s">
        <v>18</v>
      </c>
      <c r="E36" s="78"/>
      <c r="F36" s="78"/>
      <c r="G36" s="78"/>
      <c r="H36" s="78"/>
      <c r="I36" s="78"/>
      <c r="J36" s="78"/>
      <c r="K36" s="78"/>
      <c r="L36" s="78"/>
      <c r="M36" s="79"/>
      <c r="N36" s="84" t="str">
        <f>IF([1]回答表!X41="○","○","")</f>
        <v>○</v>
      </c>
      <c r="O36" s="85"/>
      <c r="P36" s="85"/>
      <c r="Q36" s="86"/>
      <c r="R36" s="38"/>
      <c r="S36" s="38"/>
      <c r="T36" s="38"/>
      <c r="U36" s="94" t="str">
        <f>IF([1]回答表!X41="○",[1]回答表!B56,IF([1]回答表!AA41="○",[1]回答表!B76,""))</f>
        <v>流域の八郎潟が指定湖沼となったことにより、水質改善のため公共下水道への接続が必要となったため、事業を廃止した。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49"/>
      <c r="AL36" s="49"/>
      <c r="AM36" s="209" t="s">
        <v>19</v>
      </c>
      <c r="AN36" s="209"/>
      <c r="AO36" s="209"/>
      <c r="AP36" s="209"/>
      <c r="AQ36" s="209"/>
      <c r="AR36" s="209"/>
      <c r="AS36" s="209"/>
      <c r="AT36" s="209"/>
      <c r="AU36" s="209" t="s">
        <v>20</v>
      </c>
      <c r="AV36" s="209"/>
      <c r="AW36" s="209"/>
      <c r="AX36" s="209"/>
      <c r="AY36" s="209"/>
      <c r="AZ36" s="209"/>
      <c r="BA36" s="209"/>
      <c r="BB36" s="209"/>
      <c r="BC36" s="39"/>
      <c r="BD36" s="34"/>
      <c r="BE36" s="122" t="str">
        <f>IF([1]回答表!X41="○",[1]回答表!S62,IF([1]回答表!AA41="○",[1]回答表!S82,""))</f>
        <v>平成</v>
      </c>
      <c r="BF36" s="123"/>
      <c r="BG36" s="123"/>
      <c r="BH36" s="123"/>
      <c r="BI36" s="122"/>
      <c r="BJ36" s="123"/>
      <c r="BK36" s="123"/>
      <c r="BL36" s="123"/>
      <c r="BM36" s="122"/>
      <c r="BN36" s="123"/>
      <c r="BO36" s="123"/>
      <c r="BP36" s="154"/>
      <c r="BQ36" s="37"/>
      <c r="BR36" s="24"/>
    </row>
    <row r="37" spans="1:70" ht="15.6" customHeight="1" x14ac:dyDescent="0.4">
      <c r="A37" s="24"/>
      <c r="B37" s="24"/>
      <c r="C37" s="32"/>
      <c r="D37" s="129"/>
      <c r="E37" s="130"/>
      <c r="F37" s="130"/>
      <c r="G37" s="130"/>
      <c r="H37" s="130"/>
      <c r="I37" s="130"/>
      <c r="J37" s="130"/>
      <c r="K37" s="130"/>
      <c r="L37" s="130"/>
      <c r="M37" s="131"/>
      <c r="N37" s="87"/>
      <c r="O37" s="88"/>
      <c r="P37" s="88"/>
      <c r="Q37" s="89"/>
      <c r="R37" s="38"/>
      <c r="S37" s="38"/>
      <c r="T37" s="38"/>
      <c r="U37" s="97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49"/>
      <c r="AL37" s="4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39"/>
      <c r="BD37" s="34"/>
      <c r="BE37" s="124"/>
      <c r="BF37" s="125"/>
      <c r="BG37" s="125"/>
      <c r="BH37" s="125"/>
      <c r="BI37" s="124"/>
      <c r="BJ37" s="125"/>
      <c r="BK37" s="125"/>
      <c r="BL37" s="125"/>
      <c r="BM37" s="124"/>
      <c r="BN37" s="125"/>
      <c r="BO37" s="125"/>
      <c r="BP37" s="145"/>
      <c r="BQ37" s="37"/>
      <c r="BR37" s="24"/>
    </row>
    <row r="38" spans="1:70" ht="15.6" customHeight="1" x14ac:dyDescent="0.4">
      <c r="A38" s="24"/>
      <c r="B38" s="24"/>
      <c r="C38" s="32"/>
      <c r="D38" s="129"/>
      <c r="E38" s="130"/>
      <c r="F38" s="130"/>
      <c r="G38" s="130"/>
      <c r="H38" s="130"/>
      <c r="I38" s="130"/>
      <c r="J38" s="130"/>
      <c r="K38" s="130"/>
      <c r="L38" s="130"/>
      <c r="M38" s="131"/>
      <c r="N38" s="87"/>
      <c r="O38" s="88"/>
      <c r="P38" s="88"/>
      <c r="Q38" s="89"/>
      <c r="R38" s="38"/>
      <c r="S38" s="38"/>
      <c r="T38" s="38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49"/>
      <c r="AL38" s="49"/>
      <c r="AM38" s="111" t="str">
        <f>IF([1]回答表!X41="○",[1]回答表!G62,IF([1]回答表!AA41="○",[1]回答表!G82,""))</f>
        <v>○</v>
      </c>
      <c r="AN38" s="112"/>
      <c r="AO38" s="112"/>
      <c r="AP38" s="112"/>
      <c r="AQ38" s="112"/>
      <c r="AR38" s="112"/>
      <c r="AS38" s="112"/>
      <c r="AT38" s="113"/>
      <c r="AU38" s="111">
        <f>IF([1]回答表!X41="○",[1]回答表!G63,IF([1]回答表!AA41="○",[1]回答表!G83,""))</f>
        <v>0</v>
      </c>
      <c r="AV38" s="112"/>
      <c r="AW38" s="112"/>
      <c r="AX38" s="112"/>
      <c r="AY38" s="112"/>
      <c r="AZ38" s="112"/>
      <c r="BA38" s="112"/>
      <c r="BB38" s="113"/>
      <c r="BC38" s="39"/>
      <c r="BD38" s="34"/>
      <c r="BE38" s="124"/>
      <c r="BF38" s="125"/>
      <c r="BG38" s="125"/>
      <c r="BH38" s="125"/>
      <c r="BI38" s="124"/>
      <c r="BJ38" s="125"/>
      <c r="BK38" s="125"/>
      <c r="BL38" s="125"/>
      <c r="BM38" s="124"/>
      <c r="BN38" s="125"/>
      <c r="BO38" s="125"/>
      <c r="BP38" s="145"/>
      <c r="BQ38" s="37"/>
      <c r="BR38" s="24"/>
    </row>
    <row r="39" spans="1:70" ht="15.6" customHeight="1" x14ac:dyDescent="0.4">
      <c r="A39" s="24"/>
      <c r="B39" s="24"/>
      <c r="C39" s="32"/>
      <c r="D39" s="80"/>
      <c r="E39" s="81"/>
      <c r="F39" s="81"/>
      <c r="G39" s="81"/>
      <c r="H39" s="81"/>
      <c r="I39" s="81"/>
      <c r="J39" s="81"/>
      <c r="K39" s="81"/>
      <c r="L39" s="81"/>
      <c r="M39" s="82"/>
      <c r="N39" s="90"/>
      <c r="O39" s="91"/>
      <c r="P39" s="91"/>
      <c r="Q39" s="92"/>
      <c r="R39" s="38"/>
      <c r="S39" s="38"/>
      <c r="T39" s="38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49"/>
      <c r="AL39" s="49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39"/>
      <c r="BD39" s="34"/>
      <c r="BE39" s="124">
        <f>IF([1]回答表!X41="○",[1]回答表!V62,IF([1]回答表!AA41="○",[1]回答表!V82,""))</f>
        <v>26</v>
      </c>
      <c r="BF39" s="191"/>
      <c r="BG39" s="191"/>
      <c r="BH39" s="192"/>
      <c r="BI39" s="124">
        <f>IF([1]回答表!X41="○",[1]回答表!V63,IF([1]回答表!AA41="○",[1]回答表!V83,""))</f>
        <v>3</v>
      </c>
      <c r="BJ39" s="191"/>
      <c r="BK39" s="191"/>
      <c r="BL39" s="192"/>
      <c r="BM39" s="124">
        <f>IF([1]回答表!X41="○",[1]回答表!V64,IF([1]回答表!AA41="○",[1]回答表!V84,""))</f>
        <v>31</v>
      </c>
      <c r="BN39" s="191"/>
      <c r="BO39" s="191"/>
      <c r="BP39" s="192"/>
      <c r="BQ39" s="37"/>
      <c r="BR39" s="24"/>
    </row>
    <row r="40" spans="1:70" ht="15.6" customHeight="1" x14ac:dyDescent="0.4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49"/>
      <c r="AL40" s="49"/>
      <c r="AM40" s="117"/>
      <c r="AN40" s="118"/>
      <c r="AO40" s="118"/>
      <c r="AP40" s="118"/>
      <c r="AQ40" s="118"/>
      <c r="AR40" s="118"/>
      <c r="AS40" s="118"/>
      <c r="AT40" s="119"/>
      <c r="AU40" s="117"/>
      <c r="AV40" s="118"/>
      <c r="AW40" s="118"/>
      <c r="AX40" s="118"/>
      <c r="AY40" s="118"/>
      <c r="AZ40" s="118"/>
      <c r="BA40" s="118"/>
      <c r="BB40" s="119"/>
      <c r="BC40" s="39"/>
      <c r="BD40" s="39"/>
      <c r="BE40" s="193"/>
      <c r="BF40" s="191"/>
      <c r="BG40" s="191"/>
      <c r="BH40" s="192"/>
      <c r="BI40" s="193"/>
      <c r="BJ40" s="191"/>
      <c r="BK40" s="191"/>
      <c r="BL40" s="192"/>
      <c r="BM40" s="193"/>
      <c r="BN40" s="191"/>
      <c r="BO40" s="191"/>
      <c r="BP40" s="192"/>
      <c r="BQ40" s="37"/>
      <c r="BR40" s="24"/>
    </row>
    <row r="41" spans="1:70" ht="15.6" customHeight="1" x14ac:dyDescent="0.4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193"/>
      <c r="BF41" s="191"/>
      <c r="BG41" s="191"/>
      <c r="BH41" s="192"/>
      <c r="BI41" s="193"/>
      <c r="BJ41" s="191"/>
      <c r="BK41" s="191"/>
      <c r="BL41" s="192"/>
      <c r="BM41" s="193"/>
      <c r="BN41" s="191"/>
      <c r="BO41" s="191"/>
      <c r="BP41" s="192"/>
      <c r="BQ41" s="37"/>
      <c r="BR41" s="24"/>
    </row>
    <row r="42" spans="1:70" ht="15.6" customHeight="1" x14ac:dyDescent="0.4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49"/>
      <c r="AL42" s="49"/>
      <c r="AM42" s="103">
        <f>IF([1]回答表!X41="○",[1]回答表!O68,IF([1]回答表!AA41="○",[1]回答表!O88,""))</f>
        <v>0</v>
      </c>
      <c r="AN42" s="104"/>
      <c r="AO42" s="187" t="s">
        <v>21</v>
      </c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39"/>
      <c r="BD42" s="39"/>
      <c r="BE42" s="193"/>
      <c r="BF42" s="191"/>
      <c r="BG42" s="191"/>
      <c r="BH42" s="192"/>
      <c r="BI42" s="193"/>
      <c r="BJ42" s="191"/>
      <c r="BK42" s="191"/>
      <c r="BL42" s="192"/>
      <c r="BM42" s="193"/>
      <c r="BN42" s="191"/>
      <c r="BO42" s="191"/>
      <c r="BP42" s="192"/>
      <c r="BQ42" s="37"/>
      <c r="BR42" s="24"/>
    </row>
    <row r="43" spans="1:70" ht="15.6" customHeight="1" x14ac:dyDescent="0.4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49"/>
      <c r="AL43" s="49"/>
      <c r="AM43" s="103">
        <f>IF([1]回答表!X41="○",[1]回答表!O69,IF([1]回答表!AA41="○",[1]回答表!O89,""))</f>
        <v>0</v>
      </c>
      <c r="AN43" s="104"/>
      <c r="AO43" s="187" t="s">
        <v>22</v>
      </c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39"/>
      <c r="BD43" s="34"/>
      <c r="BE43" s="124" t="s">
        <v>23</v>
      </c>
      <c r="BF43" s="191"/>
      <c r="BG43" s="191"/>
      <c r="BH43" s="192"/>
      <c r="BI43" s="124" t="s">
        <v>24</v>
      </c>
      <c r="BJ43" s="191"/>
      <c r="BK43" s="191"/>
      <c r="BL43" s="192"/>
      <c r="BM43" s="124" t="s">
        <v>25</v>
      </c>
      <c r="BN43" s="191"/>
      <c r="BO43" s="191"/>
      <c r="BP43" s="192"/>
      <c r="BQ43" s="37"/>
      <c r="BR43" s="24"/>
    </row>
    <row r="44" spans="1:70" ht="15.6" customHeight="1" x14ac:dyDescent="0.4">
      <c r="A44" s="24"/>
      <c r="B44" s="24"/>
      <c r="C44" s="32"/>
      <c r="D44" s="133" t="s">
        <v>26</v>
      </c>
      <c r="E44" s="134"/>
      <c r="F44" s="134"/>
      <c r="G44" s="134"/>
      <c r="H44" s="134"/>
      <c r="I44" s="134"/>
      <c r="J44" s="134"/>
      <c r="K44" s="134"/>
      <c r="L44" s="134"/>
      <c r="M44" s="135"/>
      <c r="N44" s="84" t="str">
        <f>IF([1]回答表!AA41="○","○","")</f>
        <v/>
      </c>
      <c r="O44" s="85"/>
      <c r="P44" s="85"/>
      <c r="Q44" s="86"/>
      <c r="R44" s="38"/>
      <c r="S44" s="38"/>
      <c r="T44" s="38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49"/>
      <c r="AL44" s="49"/>
      <c r="AM44" s="103">
        <f>IF([1]回答表!X41="○",[1]回答表!O70,IF([1]回答表!AA41="○",[1]回答表!O90,""))</f>
        <v>0</v>
      </c>
      <c r="AN44" s="104"/>
      <c r="AO44" s="187" t="s">
        <v>27</v>
      </c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8"/>
      <c r="BC44" s="39"/>
      <c r="BD44" s="53"/>
      <c r="BE44" s="193"/>
      <c r="BF44" s="191"/>
      <c r="BG44" s="191"/>
      <c r="BH44" s="192"/>
      <c r="BI44" s="193"/>
      <c r="BJ44" s="191"/>
      <c r="BK44" s="191"/>
      <c r="BL44" s="192"/>
      <c r="BM44" s="193"/>
      <c r="BN44" s="191"/>
      <c r="BO44" s="191"/>
      <c r="BP44" s="192"/>
      <c r="BQ44" s="37"/>
      <c r="BR44" s="24"/>
    </row>
    <row r="45" spans="1:70" ht="15.6" customHeight="1" x14ac:dyDescent="0.4">
      <c r="A45" s="24"/>
      <c r="B45" s="24"/>
      <c r="C45" s="32"/>
      <c r="D45" s="136"/>
      <c r="E45" s="137"/>
      <c r="F45" s="137"/>
      <c r="G45" s="137"/>
      <c r="H45" s="137"/>
      <c r="I45" s="137"/>
      <c r="J45" s="137"/>
      <c r="K45" s="137"/>
      <c r="L45" s="137"/>
      <c r="M45" s="138"/>
      <c r="N45" s="87"/>
      <c r="O45" s="88"/>
      <c r="P45" s="88"/>
      <c r="Q45" s="89"/>
      <c r="R45" s="38"/>
      <c r="S45" s="38"/>
      <c r="T45" s="38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49"/>
      <c r="AL45" s="49"/>
      <c r="AM45" s="103">
        <f>IF([1]回答表!X41="○",[1]回答表!O71,IF([1]回答表!AA41="○",[1]回答表!O91,""))</f>
        <v>0</v>
      </c>
      <c r="AN45" s="104"/>
      <c r="AO45" s="187" t="s">
        <v>28</v>
      </c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8"/>
      <c r="BC45" s="39"/>
      <c r="BD45" s="53"/>
      <c r="BE45" s="194"/>
      <c r="BF45" s="195"/>
      <c r="BG45" s="195"/>
      <c r="BH45" s="196"/>
      <c r="BI45" s="194"/>
      <c r="BJ45" s="195"/>
      <c r="BK45" s="195"/>
      <c r="BL45" s="196"/>
      <c r="BM45" s="194"/>
      <c r="BN45" s="195"/>
      <c r="BO45" s="195"/>
      <c r="BP45" s="196"/>
      <c r="BQ45" s="37"/>
      <c r="BR45" s="24"/>
    </row>
    <row r="46" spans="1:70" ht="15.6" customHeight="1" x14ac:dyDescent="0.4">
      <c r="A46" s="24"/>
      <c r="B46" s="24"/>
      <c r="C46" s="32"/>
      <c r="D46" s="136"/>
      <c r="E46" s="137"/>
      <c r="F46" s="137"/>
      <c r="G46" s="137"/>
      <c r="H46" s="137"/>
      <c r="I46" s="137"/>
      <c r="J46" s="137"/>
      <c r="K46" s="137"/>
      <c r="L46" s="137"/>
      <c r="M46" s="138"/>
      <c r="N46" s="87"/>
      <c r="O46" s="88"/>
      <c r="P46" s="88"/>
      <c r="Q46" s="89"/>
      <c r="R46" s="38"/>
      <c r="S46" s="38"/>
      <c r="T46" s="38"/>
      <c r="U46" s="97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49"/>
      <c r="AL46" s="49"/>
      <c r="AM46" s="103">
        <f>IF([1]回答表!X41="○",[1]回答表!AG68,IF([1]回答表!AA41="○",[1]回答表!AG88,""))</f>
        <v>0</v>
      </c>
      <c r="AN46" s="104"/>
      <c r="AO46" s="187" t="s">
        <v>29</v>
      </c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8"/>
      <c r="BC46" s="39"/>
      <c r="BD46" s="53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37"/>
      <c r="BR46" s="24"/>
    </row>
    <row r="47" spans="1:70" ht="15.6" customHeight="1" x14ac:dyDescent="0.4">
      <c r="A47" s="24"/>
      <c r="B47" s="24"/>
      <c r="C47" s="32"/>
      <c r="D47" s="139"/>
      <c r="E47" s="140"/>
      <c r="F47" s="140"/>
      <c r="G47" s="140"/>
      <c r="H47" s="140"/>
      <c r="I47" s="140"/>
      <c r="J47" s="140"/>
      <c r="K47" s="140"/>
      <c r="L47" s="140"/>
      <c r="M47" s="141"/>
      <c r="N47" s="90"/>
      <c r="O47" s="91"/>
      <c r="P47" s="91"/>
      <c r="Q47" s="92"/>
      <c r="R47" s="38"/>
      <c r="S47" s="38"/>
      <c r="T47" s="38"/>
      <c r="U47" s="100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49"/>
      <c r="AL47" s="49"/>
      <c r="AM47" s="103" t="str">
        <f>IF([1]回答表!X41="○",[1]回答表!AG69,IF([1]回答表!AA41="○",[1]回答表!AG89,""))</f>
        <v>○</v>
      </c>
      <c r="AN47" s="104"/>
      <c r="AO47" s="187" t="s">
        <v>30</v>
      </c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39"/>
      <c r="BD47" s="53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37"/>
      <c r="BR47" s="24"/>
    </row>
    <row r="48" spans="1:70" ht="15.6" customHeight="1" x14ac:dyDescent="0.4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103">
        <f>IF([1]回答表!X41="○",[1]回答表!AG70,IF([1]回答表!AA41="○",[1]回答表!AG90,""))</f>
        <v>0</v>
      </c>
      <c r="AN48" s="104"/>
      <c r="AO48" s="187" t="s">
        <v>31</v>
      </c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8"/>
      <c r="BC48" s="39"/>
      <c r="BD48" s="53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37"/>
      <c r="BR48" s="24"/>
    </row>
    <row r="49" spans="1:70" ht="15.6" customHeight="1" x14ac:dyDescent="0.4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39"/>
      <c r="BD49" s="53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37"/>
      <c r="BR49" s="24"/>
    </row>
    <row r="50" spans="1:70" ht="7.15" customHeight="1" x14ac:dyDescent="0.5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9"/>
      <c r="O50" s="19"/>
      <c r="P50" s="19"/>
      <c r="Q50" s="19"/>
      <c r="R50" s="38"/>
      <c r="S50" s="38"/>
      <c r="T50" s="38"/>
      <c r="U50" s="38"/>
      <c r="V50" s="38"/>
      <c r="W50" s="38"/>
      <c r="X50" s="18"/>
      <c r="Y50" s="18"/>
      <c r="Z50" s="18"/>
      <c r="AA50" s="35"/>
      <c r="AB50" s="35"/>
      <c r="AC50" s="35"/>
      <c r="AD50" s="35"/>
      <c r="AE50" s="35"/>
      <c r="AF50" s="35"/>
      <c r="AG50" s="35"/>
      <c r="AH50" s="35"/>
      <c r="AI50" s="3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37"/>
      <c r="BR50" s="24"/>
    </row>
    <row r="51" spans="1:70" ht="18.600000000000001" customHeight="1" x14ac:dyDescent="0.5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9"/>
      <c r="O51" s="19"/>
      <c r="P51" s="19"/>
      <c r="Q51" s="19"/>
      <c r="R51" s="38"/>
      <c r="S51" s="38"/>
      <c r="T51" s="38"/>
      <c r="U51" s="42" t="s">
        <v>32</v>
      </c>
      <c r="V51" s="38"/>
      <c r="W51" s="38"/>
      <c r="X51" s="38"/>
      <c r="Y51" s="38"/>
      <c r="Z51" s="38"/>
      <c r="AA51" s="35"/>
      <c r="AB51" s="43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2" t="s">
        <v>33</v>
      </c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18"/>
      <c r="BQ51" s="37"/>
      <c r="BR51" s="24"/>
    </row>
    <row r="52" spans="1:70" ht="15.6" customHeight="1" x14ac:dyDescent="0.4">
      <c r="A52" s="24"/>
      <c r="B52" s="24"/>
      <c r="C52" s="32"/>
      <c r="D52" s="77" t="s">
        <v>34</v>
      </c>
      <c r="E52" s="78"/>
      <c r="F52" s="78"/>
      <c r="G52" s="78"/>
      <c r="H52" s="78"/>
      <c r="I52" s="78"/>
      <c r="J52" s="78"/>
      <c r="K52" s="78"/>
      <c r="L52" s="78"/>
      <c r="M52" s="79"/>
      <c r="N52" s="84" t="str">
        <f>IF([1]回答表!AD41="○","○","")</f>
        <v/>
      </c>
      <c r="O52" s="85"/>
      <c r="P52" s="85"/>
      <c r="Q52" s="86"/>
      <c r="R52" s="38"/>
      <c r="S52" s="38"/>
      <c r="T52" s="38"/>
      <c r="U52" s="94" t="str">
        <f>IF([1]回答表!AD41="○",[1]回答表!B96,"")</f>
        <v/>
      </c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5"/>
      <c r="AL52" s="55"/>
      <c r="AM52" s="94" t="str">
        <f>IF([1]回答表!AD41="○",[1]回答表!B101,"")</f>
        <v/>
      </c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37"/>
      <c r="BR52" s="24"/>
    </row>
    <row r="53" spans="1:70" ht="15.6" customHeight="1" x14ac:dyDescent="0.4">
      <c r="A53" s="24"/>
      <c r="B53" s="24"/>
      <c r="C53" s="32"/>
      <c r="D53" s="129"/>
      <c r="E53" s="130"/>
      <c r="F53" s="130"/>
      <c r="G53" s="130"/>
      <c r="H53" s="130"/>
      <c r="I53" s="130"/>
      <c r="J53" s="130"/>
      <c r="K53" s="130"/>
      <c r="L53" s="130"/>
      <c r="M53" s="131"/>
      <c r="N53" s="87"/>
      <c r="O53" s="88"/>
      <c r="P53" s="88"/>
      <c r="Q53" s="89"/>
      <c r="R53" s="38"/>
      <c r="S53" s="38"/>
      <c r="T53" s="38"/>
      <c r="U53" s="97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55"/>
      <c r="AL53" s="55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37"/>
      <c r="BR53" s="24"/>
    </row>
    <row r="54" spans="1:70" ht="15.6" customHeight="1" x14ac:dyDescent="0.4">
      <c r="A54" s="24"/>
      <c r="B54" s="24"/>
      <c r="C54" s="32"/>
      <c r="D54" s="129"/>
      <c r="E54" s="130"/>
      <c r="F54" s="130"/>
      <c r="G54" s="130"/>
      <c r="H54" s="130"/>
      <c r="I54" s="130"/>
      <c r="J54" s="130"/>
      <c r="K54" s="130"/>
      <c r="L54" s="130"/>
      <c r="M54" s="131"/>
      <c r="N54" s="87"/>
      <c r="O54" s="88"/>
      <c r="P54" s="88"/>
      <c r="Q54" s="89"/>
      <c r="R54" s="38"/>
      <c r="S54" s="38"/>
      <c r="T54" s="38"/>
      <c r="U54" s="97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9"/>
      <c r="AK54" s="55"/>
      <c r="AL54" s="55"/>
      <c r="AM54" s="97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9"/>
      <c r="BQ54" s="37"/>
      <c r="BR54" s="24"/>
    </row>
    <row r="55" spans="1:70" ht="15.6" customHeight="1" x14ac:dyDescent="0.4">
      <c r="C55" s="32"/>
      <c r="D55" s="80"/>
      <c r="E55" s="81"/>
      <c r="F55" s="81"/>
      <c r="G55" s="81"/>
      <c r="H55" s="81"/>
      <c r="I55" s="81"/>
      <c r="J55" s="81"/>
      <c r="K55" s="81"/>
      <c r="L55" s="81"/>
      <c r="M55" s="82"/>
      <c r="N55" s="90"/>
      <c r="O55" s="91"/>
      <c r="P55" s="91"/>
      <c r="Q55" s="92"/>
      <c r="R55" s="38"/>
      <c r="S55" s="38"/>
      <c r="T55" s="38"/>
      <c r="U55" s="100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2"/>
      <c r="AK55" s="55"/>
      <c r="AL55" s="55"/>
      <c r="AM55" s="100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2"/>
      <c r="BQ55" s="37"/>
      <c r="BR55" s="24"/>
    </row>
    <row r="56" spans="1:70" ht="15.6" customHeight="1" x14ac:dyDescent="0.4"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  <c r="BR56" s="24"/>
    </row>
    <row r="57" spans="1:70" ht="15.6" customHeight="1" x14ac:dyDescent="0.4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1:70" ht="15.6" customHeight="1" x14ac:dyDescent="0.4"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28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30"/>
      <c r="BR58" s="24"/>
    </row>
    <row r="59" spans="1:70" ht="15.6" customHeight="1" x14ac:dyDescent="0.5">
      <c r="C59" s="32"/>
      <c r="D59" s="71" t="s">
        <v>14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  <c r="R59" s="77" t="s">
        <v>35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9"/>
      <c r="BC59" s="33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  <c r="BO59" s="35"/>
      <c r="BP59" s="36"/>
      <c r="BQ59" s="37"/>
      <c r="BR59" s="24"/>
    </row>
    <row r="60" spans="1:70" ht="15.6" customHeight="1" x14ac:dyDescent="0.5">
      <c r="C60" s="32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6"/>
      <c r="R60" s="80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2"/>
      <c r="BC60" s="33"/>
      <c r="BD60" s="34"/>
      <c r="BE60" s="34"/>
      <c r="BF60" s="34"/>
      <c r="BG60" s="34"/>
      <c r="BH60" s="34"/>
      <c r="BI60" s="34"/>
      <c r="BJ60" s="34"/>
      <c r="BK60" s="34"/>
      <c r="BL60" s="34"/>
      <c r="BM60" s="35"/>
      <c r="BN60" s="35"/>
      <c r="BO60" s="35"/>
      <c r="BP60" s="36"/>
      <c r="BQ60" s="37"/>
      <c r="BR60" s="24"/>
    </row>
    <row r="61" spans="1:70" ht="15.6" customHeight="1" x14ac:dyDescent="0.5">
      <c r="C61" s="3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18"/>
      <c r="Y61" s="18"/>
      <c r="Z61" s="18"/>
      <c r="AA61" s="34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6"/>
      <c r="AO61" s="39"/>
      <c r="AP61" s="40"/>
      <c r="AQ61" s="40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33"/>
      <c r="BD61" s="34"/>
      <c r="BE61" s="34"/>
      <c r="BF61" s="34"/>
      <c r="BG61" s="34"/>
      <c r="BH61" s="34"/>
      <c r="BI61" s="34"/>
      <c r="BJ61" s="34"/>
      <c r="BK61" s="34"/>
      <c r="BL61" s="34"/>
      <c r="BM61" s="35"/>
      <c r="BN61" s="35"/>
      <c r="BO61" s="35"/>
      <c r="BP61" s="36"/>
      <c r="BQ61" s="37"/>
      <c r="BR61" s="24"/>
    </row>
    <row r="62" spans="1:70" ht="25.5" x14ac:dyDescent="0.5">
      <c r="C62" s="3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42" t="s">
        <v>36</v>
      </c>
      <c r="V62" s="38"/>
      <c r="W62" s="38"/>
      <c r="X62" s="38"/>
      <c r="Y62" s="38"/>
      <c r="Z62" s="38"/>
      <c r="AA62" s="35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2" t="s">
        <v>16</v>
      </c>
      <c r="AN62" s="44"/>
      <c r="AO62" s="43"/>
      <c r="AP62" s="45"/>
      <c r="AQ62" s="45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/>
      <c r="BD62" s="35"/>
      <c r="BE62" s="48" t="s">
        <v>17</v>
      </c>
      <c r="BF62" s="59"/>
      <c r="BG62" s="59"/>
      <c r="BH62" s="59"/>
      <c r="BI62" s="59"/>
      <c r="BJ62" s="59"/>
      <c r="BK62" s="59"/>
      <c r="BL62" s="35"/>
      <c r="BM62" s="35"/>
      <c r="BN62" s="35"/>
      <c r="BO62" s="35"/>
      <c r="BP62" s="44"/>
      <c r="BQ62" s="37"/>
      <c r="BR62" s="24"/>
    </row>
    <row r="63" spans="1:70" ht="15.6" customHeight="1" x14ac:dyDescent="0.4">
      <c r="C63" s="32"/>
      <c r="D63" s="77" t="s">
        <v>18</v>
      </c>
      <c r="E63" s="78"/>
      <c r="F63" s="78"/>
      <c r="G63" s="78"/>
      <c r="H63" s="78"/>
      <c r="I63" s="78"/>
      <c r="J63" s="78"/>
      <c r="K63" s="78"/>
      <c r="L63" s="78"/>
      <c r="M63" s="79"/>
      <c r="N63" s="84" t="str">
        <f>IF([1]回答表!X42="○","○","")</f>
        <v/>
      </c>
      <c r="O63" s="85"/>
      <c r="P63" s="85"/>
      <c r="Q63" s="86"/>
      <c r="R63" s="38"/>
      <c r="S63" s="38"/>
      <c r="T63" s="38"/>
      <c r="U63" s="94" t="str">
        <f>IF([1]回答表!X42="○",[1]回答表!B111,IF([1]回答表!AA42="○",[1]回答表!B124,""))</f>
        <v/>
      </c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9"/>
      <c r="AL63" s="49"/>
      <c r="AM63" s="189" t="s">
        <v>37</v>
      </c>
      <c r="AN63" s="189"/>
      <c r="AO63" s="189"/>
      <c r="AP63" s="189"/>
      <c r="AQ63" s="189"/>
      <c r="AR63" s="189"/>
      <c r="AS63" s="189"/>
      <c r="AT63" s="189"/>
      <c r="AU63" s="189" t="s">
        <v>38</v>
      </c>
      <c r="AV63" s="189"/>
      <c r="AW63" s="189"/>
      <c r="AX63" s="189"/>
      <c r="AY63" s="189"/>
      <c r="AZ63" s="189"/>
      <c r="BA63" s="189"/>
      <c r="BB63" s="189"/>
      <c r="BC63" s="39"/>
      <c r="BD63" s="34"/>
      <c r="BE63" s="122" t="str">
        <f>IF([1]回答表!X42="○",[1]回答表!S117,IF([1]回答表!AA42="○",[1]回答表!S130,""))</f>
        <v/>
      </c>
      <c r="BF63" s="123"/>
      <c r="BG63" s="123"/>
      <c r="BH63" s="123"/>
      <c r="BI63" s="122"/>
      <c r="BJ63" s="123"/>
      <c r="BK63" s="123"/>
      <c r="BL63" s="123"/>
      <c r="BM63" s="122"/>
      <c r="BN63" s="123"/>
      <c r="BO63" s="123"/>
      <c r="BP63" s="154"/>
      <c r="BQ63" s="37"/>
      <c r="BR63" s="24"/>
    </row>
    <row r="64" spans="1:70" ht="15.6" customHeight="1" x14ac:dyDescent="0.4">
      <c r="C64" s="32"/>
      <c r="D64" s="129"/>
      <c r="E64" s="130"/>
      <c r="F64" s="130"/>
      <c r="G64" s="130"/>
      <c r="H64" s="130"/>
      <c r="I64" s="130"/>
      <c r="J64" s="130"/>
      <c r="K64" s="130"/>
      <c r="L64" s="130"/>
      <c r="M64" s="131"/>
      <c r="N64" s="87"/>
      <c r="O64" s="88"/>
      <c r="P64" s="88"/>
      <c r="Q64" s="89"/>
      <c r="R64" s="38"/>
      <c r="S64" s="38"/>
      <c r="T64" s="38"/>
      <c r="U64" s="97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9"/>
      <c r="AK64" s="49"/>
      <c r="AL64" s="4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39"/>
      <c r="BD64" s="34"/>
      <c r="BE64" s="124"/>
      <c r="BF64" s="125"/>
      <c r="BG64" s="125"/>
      <c r="BH64" s="125"/>
      <c r="BI64" s="124"/>
      <c r="BJ64" s="125"/>
      <c r="BK64" s="125"/>
      <c r="BL64" s="125"/>
      <c r="BM64" s="124"/>
      <c r="BN64" s="125"/>
      <c r="BO64" s="125"/>
      <c r="BP64" s="145"/>
      <c r="BQ64" s="37"/>
      <c r="BR64" s="24"/>
    </row>
    <row r="65" spans="1:70" ht="15.6" customHeight="1" x14ac:dyDescent="0.4">
      <c r="C65" s="32"/>
      <c r="D65" s="129"/>
      <c r="E65" s="130"/>
      <c r="F65" s="130"/>
      <c r="G65" s="130"/>
      <c r="H65" s="130"/>
      <c r="I65" s="130"/>
      <c r="J65" s="130"/>
      <c r="K65" s="130"/>
      <c r="L65" s="130"/>
      <c r="M65" s="131"/>
      <c r="N65" s="87"/>
      <c r="O65" s="88"/>
      <c r="P65" s="88"/>
      <c r="Q65" s="89"/>
      <c r="R65" s="38"/>
      <c r="S65" s="38"/>
      <c r="T65" s="38"/>
      <c r="U65" s="97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9"/>
      <c r="AK65" s="49"/>
      <c r="AL65" s="4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39"/>
      <c r="BD65" s="34"/>
      <c r="BE65" s="124"/>
      <c r="BF65" s="125"/>
      <c r="BG65" s="125"/>
      <c r="BH65" s="125"/>
      <c r="BI65" s="124"/>
      <c r="BJ65" s="125"/>
      <c r="BK65" s="125"/>
      <c r="BL65" s="125"/>
      <c r="BM65" s="124"/>
      <c r="BN65" s="125"/>
      <c r="BO65" s="125"/>
      <c r="BP65" s="145"/>
      <c r="BQ65" s="37"/>
      <c r="BR65" s="24"/>
    </row>
    <row r="66" spans="1:70" ht="15.6" customHeight="1" x14ac:dyDescent="0.4">
      <c r="C66" s="32"/>
      <c r="D66" s="80"/>
      <c r="E66" s="81"/>
      <c r="F66" s="81"/>
      <c r="G66" s="81"/>
      <c r="H66" s="81"/>
      <c r="I66" s="81"/>
      <c r="J66" s="81"/>
      <c r="K66" s="81"/>
      <c r="L66" s="81"/>
      <c r="M66" s="82"/>
      <c r="N66" s="90"/>
      <c r="O66" s="91"/>
      <c r="P66" s="91"/>
      <c r="Q66" s="92"/>
      <c r="R66" s="38"/>
      <c r="S66" s="38"/>
      <c r="T66" s="38"/>
      <c r="U66" s="97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9"/>
      <c r="AK66" s="49"/>
      <c r="AL66" s="49"/>
      <c r="AM66" s="111" t="str">
        <f>IF([1]回答表!X42="○",[1]回答表!J117,IF([1]回答表!AA42="○",[1]回答表!J130,""))</f>
        <v/>
      </c>
      <c r="AN66" s="112"/>
      <c r="AO66" s="112"/>
      <c r="AP66" s="112"/>
      <c r="AQ66" s="112"/>
      <c r="AR66" s="112"/>
      <c r="AS66" s="112"/>
      <c r="AT66" s="113"/>
      <c r="AU66" s="111" t="str">
        <f>IF([1]回答表!X42="○",[1]回答表!J118,IF([1]回答表!AA42="○",[1]回答表!J131,""))</f>
        <v/>
      </c>
      <c r="AV66" s="112"/>
      <c r="AW66" s="112"/>
      <c r="AX66" s="112"/>
      <c r="AY66" s="112"/>
      <c r="AZ66" s="112"/>
      <c r="BA66" s="112"/>
      <c r="BB66" s="113"/>
      <c r="BC66" s="39"/>
      <c r="BD66" s="34"/>
      <c r="BE66" s="124" t="str">
        <f>IF([1]回答表!X42="○",[1]回答表!V117,IF([1]回答表!AA42="○",[1]回答表!V130,""))</f>
        <v/>
      </c>
      <c r="BF66" s="125"/>
      <c r="BG66" s="125"/>
      <c r="BH66" s="125"/>
      <c r="BI66" s="124" t="str">
        <f>IF([1]回答表!X42="○",[1]回答表!V118,IF([1]回答表!AA42="○",[1]回答表!V131,""))</f>
        <v/>
      </c>
      <c r="BJ66" s="125"/>
      <c r="BK66" s="125"/>
      <c r="BL66" s="125"/>
      <c r="BM66" s="124" t="str">
        <f>IF([1]回答表!X42="○",[1]回答表!V119,IF([1]回答表!AA42="○",[1]回答表!V132,""))</f>
        <v/>
      </c>
      <c r="BN66" s="125"/>
      <c r="BO66" s="125"/>
      <c r="BP66" s="145"/>
      <c r="BQ66" s="37"/>
      <c r="BR66" s="24"/>
    </row>
    <row r="67" spans="1:70" ht="15.6" customHeight="1" x14ac:dyDescent="0.4">
      <c r="C67" s="3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1"/>
      <c r="R67" s="52"/>
      <c r="S67" s="52"/>
      <c r="T67" s="52"/>
      <c r="U67" s="97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9"/>
      <c r="AK67" s="49"/>
      <c r="AL67" s="49"/>
      <c r="AM67" s="114"/>
      <c r="AN67" s="115"/>
      <c r="AO67" s="115"/>
      <c r="AP67" s="115"/>
      <c r="AQ67" s="115"/>
      <c r="AR67" s="115"/>
      <c r="AS67" s="115"/>
      <c r="AT67" s="116"/>
      <c r="AU67" s="114"/>
      <c r="AV67" s="115"/>
      <c r="AW67" s="115"/>
      <c r="AX67" s="115"/>
      <c r="AY67" s="115"/>
      <c r="AZ67" s="115"/>
      <c r="BA67" s="115"/>
      <c r="BB67" s="116"/>
      <c r="BC67" s="39"/>
      <c r="BD67" s="39"/>
      <c r="BE67" s="124"/>
      <c r="BF67" s="125"/>
      <c r="BG67" s="125"/>
      <c r="BH67" s="125"/>
      <c r="BI67" s="124"/>
      <c r="BJ67" s="125"/>
      <c r="BK67" s="125"/>
      <c r="BL67" s="125"/>
      <c r="BM67" s="124"/>
      <c r="BN67" s="125"/>
      <c r="BO67" s="125"/>
      <c r="BP67" s="145"/>
      <c r="BQ67" s="37"/>
      <c r="BR67" s="24"/>
    </row>
    <row r="68" spans="1:70" ht="15.6" customHeight="1" x14ac:dyDescent="0.4">
      <c r="C68" s="3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1"/>
      <c r="P68" s="51"/>
      <c r="Q68" s="51"/>
      <c r="R68" s="52"/>
      <c r="S68" s="52"/>
      <c r="T68" s="52"/>
      <c r="U68" s="97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9"/>
      <c r="AK68" s="49"/>
      <c r="AL68" s="49"/>
      <c r="AM68" s="117"/>
      <c r="AN68" s="118"/>
      <c r="AO68" s="118"/>
      <c r="AP68" s="118"/>
      <c r="AQ68" s="118"/>
      <c r="AR68" s="118"/>
      <c r="AS68" s="118"/>
      <c r="AT68" s="119"/>
      <c r="AU68" s="117"/>
      <c r="AV68" s="118"/>
      <c r="AW68" s="118"/>
      <c r="AX68" s="118"/>
      <c r="AY68" s="118"/>
      <c r="AZ68" s="118"/>
      <c r="BA68" s="118"/>
      <c r="BB68" s="119"/>
      <c r="BC68" s="39"/>
      <c r="BD68" s="34"/>
      <c r="BE68" s="124"/>
      <c r="BF68" s="125"/>
      <c r="BG68" s="125"/>
      <c r="BH68" s="125"/>
      <c r="BI68" s="124"/>
      <c r="BJ68" s="125"/>
      <c r="BK68" s="125"/>
      <c r="BL68" s="125"/>
      <c r="BM68" s="124"/>
      <c r="BN68" s="125"/>
      <c r="BO68" s="125"/>
      <c r="BP68" s="145"/>
      <c r="BQ68" s="37"/>
      <c r="BR68" s="24"/>
    </row>
    <row r="69" spans="1:70" ht="15.6" customHeight="1" x14ac:dyDescent="0.4">
      <c r="C69" s="32"/>
      <c r="D69" s="133" t="s">
        <v>26</v>
      </c>
      <c r="E69" s="134"/>
      <c r="F69" s="134"/>
      <c r="G69" s="134"/>
      <c r="H69" s="134"/>
      <c r="I69" s="134"/>
      <c r="J69" s="134"/>
      <c r="K69" s="134"/>
      <c r="L69" s="134"/>
      <c r="M69" s="135"/>
      <c r="N69" s="84" t="str">
        <f>IF([1]回答表!AA42="○","○","")</f>
        <v/>
      </c>
      <c r="O69" s="85"/>
      <c r="P69" s="85"/>
      <c r="Q69" s="86"/>
      <c r="R69" s="38"/>
      <c r="S69" s="38"/>
      <c r="T69" s="38"/>
      <c r="U69" s="97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9"/>
      <c r="AK69" s="49"/>
      <c r="AL69" s="49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9"/>
      <c r="BD69" s="53"/>
      <c r="BE69" s="124"/>
      <c r="BF69" s="125"/>
      <c r="BG69" s="125"/>
      <c r="BH69" s="125"/>
      <c r="BI69" s="124"/>
      <c r="BJ69" s="125"/>
      <c r="BK69" s="125"/>
      <c r="BL69" s="125"/>
      <c r="BM69" s="124"/>
      <c r="BN69" s="125"/>
      <c r="BO69" s="125"/>
      <c r="BP69" s="145"/>
      <c r="BQ69" s="37"/>
      <c r="BR69" s="24"/>
    </row>
    <row r="70" spans="1:70" ht="15.6" customHeight="1" x14ac:dyDescent="0.4">
      <c r="C70" s="32"/>
      <c r="D70" s="136"/>
      <c r="E70" s="137"/>
      <c r="F70" s="137"/>
      <c r="G70" s="137"/>
      <c r="H70" s="137"/>
      <c r="I70" s="137"/>
      <c r="J70" s="137"/>
      <c r="K70" s="137"/>
      <c r="L70" s="137"/>
      <c r="M70" s="138"/>
      <c r="N70" s="87"/>
      <c r="O70" s="88"/>
      <c r="P70" s="88"/>
      <c r="Q70" s="89"/>
      <c r="R70" s="38"/>
      <c r="S70" s="38"/>
      <c r="T70" s="38"/>
      <c r="U70" s="97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9"/>
      <c r="AK70" s="49"/>
      <c r="AL70" s="49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9"/>
      <c r="BD70" s="53"/>
      <c r="BE70" s="124" t="s">
        <v>23</v>
      </c>
      <c r="BF70" s="125"/>
      <c r="BG70" s="125"/>
      <c r="BH70" s="125"/>
      <c r="BI70" s="124" t="s">
        <v>24</v>
      </c>
      <c r="BJ70" s="125"/>
      <c r="BK70" s="125"/>
      <c r="BL70" s="125"/>
      <c r="BM70" s="124" t="s">
        <v>25</v>
      </c>
      <c r="BN70" s="125"/>
      <c r="BO70" s="125"/>
      <c r="BP70" s="145"/>
      <c r="BQ70" s="37"/>
      <c r="BR70" s="24"/>
    </row>
    <row r="71" spans="1:70" ht="15.6" customHeight="1" x14ac:dyDescent="0.4">
      <c r="C71" s="32"/>
      <c r="D71" s="136"/>
      <c r="E71" s="137"/>
      <c r="F71" s="137"/>
      <c r="G71" s="137"/>
      <c r="H71" s="137"/>
      <c r="I71" s="137"/>
      <c r="J71" s="137"/>
      <c r="K71" s="137"/>
      <c r="L71" s="137"/>
      <c r="M71" s="138"/>
      <c r="N71" s="87"/>
      <c r="O71" s="88"/>
      <c r="P71" s="88"/>
      <c r="Q71" s="89"/>
      <c r="R71" s="38"/>
      <c r="S71" s="38"/>
      <c r="T71" s="38"/>
      <c r="U71" s="97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9"/>
      <c r="AK71" s="49"/>
      <c r="AL71" s="49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9"/>
      <c r="BD71" s="53"/>
      <c r="BE71" s="124"/>
      <c r="BF71" s="125"/>
      <c r="BG71" s="125"/>
      <c r="BH71" s="125"/>
      <c r="BI71" s="124"/>
      <c r="BJ71" s="125"/>
      <c r="BK71" s="125"/>
      <c r="BL71" s="125"/>
      <c r="BM71" s="124"/>
      <c r="BN71" s="125"/>
      <c r="BO71" s="125"/>
      <c r="BP71" s="145"/>
      <c r="BQ71" s="37"/>
      <c r="BR71" s="24"/>
    </row>
    <row r="72" spans="1:70" ht="15.6" customHeight="1" x14ac:dyDescent="0.4">
      <c r="C72" s="32"/>
      <c r="D72" s="139"/>
      <c r="E72" s="140"/>
      <c r="F72" s="140"/>
      <c r="G72" s="140"/>
      <c r="H72" s="140"/>
      <c r="I72" s="140"/>
      <c r="J72" s="140"/>
      <c r="K72" s="140"/>
      <c r="L72" s="140"/>
      <c r="M72" s="141"/>
      <c r="N72" s="90"/>
      <c r="O72" s="91"/>
      <c r="P72" s="91"/>
      <c r="Q72" s="92"/>
      <c r="R72" s="38"/>
      <c r="S72" s="38"/>
      <c r="T72" s="38"/>
      <c r="U72" s="100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2"/>
      <c r="AK72" s="49"/>
      <c r="AL72" s="49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9"/>
      <c r="BD72" s="53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46"/>
      <c r="BQ72" s="37"/>
      <c r="BR72" s="24"/>
    </row>
    <row r="73" spans="1:70" ht="15.6" customHeight="1" x14ac:dyDescent="0.5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19"/>
      <c r="O73" s="19"/>
      <c r="P73" s="19"/>
      <c r="Q73" s="19"/>
      <c r="R73" s="38"/>
      <c r="S73" s="38"/>
      <c r="T73" s="38"/>
      <c r="U73" s="38"/>
      <c r="V73" s="38"/>
      <c r="W73" s="38"/>
      <c r="X73" s="18"/>
      <c r="Y73" s="18"/>
      <c r="Z73" s="18"/>
      <c r="AA73" s="35"/>
      <c r="AB73" s="35"/>
      <c r="AC73" s="35"/>
      <c r="AD73" s="35"/>
      <c r="AE73" s="35"/>
      <c r="AF73" s="35"/>
      <c r="AG73" s="35"/>
      <c r="AH73" s="35"/>
      <c r="AI73" s="35"/>
      <c r="AJ73" s="18"/>
      <c r="AK73" s="18"/>
      <c r="AL73" s="18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37"/>
      <c r="BR73" s="24"/>
    </row>
    <row r="74" spans="1:70" ht="18.600000000000001" customHeight="1" x14ac:dyDescent="0.5">
      <c r="C74" s="3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9"/>
      <c r="O74" s="19"/>
      <c r="P74" s="19"/>
      <c r="Q74" s="19"/>
      <c r="R74" s="38"/>
      <c r="S74" s="38"/>
      <c r="T74" s="38"/>
      <c r="U74" s="42" t="s">
        <v>32</v>
      </c>
      <c r="V74" s="38"/>
      <c r="W74" s="38"/>
      <c r="X74" s="38"/>
      <c r="Y74" s="38"/>
      <c r="Z74" s="38"/>
      <c r="AA74" s="35"/>
      <c r="AB74" s="43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2" t="s">
        <v>33</v>
      </c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18"/>
      <c r="BQ74" s="37"/>
      <c r="BR74" s="24"/>
    </row>
    <row r="75" spans="1:70" ht="15.6" customHeight="1" x14ac:dyDescent="0.4">
      <c r="C75" s="32"/>
      <c r="D75" s="77" t="s">
        <v>34</v>
      </c>
      <c r="E75" s="78"/>
      <c r="F75" s="78"/>
      <c r="G75" s="78"/>
      <c r="H75" s="78"/>
      <c r="I75" s="78"/>
      <c r="J75" s="78"/>
      <c r="K75" s="78"/>
      <c r="L75" s="78"/>
      <c r="M75" s="79"/>
      <c r="N75" s="84" t="str">
        <f>IF([1]回答表!AD42="○","○","")</f>
        <v/>
      </c>
      <c r="O75" s="85"/>
      <c r="P75" s="85"/>
      <c r="Q75" s="86"/>
      <c r="R75" s="38"/>
      <c r="S75" s="38"/>
      <c r="T75" s="38"/>
      <c r="U75" s="94" t="str">
        <f>IF([1]回答表!AD42="○",[1]回答表!B137,"")</f>
        <v/>
      </c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55"/>
      <c r="AL75" s="55"/>
      <c r="AM75" s="94" t="str">
        <f>IF([1]回答表!AD42="○",[1]回答表!B143,"")</f>
        <v/>
      </c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6"/>
      <c r="BQ75" s="37"/>
      <c r="BR75" s="24"/>
    </row>
    <row r="76" spans="1:70" ht="15.6" customHeight="1" x14ac:dyDescent="0.4">
      <c r="C76" s="32"/>
      <c r="D76" s="129"/>
      <c r="E76" s="130"/>
      <c r="F76" s="130"/>
      <c r="G76" s="130"/>
      <c r="H76" s="130"/>
      <c r="I76" s="130"/>
      <c r="J76" s="130"/>
      <c r="K76" s="130"/>
      <c r="L76" s="130"/>
      <c r="M76" s="131"/>
      <c r="N76" s="87"/>
      <c r="O76" s="88"/>
      <c r="P76" s="88"/>
      <c r="Q76" s="89"/>
      <c r="R76" s="38"/>
      <c r="S76" s="38"/>
      <c r="T76" s="38"/>
      <c r="U76" s="97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9"/>
      <c r="AK76" s="55"/>
      <c r="AL76" s="55"/>
      <c r="AM76" s="97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9"/>
      <c r="BQ76" s="37"/>
      <c r="BR76" s="24"/>
    </row>
    <row r="77" spans="1:70" ht="15.6" customHeight="1" x14ac:dyDescent="0.4">
      <c r="C77" s="32"/>
      <c r="D77" s="129"/>
      <c r="E77" s="130"/>
      <c r="F77" s="130"/>
      <c r="G77" s="130"/>
      <c r="H77" s="130"/>
      <c r="I77" s="130"/>
      <c r="J77" s="130"/>
      <c r="K77" s="130"/>
      <c r="L77" s="130"/>
      <c r="M77" s="131"/>
      <c r="N77" s="87"/>
      <c r="O77" s="88"/>
      <c r="P77" s="88"/>
      <c r="Q77" s="89"/>
      <c r="R77" s="38"/>
      <c r="S77" s="38"/>
      <c r="T77" s="38"/>
      <c r="U77" s="97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9"/>
      <c r="AK77" s="55"/>
      <c r="AL77" s="55"/>
      <c r="AM77" s="97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9"/>
      <c r="BQ77" s="37"/>
      <c r="BR77" s="24"/>
    </row>
    <row r="78" spans="1:70" ht="15.6" customHeight="1" x14ac:dyDescent="0.4">
      <c r="C78" s="32"/>
      <c r="D78" s="80"/>
      <c r="E78" s="81"/>
      <c r="F78" s="81"/>
      <c r="G78" s="81"/>
      <c r="H78" s="81"/>
      <c r="I78" s="81"/>
      <c r="J78" s="81"/>
      <c r="K78" s="81"/>
      <c r="L78" s="81"/>
      <c r="M78" s="82"/>
      <c r="N78" s="90"/>
      <c r="O78" s="91"/>
      <c r="P78" s="91"/>
      <c r="Q78" s="92"/>
      <c r="R78" s="38"/>
      <c r="S78" s="38"/>
      <c r="T78" s="38"/>
      <c r="U78" s="100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2"/>
      <c r="AK78" s="55"/>
      <c r="AL78" s="55"/>
      <c r="AM78" s="100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2"/>
      <c r="BQ78" s="37"/>
      <c r="BR78" s="24"/>
    </row>
    <row r="79" spans="1:70" ht="15.6" customHeight="1" x14ac:dyDescent="0.4"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8"/>
      <c r="BR79" s="24"/>
    </row>
    <row r="80" spans="1:70" ht="15.6" customHeight="1" x14ac:dyDescent="0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3:69" ht="15.6" customHeight="1" x14ac:dyDescent="0.4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28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30"/>
    </row>
    <row r="82" spans="3:69" ht="15.6" customHeight="1" x14ac:dyDescent="0.5">
      <c r="C82" s="3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8"/>
      <c r="Y82" s="18"/>
      <c r="Z82" s="18"/>
      <c r="AA82" s="34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6"/>
      <c r="AO82" s="39"/>
      <c r="AP82" s="40"/>
      <c r="AQ82" s="40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33"/>
      <c r="BD82" s="34"/>
      <c r="BE82" s="34"/>
      <c r="BF82" s="34"/>
      <c r="BG82" s="34"/>
      <c r="BH82" s="34"/>
      <c r="BI82" s="34"/>
      <c r="BJ82" s="34"/>
      <c r="BK82" s="34"/>
      <c r="BL82" s="34"/>
      <c r="BM82" s="35"/>
      <c r="BN82" s="35"/>
      <c r="BO82" s="35"/>
      <c r="BP82" s="36"/>
      <c r="BQ82" s="37"/>
    </row>
    <row r="83" spans="3:69" ht="15.6" customHeight="1" x14ac:dyDescent="0.5">
      <c r="C83" s="32"/>
      <c r="D83" s="71" t="s">
        <v>14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3"/>
      <c r="R83" s="77" t="s">
        <v>39</v>
      </c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9"/>
      <c r="BC83" s="33"/>
      <c r="BD83" s="34"/>
      <c r="BE83" s="34"/>
      <c r="BF83" s="34"/>
      <c r="BG83" s="34"/>
      <c r="BH83" s="34"/>
      <c r="BI83" s="34"/>
      <c r="BJ83" s="34"/>
      <c r="BK83" s="34"/>
      <c r="BL83" s="34"/>
      <c r="BM83" s="35"/>
      <c r="BN83" s="35"/>
      <c r="BO83" s="35"/>
      <c r="BP83" s="36"/>
      <c r="BQ83" s="37"/>
    </row>
    <row r="84" spans="3:69" ht="15.6" customHeight="1" x14ac:dyDescent="0.5">
      <c r="C84" s="32"/>
      <c r="D84" s="74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6"/>
      <c r="R84" s="80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2"/>
      <c r="BC84" s="33"/>
      <c r="BD84" s="34"/>
      <c r="BE84" s="34"/>
      <c r="BF84" s="34"/>
      <c r="BG84" s="34"/>
      <c r="BH84" s="34"/>
      <c r="BI84" s="34"/>
      <c r="BJ84" s="34"/>
      <c r="BK84" s="34"/>
      <c r="BL84" s="34"/>
      <c r="BM84" s="35"/>
      <c r="BN84" s="35"/>
      <c r="BO84" s="35"/>
      <c r="BP84" s="36"/>
      <c r="BQ84" s="37"/>
    </row>
    <row r="85" spans="3:69" ht="15.6" customHeight="1" x14ac:dyDescent="0.5">
      <c r="C85" s="32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18"/>
      <c r="Y85" s="18"/>
      <c r="Z85" s="18"/>
      <c r="AA85" s="34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6"/>
      <c r="AO85" s="39"/>
      <c r="AP85" s="40"/>
      <c r="AQ85" s="40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33"/>
      <c r="BD85" s="34"/>
      <c r="BE85" s="34"/>
      <c r="BF85" s="34"/>
      <c r="BG85" s="34"/>
      <c r="BH85" s="34"/>
      <c r="BI85" s="34"/>
      <c r="BJ85" s="34"/>
      <c r="BK85" s="34"/>
      <c r="BL85" s="34"/>
      <c r="BM85" s="35"/>
      <c r="BN85" s="35"/>
      <c r="BO85" s="35"/>
      <c r="BP85" s="36"/>
      <c r="BQ85" s="37"/>
    </row>
    <row r="86" spans="3:69" ht="25.5" x14ac:dyDescent="0.5">
      <c r="C86" s="3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42" t="s">
        <v>40</v>
      </c>
      <c r="V86" s="44"/>
      <c r="W86" s="43"/>
      <c r="X86" s="45"/>
      <c r="Y86" s="4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M86" s="42" t="s">
        <v>36</v>
      </c>
      <c r="AN86" s="38"/>
      <c r="AO86" s="38"/>
      <c r="AP86" s="38"/>
      <c r="AQ86" s="38"/>
      <c r="AR86" s="38"/>
      <c r="AS86" s="35"/>
      <c r="AT86" s="43"/>
      <c r="AU86" s="43"/>
      <c r="AV86" s="43"/>
      <c r="AW86" s="43"/>
      <c r="AX86" s="43"/>
      <c r="AY86" s="43"/>
      <c r="AZ86" s="43"/>
      <c r="BA86" s="43"/>
      <c r="BB86" s="43"/>
      <c r="BC86" s="47"/>
      <c r="BD86" s="35"/>
      <c r="BE86" s="48" t="s">
        <v>17</v>
      </c>
      <c r="BF86" s="59"/>
      <c r="BG86" s="59"/>
      <c r="BH86" s="59"/>
      <c r="BI86" s="59"/>
      <c r="BJ86" s="59"/>
      <c r="BK86" s="59"/>
      <c r="BL86" s="35"/>
      <c r="BM86" s="35"/>
      <c r="BN86" s="35"/>
      <c r="BO86" s="35"/>
      <c r="BP86" s="36"/>
      <c r="BQ86" s="37"/>
    </row>
    <row r="87" spans="3:69" ht="19.149999999999999" customHeight="1" x14ac:dyDescent="0.4">
      <c r="C87" s="32"/>
      <c r="D87" s="83" t="s">
        <v>18</v>
      </c>
      <c r="E87" s="83"/>
      <c r="F87" s="83"/>
      <c r="G87" s="83"/>
      <c r="H87" s="83"/>
      <c r="I87" s="83"/>
      <c r="J87" s="83"/>
      <c r="K87" s="83"/>
      <c r="L87" s="83"/>
      <c r="M87" s="83"/>
      <c r="N87" s="84" t="str">
        <f>IF([1]回答表!F17="水道事業",IF([1]回答表!X43="○","○",""),"")</f>
        <v/>
      </c>
      <c r="O87" s="85"/>
      <c r="P87" s="85"/>
      <c r="Q87" s="86"/>
      <c r="R87" s="38"/>
      <c r="S87" s="38"/>
      <c r="T87" s="38"/>
      <c r="U87" s="105" t="s">
        <v>41</v>
      </c>
      <c r="V87" s="106"/>
      <c r="W87" s="106"/>
      <c r="X87" s="106"/>
      <c r="Y87" s="106"/>
      <c r="Z87" s="106"/>
      <c r="AA87" s="106"/>
      <c r="AB87" s="106"/>
      <c r="AC87" s="105" t="s">
        <v>42</v>
      </c>
      <c r="AD87" s="106"/>
      <c r="AE87" s="106"/>
      <c r="AF87" s="106"/>
      <c r="AG87" s="106"/>
      <c r="AH87" s="106"/>
      <c r="AI87" s="106"/>
      <c r="AJ87" s="107"/>
      <c r="AK87" s="49"/>
      <c r="AL87" s="49"/>
      <c r="AM87" s="94" t="str">
        <f>IF([1]回答表!F17="水道事業",IF([1]回答表!X43="○",[1]回答表!B154,IF([1]回答表!AA43="○",[1]回答表!B201,"")),"")</f>
        <v/>
      </c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6"/>
      <c r="BC87" s="39"/>
      <c r="BD87" s="34"/>
      <c r="BE87" s="122" t="str">
        <f>IF([1]回答表!F17="水道事業",IF([1]回答表!X43="○",[1]回答表!B190,IF([1]回答表!AA43="○",[1]回答表!B238,"")),"")</f>
        <v/>
      </c>
      <c r="BF87" s="123"/>
      <c r="BG87" s="123"/>
      <c r="BH87" s="123"/>
      <c r="BI87" s="122"/>
      <c r="BJ87" s="123"/>
      <c r="BK87" s="123"/>
      <c r="BL87" s="123"/>
      <c r="BM87" s="122"/>
      <c r="BN87" s="123"/>
      <c r="BO87" s="123"/>
      <c r="BP87" s="154"/>
      <c r="BQ87" s="37"/>
    </row>
    <row r="88" spans="3:69" ht="19.149999999999999" customHeight="1" x14ac:dyDescent="0.4">
      <c r="C88" s="32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7"/>
      <c r="O88" s="88"/>
      <c r="P88" s="88"/>
      <c r="Q88" s="89"/>
      <c r="R88" s="38"/>
      <c r="S88" s="38"/>
      <c r="T88" s="38"/>
      <c r="U88" s="178"/>
      <c r="V88" s="179"/>
      <c r="W88" s="179"/>
      <c r="X88" s="179"/>
      <c r="Y88" s="179"/>
      <c r="Z88" s="179"/>
      <c r="AA88" s="179"/>
      <c r="AB88" s="179"/>
      <c r="AC88" s="178"/>
      <c r="AD88" s="179"/>
      <c r="AE88" s="179"/>
      <c r="AF88" s="179"/>
      <c r="AG88" s="179"/>
      <c r="AH88" s="179"/>
      <c r="AI88" s="179"/>
      <c r="AJ88" s="180"/>
      <c r="AK88" s="49"/>
      <c r="AL88" s="49"/>
      <c r="AM88" s="97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9"/>
      <c r="BC88" s="39"/>
      <c r="BD88" s="34"/>
      <c r="BE88" s="124"/>
      <c r="BF88" s="125"/>
      <c r="BG88" s="125"/>
      <c r="BH88" s="125"/>
      <c r="BI88" s="124"/>
      <c r="BJ88" s="125"/>
      <c r="BK88" s="125"/>
      <c r="BL88" s="125"/>
      <c r="BM88" s="124"/>
      <c r="BN88" s="125"/>
      <c r="BO88" s="125"/>
      <c r="BP88" s="145"/>
      <c r="BQ88" s="37"/>
    </row>
    <row r="89" spans="3:69" ht="15.6" customHeight="1" x14ac:dyDescent="0.4">
      <c r="C89" s="32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7"/>
      <c r="O89" s="88"/>
      <c r="P89" s="88"/>
      <c r="Q89" s="89"/>
      <c r="R89" s="38"/>
      <c r="S89" s="38"/>
      <c r="T89" s="38"/>
      <c r="U89" s="111" t="str">
        <f>IF([1]回答表!F17="水道事業",IF([1]回答表!X43="○",[1]回答表!J162,IF([1]回答表!AA43="○",[1]回答表!J209,"")),"")</f>
        <v/>
      </c>
      <c r="V89" s="112"/>
      <c r="W89" s="112"/>
      <c r="X89" s="112"/>
      <c r="Y89" s="112"/>
      <c r="Z89" s="112"/>
      <c r="AA89" s="112"/>
      <c r="AB89" s="113"/>
      <c r="AC89" s="111" t="str">
        <f>IF([1]回答表!F17="水道事業",IF([1]回答表!X43="○",[1]回答表!J169,IF([1]回答表!AA43="○",[1]回答表!J216,"")),"")</f>
        <v/>
      </c>
      <c r="AD89" s="112"/>
      <c r="AE89" s="112"/>
      <c r="AF89" s="112"/>
      <c r="AG89" s="112"/>
      <c r="AH89" s="112"/>
      <c r="AI89" s="112"/>
      <c r="AJ89" s="113"/>
      <c r="AK89" s="49"/>
      <c r="AL89" s="49"/>
      <c r="AM89" s="97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9"/>
      <c r="BC89" s="39"/>
      <c r="BD89" s="34"/>
      <c r="BE89" s="124"/>
      <c r="BF89" s="125"/>
      <c r="BG89" s="125"/>
      <c r="BH89" s="125"/>
      <c r="BI89" s="124"/>
      <c r="BJ89" s="125"/>
      <c r="BK89" s="125"/>
      <c r="BL89" s="125"/>
      <c r="BM89" s="124"/>
      <c r="BN89" s="125"/>
      <c r="BO89" s="125"/>
      <c r="BP89" s="145"/>
      <c r="BQ89" s="37"/>
    </row>
    <row r="90" spans="3:69" ht="15.6" customHeight="1" x14ac:dyDescent="0.4">
      <c r="C90" s="32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90"/>
      <c r="O90" s="91"/>
      <c r="P90" s="91"/>
      <c r="Q90" s="92"/>
      <c r="R90" s="38"/>
      <c r="S90" s="38"/>
      <c r="T90" s="38"/>
      <c r="U90" s="114"/>
      <c r="V90" s="115"/>
      <c r="W90" s="115"/>
      <c r="X90" s="115"/>
      <c r="Y90" s="115"/>
      <c r="Z90" s="115"/>
      <c r="AA90" s="115"/>
      <c r="AB90" s="116"/>
      <c r="AC90" s="114"/>
      <c r="AD90" s="115"/>
      <c r="AE90" s="115"/>
      <c r="AF90" s="115"/>
      <c r="AG90" s="115"/>
      <c r="AH90" s="115"/>
      <c r="AI90" s="115"/>
      <c r="AJ90" s="116"/>
      <c r="AK90" s="49"/>
      <c r="AL90" s="49"/>
      <c r="AM90" s="97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9"/>
      <c r="BC90" s="39"/>
      <c r="BD90" s="34"/>
      <c r="BE90" s="124" t="str">
        <f>IF([1]回答表!F17="水道事業",IF([1]回答表!X43="○",[1]回答表!E190,IF([1]回答表!AA43="○",[1]回答表!E238,"")),"")</f>
        <v/>
      </c>
      <c r="BF90" s="125"/>
      <c r="BG90" s="125"/>
      <c r="BH90" s="125"/>
      <c r="BI90" s="124" t="str">
        <f>IF([1]回答表!F17="水道事業",IF([1]回答表!X43="○",[1]回答表!E191,IF([1]回答表!AA43="○",[1]回答表!E239,"")),"")</f>
        <v/>
      </c>
      <c r="BJ90" s="125"/>
      <c r="BK90" s="125"/>
      <c r="BL90" s="125"/>
      <c r="BM90" s="124" t="str">
        <f>IF([1]回答表!F17="水道事業",IF([1]回答表!X43="○",[1]回答表!E192,IF([1]回答表!AA43="○",[1]回答表!E240,"")),"")</f>
        <v/>
      </c>
      <c r="BN90" s="125"/>
      <c r="BO90" s="125"/>
      <c r="BP90" s="145"/>
      <c r="BQ90" s="37"/>
    </row>
    <row r="91" spans="3:69" ht="15.6" customHeight="1" x14ac:dyDescent="0.4">
      <c r="C91" s="3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51"/>
      <c r="P91" s="51"/>
      <c r="Q91" s="51"/>
      <c r="R91" s="52"/>
      <c r="S91" s="52"/>
      <c r="T91" s="52"/>
      <c r="U91" s="117"/>
      <c r="V91" s="118"/>
      <c r="W91" s="118"/>
      <c r="X91" s="118"/>
      <c r="Y91" s="118"/>
      <c r="Z91" s="118"/>
      <c r="AA91" s="118"/>
      <c r="AB91" s="119"/>
      <c r="AC91" s="117"/>
      <c r="AD91" s="118"/>
      <c r="AE91" s="118"/>
      <c r="AF91" s="118"/>
      <c r="AG91" s="118"/>
      <c r="AH91" s="118"/>
      <c r="AI91" s="118"/>
      <c r="AJ91" s="119"/>
      <c r="AK91" s="49"/>
      <c r="AL91" s="49"/>
      <c r="AM91" s="97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9"/>
      <c r="BC91" s="39"/>
      <c r="BD91" s="39"/>
      <c r="BE91" s="124"/>
      <c r="BF91" s="125"/>
      <c r="BG91" s="125"/>
      <c r="BH91" s="125"/>
      <c r="BI91" s="124"/>
      <c r="BJ91" s="125"/>
      <c r="BK91" s="125"/>
      <c r="BL91" s="125"/>
      <c r="BM91" s="124"/>
      <c r="BN91" s="125"/>
      <c r="BO91" s="125"/>
      <c r="BP91" s="145"/>
      <c r="BQ91" s="37"/>
    </row>
    <row r="92" spans="3:69" ht="19.149999999999999" customHeight="1" x14ac:dyDescent="0.4">
      <c r="C92" s="3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1"/>
      <c r="O92" s="51"/>
      <c r="P92" s="51"/>
      <c r="Q92" s="51"/>
      <c r="R92" s="52"/>
      <c r="S92" s="52"/>
      <c r="T92" s="52"/>
      <c r="U92" s="105" t="s">
        <v>43</v>
      </c>
      <c r="V92" s="106"/>
      <c r="W92" s="106"/>
      <c r="X92" s="106"/>
      <c r="Y92" s="106"/>
      <c r="Z92" s="106"/>
      <c r="AA92" s="106"/>
      <c r="AB92" s="106"/>
      <c r="AC92" s="105" t="s">
        <v>44</v>
      </c>
      <c r="AD92" s="106"/>
      <c r="AE92" s="106"/>
      <c r="AF92" s="106"/>
      <c r="AG92" s="106"/>
      <c r="AH92" s="106"/>
      <c r="AI92" s="106"/>
      <c r="AJ92" s="107"/>
      <c r="AK92" s="49"/>
      <c r="AL92" s="49"/>
      <c r="AM92" s="97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9"/>
      <c r="BC92" s="39"/>
      <c r="BD92" s="34"/>
      <c r="BE92" s="124"/>
      <c r="BF92" s="125"/>
      <c r="BG92" s="125"/>
      <c r="BH92" s="125"/>
      <c r="BI92" s="124"/>
      <c r="BJ92" s="125"/>
      <c r="BK92" s="125"/>
      <c r="BL92" s="125"/>
      <c r="BM92" s="124"/>
      <c r="BN92" s="125"/>
      <c r="BO92" s="125"/>
      <c r="BP92" s="145"/>
      <c r="BQ92" s="37"/>
    </row>
    <row r="93" spans="3:69" ht="19.149999999999999" customHeight="1" x14ac:dyDescent="0.4">
      <c r="C93" s="32"/>
      <c r="D93" s="126" t="s">
        <v>26</v>
      </c>
      <c r="E93" s="83"/>
      <c r="F93" s="83"/>
      <c r="G93" s="83"/>
      <c r="H93" s="83"/>
      <c r="I93" s="83"/>
      <c r="J93" s="83"/>
      <c r="K93" s="83"/>
      <c r="L93" s="83"/>
      <c r="M93" s="93"/>
      <c r="N93" s="84" t="str">
        <f>IF([1]回答表!F17="水道事業",IF([1]回答表!AA43="○","○",""),"")</f>
        <v/>
      </c>
      <c r="O93" s="85"/>
      <c r="P93" s="85"/>
      <c r="Q93" s="86"/>
      <c r="R93" s="38"/>
      <c r="S93" s="38"/>
      <c r="T93" s="38"/>
      <c r="U93" s="178"/>
      <c r="V93" s="179"/>
      <c r="W93" s="179"/>
      <c r="X93" s="179"/>
      <c r="Y93" s="179"/>
      <c r="Z93" s="179"/>
      <c r="AA93" s="179"/>
      <c r="AB93" s="179"/>
      <c r="AC93" s="178"/>
      <c r="AD93" s="179"/>
      <c r="AE93" s="179"/>
      <c r="AF93" s="179"/>
      <c r="AG93" s="179"/>
      <c r="AH93" s="179"/>
      <c r="AI93" s="179"/>
      <c r="AJ93" s="180"/>
      <c r="AK93" s="49"/>
      <c r="AL93" s="49"/>
      <c r="AM93" s="97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9"/>
      <c r="BC93" s="39"/>
      <c r="BD93" s="53"/>
      <c r="BE93" s="124"/>
      <c r="BF93" s="125"/>
      <c r="BG93" s="125"/>
      <c r="BH93" s="125"/>
      <c r="BI93" s="124"/>
      <c r="BJ93" s="125"/>
      <c r="BK93" s="125"/>
      <c r="BL93" s="125"/>
      <c r="BM93" s="124"/>
      <c r="BN93" s="125"/>
      <c r="BO93" s="125"/>
      <c r="BP93" s="145"/>
      <c r="BQ93" s="37"/>
    </row>
    <row r="94" spans="3:69" ht="15.6" customHeight="1" x14ac:dyDescent="0.4">
      <c r="C94" s="32"/>
      <c r="D94" s="83"/>
      <c r="E94" s="83"/>
      <c r="F94" s="83"/>
      <c r="G94" s="83"/>
      <c r="H94" s="83"/>
      <c r="I94" s="83"/>
      <c r="J94" s="83"/>
      <c r="K94" s="83"/>
      <c r="L94" s="83"/>
      <c r="M94" s="93"/>
      <c r="N94" s="87"/>
      <c r="O94" s="88"/>
      <c r="P94" s="88"/>
      <c r="Q94" s="89"/>
      <c r="R94" s="38"/>
      <c r="S94" s="38"/>
      <c r="T94" s="38"/>
      <c r="U94" s="111" t="str">
        <f>IF([1]回答表!F17="水道事業",IF([1]回答表!X43="○",[1]回答表!J172,IF([1]回答表!AA43="○",[1]回答表!J219,"")),"")</f>
        <v/>
      </c>
      <c r="V94" s="112"/>
      <c r="W94" s="112"/>
      <c r="X94" s="112"/>
      <c r="Y94" s="112"/>
      <c r="Z94" s="112"/>
      <c r="AA94" s="112"/>
      <c r="AB94" s="113"/>
      <c r="AC94" s="111" t="str">
        <f>IF([1]回答表!F17="水道事業",IF([1]回答表!X43="○",[1]回答表!J176,IF([1]回答表!AA43="○",[1]回答表!J223,"")),"")</f>
        <v/>
      </c>
      <c r="AD94" s="112"/>
      <c r="AE94" s="112"/>
      <c r="AF94" s="112"/>
      <c r="AG94" s="112"/>
      <c r="AH94" s="112"/>
      <c r="AI94" s="112"/>
      <c r="AJ94" s="113"/>
      <c r="AK94" s="49"/>
      <c r="AL94" s="49"/>
      <c r="AM94" s="97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9"/>
      <c r="BC94" s="39"/>
      <c r="BD94" s="53"/>
      <c r="BE94" s="124" t="s">
        <v>23</v>
      </c>
      <c r="BF94" s="125"/>
      <c r="BG94" s="125"/>
      <c r="BH94" s="125"/>
      <c r="BI94" s="124" t="s">
        <v>24</v>
      </c>
      <c r="BJ94" s="125"/>
      <c r="BK94" s="125"/>
      <c r="BL94" s="125"/>
      <c r="BM94" s="124" t="s">
        <v>25</v>
      </c>
      <c r="BN94" s="125"/>
      <c r="BO94" s="125"/>
      <c r="BP94" s="145"/>
      <c r="BQ94" s="37"/>
    </row>
    <row r="95" spans="3:69" ht="15.6" customHeight="1" x14ac:dyDescent="0.4">
      <c r="C95" s="32"/>
      <c r="D95" s="83"/>
      <c r="E95" s="83"/>
      <c r="F95" s="83"/>
      <c r="G95" s="83"/>
      <c r="H95" s="83"/>
      <c r="I95" s="83"/>
      <c r="J95" s="83"/>
      <c r="K95" s="83"/>
      <c r="L95" s="83"/>
      <c r="M95" s="93"/>
      <c r="N95" s="87"/>
      <c r="O95" s="88"/>
      <c r="P95" s="88"/>
      <c r="Q95" s="89"/>
      <c r="R95" s="38"/>
      <c r="S95" s="38"/>
      <c r="T95" s="38"/>
      <c r="U95" s="114"/>
      <c r="V95" s="115"/>
      <c r="W95" s="115"/>
      <c r="X95" s="115"/>
      <c r="Y95" s="115"/>
      <c r="Z95" s="115"/>
      <c r="AA95" s="115"/>
      <c r="AB95" s="116"/>
      <c r="AC95" s="114"/>
      <c r="AD95" s="115"/>
      <c r="AE95" s="115"/>
      <c r="AF95" s="115"/>
      <c r="AG95" s="115"/>
      <c r="AH95" s="115"/>
      <c r="AI95" s="115"/>
      <c r="AJ95" s="116"/>
      <c r="AK95" s="49"/>
      <c r="AL95" s="49"/>
      <c r="AM95" s="97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9"/>
      <c r="BC95" s="39"/>
      <c r="BD95" s="53"/>
      <c r="BE95" s="124"/>
      <c r="BF95" s="125"/>
      <c r="BG95" s="125"/>
      <c r="BH95" s="125"/>
      <c r="BI95" s="124"/>
      <c r="BJ95" s="125"/>
      <c r="BK95" s="125"/>
      <c r="BL95" s="125"/>
      <c r="BM95" s="124"/>
      <c r="BN95" s="125"/>
      <c r="BO95" s="125"/>
      <c r="BP95" s="145"/>
      <c r="BQ95" s="37"/>
    </row>
    <row r="96" spans="3:69" ht="15.6" customHeight="1" x14ac:dyDescent="0.4">
      <c r="C96" s="32"/>
      <c r="D96" s="83"/>
      <c r="E96" s="83"/>
      <c r="F96" s="83"/>
      <c r="G96" s="83"/>
      <c r="H96" s="83"/>
      <c r="I96" s="83"/>
      <c r="J96" s="83"/>
      <c r="K96" s="83"/>
      <c r="L96" s="83"/>
      <c r="M96" s="93"/>
      <c r="N96" s="90"/>
      <c r="O96" s="91"/>
      <c r="P96" s="91"/>
      <c r="Q96" s="92"/>
      <c r="R96" s="38"/>
      <c r="S96" s="38"/>
      <c r="T96" s="38"/>
      <c r="U96" s="117"/>
      <c r="V96" s="118"/>
      <c r="W96" s="118"/>
      <c r="X96" s="118"/>
      <c r="Y96" s="118"/>
      <c r="Z96" s="118"/>
      <c r="AA96" s="118"/>
      <c r="AB96" s="119"/>
      <c r="AC96" s="117"/>
      <c r="AD96" s="118"/>
      <c r="AE96" s="118"/>
      <c r="AF96" s="118"/>
      <c r="AG96" s="118"/>
      <c r="AH96" s="118"/>
      <c r="AI96" s="118"/>
      <c r="AJ96" s="119"/>
      <c r="AK96" s="49"/>
      <c r="AL96" s="49"/>
      <c r="AM96" s="100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2"/>
      <c r="BC96" s="39"/>
      <c r="BD96" s="53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46"/>
      <c r="BQ96" s="37"/>
    </row>
    <row r="97" spans="1:70" ht="15.6" customHeight="1" x14ac:dyDescent="0.5">
      <c r="C97" s="3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19"/>
      <c r="O97" s="19"/>
      <c r="P97" s="19"/>
      <c r="Q97" s="19"/>
      <c r="R97" s="38"/>
      <c r="S97" s="38"/>
      <c r="T97" s="38"/>
      <c r="U97" s="38"/>
      <c r="V97" s="38"/>
      <c r="W97" s="38"/>
      <c r="X97" s="18"/>
      <c r="Y97" s="18"/>
      <c r="Z97" s="18"/>
      <c r="AA97" s="35"/>
      <c r="AB97" s="35"/>
      <c r="AC97" s="35"/>
      <c r="AD97" s="35"/>
      <c r="AE97" s="35"/>
      <c r="AF97" s="35"/>
      <c r="AG97" s="35"/>
      <c r="AH97" s="35"/>
      <c r="AI97" s="35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37"/>
    </row>
    <row r="98" spans="1:70" ht="18.600000000000001" customHeight="1" x14ac:dyDescent="0.5">
      <c r="C98" s="3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19"/>
      <c r="O98" s="19"/>
      <c r="P98" s="19"/>
      <c r="Q98" s="19"/>
      <c r="R98" s="38"/>
      <c r="S98" s="38"/>
      <c r="T98" s="38"/>
      <c r="U98" s="42" t="s">
        <v>32</v>
      </c>
      <c r="V98" s="38"/>
      <c r="W98" s="38"/>
      <c r="X98" s="38"/>
      <c r="Y98" s="38"/>
      <c r="Z98" s="38"/>
      <c r="AA98" s="35"/>
      <c r="AB98" s="43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2" t="s">
        <v>33</v>
      </c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18"/>
      <c r="BQ98" s="37"/>
    </row>
    <row r="99" spans="1:70" ht="15.6" customHeight="1" x14ac:dyDescent="0.4">
      <c r="C99" s="32"/>
      <c r="D99" s="83" t="s">
        <v>34</v>
      </c>
      <c r="E99" s="83"/>
      <c r="F99" s="83"/>
      <c r="G99" s="83"/>
      <c r="H99" s="83"/>
      <c r="I99" s="83"/>
      <c r="J99" s="83"/>
      <c r="K99" s="83"/>
      <c r="L99" s="83"/>
      <c r="M99" s="93"/>
      <c r="N99" s="84" t="str">
        <f>IF([1]回答表!F17="水道事業",IF([1]回答表!AD43="○","○",""),"")</f>
        <v/>
      </c>
      <c r="O99" s="85"/>
      <c r="P99" s="85"/>
      <c r="Q99" s="86"/>
      <c r="R99" s="38"/>
      <c r="S99" s="38"/>
      <c r="T99" s="38"/>
      <c r="U99" s="94" t="str">
        <f>IF([1]回答表!F17="水道事業",IF([1]回答表!AD43="○",[1]回答表!B249,""),"")</f>
        <v/>
      </c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55"/>
      <c r="AL99" s="55"/>
      <c r="AM99" s="94" t="str">
        <f>IF([1]回答表!F17="水道事業",IF([1]回答表!AD43="○",[1]回答表!B255,""),"")</f>
        <v/>
      </c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6"/>
      <c r="BQ99" s="37"/>
    </row>
    <row r="100" spans="1:70" ht="15.6" customHeight="1" x14ac:dyDescent="0.4">
      <c r="C100" s="32"/>
      <c r="D100" s="83"/>
      <c r="E100" s="83"/>
      <c r="F100" s="83"/>
      <c r="G100" s="83"/>
      <c r="H100" s="83"/>
      <c r="I100" s="83"/>
      <c r="J100" s="83"/>
      <c r="K100" s="83"/>
      <c r="L100" s="83"/>
      <c r="M100" s="93"/>
      <c r="N100" s="87"/>
      <c r="O100" s="88"/>
      <c r="P100" s="88"/>
      <c r="Q100" s="89"/>
      <c r="R100" s="38"/>
      <c r="S100" s="38"/>
      <c r="T100" s="38"/>
      <c r="U100" s="97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9"/>
      <c r="AK100" s="55"/>
      <c r="AL100" s="55"/>
      <c r="AM100" s="97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9"/>
      <c r="BQ100" s="37"/>
    </row>
    <row r="101" spans="1:70" ht="15.6" customHeight="1" x14ac:dyDescent="0.4">
      <c r="C101" s="32"/>
      <c r="D101" s="83"/>
      <c r="E101" s="83"/>
      <c r="F101" s="83"/>
      <c r="G101" s="83"/>
      <c r="H101" s="83"/>
      <c r="I101" s="83"/>
      <c r="J101" s="83"/>
      <c r="K101" s="83"/>
      <c r="L101" s="83"/>
      <c r="M101" s="93"/>
      <c r="N101" s="87"/>
      <c r="O101" s="88"/>
      <c r="P101" s="88"/>
      <c r="Q101" s="89"/>
      <c r="R101" s="38"/>
      <c r="S101" s="38"/>
      <c r="T101" s="38"/>
      <c r="U101" s="97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9"/>
      <c r="AK101" s="55"/>
      <c r="AL101" s="55"/>
      <c r="AM101" s="97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9"/>
      <c r="BQ101" s="37"/>
    </row>
    <row r="102" spans="1:70" ht="15.6" customHeight="1" x14ac:dyDescent="0.4">
      <c r="C102" s="32"/>
      <c r="D102" s="83"/>
      <c r="E102" s="83"/>
      <c r="F102" s="83"/>
      <c r="G102" s="83"/>
      <c r="H102" s="83"/>
      <c r="I102" s="83"/>
      <c r="J102" s="83"/>
      <c r="K102" s="83"/>
      <c r="L102" s="83"/>
      <c r="M102" s="93"/>
      <c r="N102" s="90"/>
      <c r="O102" s="91"/>
      <c r="P102" s="91"/>
      <c r="Q102" s="92"/>
      <c r="R102" s="38"/>
      <c r="S102" s="38"/>
      <c r="T102" s="38"/>
      <c r="U102" s="100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2"/>
      <c r="AK102" s="55"/>
      <c r="AL102" s="55"/>
      <c r="AM102" s="100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2"/>
      <c r="BQ102" s="37"/>
    </row>
    <row r="103" spans="1:70" ht="15.6" customHeight="1" x14ac:dyDescent="0.4"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8"/>
    </row>
    <row r="104" spans="1:70" ht="15.6" customHeight="1" x14ac:dyDescent="0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:70" ht="15.6" customHeight="1" x14ac:dyDescent="0.4"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28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30"/>
    </row>
    <row r="106" spans="1:70" ht="15.6" customHeight="1" x14ac:dyDescent="0.5">
      <c r="C106" s="32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8"/>
      <c r="Y106" s="18"/>
      <c r="Z106" s="18"/>
      <c r="AA106" s="34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6"/>
      <c r="AO106" s="39"/>
      <c r="AP106" s="40"/>
      <c r="AQ106" s="40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33"/>
      <c r="BD106" s="34"/>
      <c r="BE106" s="34"/>
      <c r="BF106" s="34"/>
      <c r="BG106" s="34"/>
      <c r="BH106" s="34"/>
      <c r="BI106" s="34"/>
      <c r="BJ106" s="34"/>
      <c r="BK106" s="34"/>
      <c r="BL106" s="34"/>
      <c r="BM106" s="35"/>
      <c r="BN106" s="35"/>
      <c r="BO106" s="35"/>
      <c r="BP106" s="36"/>
      <c r="BQ106" s="37"/>
    </row>
    <row r="107" spans="1:70" ht="15.6" customHeight="1" x14ac:dyDescent="0.5">
      <c r="C107" s="32"/>
      <c r="D107" s="71" t="s">
        <v>14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3"/>
      <c r="R107" s="77" t="s">
        <v>45</v>
      </c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9"/>
      <c r="BC107" s="33"/>
      <c r="BD107" s="34"/>
      <c r="BE107" s="34"/>
      <c r="BF107" s="34"/>
      <c r="BG107" s="34"/>
      <c r="BH107" s="34"/>
      <c r="BI107" s="34"/>
      <c r="BJ107" s="34"/>
      <c r="BK107" s="34"/>
      <c r="BL107" s="34"/>
      <c r="BM107" s="35"/>
      <c r="BN107" s="35"/>
      <c r="BO107" s="35"/>
      <c r="BP107" s="36"/>
      <c r="BQ107" s="37"/>
    </row>
    <row r="108" spans="1:70" ht="15.6" customHeight="1" x14ac:dyDescent="0.5">
      <c r="C108" s="32"/>
      <c r="D108" s="74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6"/>
      <c r="R108" s="80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2"/>
      <c r="BC108" s="33"/>
      <c r="BD108" s="34"/>
      <c r="BE108" s="34"/>
      <c r="BF108" s="34"/>
      <c r="BG108" s="34"/>
      <c r="BH108" s="34"/>
      <c r="BI108" s="34"/>
      <c r="BJ108" s="34"/>
      <c r="BK108" s="34"/>
      <c r="BL108" s="34"/>
      <c r="BM108" s="35"/>
      <c r="BN108" s="35"/>
      <c r="BO108" s="35"/>
      <c r="BP108" s="36"/>
      <c r="BQ108" s="37"/>
    </row>
    <row r="109" spans="1:70" ht="15.6" customHeight="1" x14ac:dyDescent="0.5">
      <c r="C109" s="32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8"/>
      <c r="Y109" s="18"/>
      <c r="Z109" s="18"/>
      <c r="AA109" s="34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6"/>
      <c r="AO109" s="39"/>
      <c r="AP109" s="40"/>
      <c r="AQ109" s="40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33"/>
      <c r="BD109" s="34"/>
      <c r="BE109" s="34"/>
      <c r="BF109" s="34"/>
      <c r="BG109" s="34"/>
      <c r="BH109" s="34"/>
      <c r="BI109" s="34"/>
      <c r="BJ109" s="34"/>
      <c r="BK109" s="34"/>
      <c r="BL109" s="34"/>
      <c r="BM109" s="35"/>
      <c r="BN109" s="35"/>
      <c r="BO109" s="35"/>
      <c r="BP109" s="36"/>
      <c r="BQ109" s="37"/>
    </row>
    <row r="110" spans="1:70" ht="25.5" x14ac:dyDescent="0.5">
      <c r="C110" s="32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42" t="s">
        <v>40</v>
      </c>
      <c r="V110" s="44"/>
      <c r="W110" s="43"/>
      <c r="X110" s="45"/>
      <c r="Y110" s="45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43"/>
      <c r="AM110" s="42" t="s">
        <v>36</v>
      </c>
      <c r="AN110" s="38"/>
      <c r="AO110" s="38"/>
      <c r="AP110" s="38"/>
      <c r="AQ110" s="38"/>
      <c r="AR110" s="38"/>
      <c r="AS110" s="35"/>
      <c r="AT110" s="43"/>
      <c r="AU110" s="43"/>
      <c r="AV110" s="43"/>
      <c r="AW110" s="43"/>
      <c r="AX110" s="43"/>
      <c r="AY110" s="43"/>
      <c r="AZ110" s="43"/>
      <c r="BA110" s="43"/>
      <c r="BB110" s="43"/>
      <c r="BC110" s="47"/>
      <c r="BD110" s="35"/>
      <c r="BE110" s="48" t="s">
        <v>17</v>
      </c>
      <c r="BF110" s="59"/>
      <c r="BG110" s="59"/>
      <c r="BH110" s="59"/>
      <c r="BI110" s="59"/>
      <c r="BJ110" s="59"/>
      <c r="BK110" s="59"/>
      <c r="BL110" s="35"/>
      <c r="BM110" s="35"/>
      <c r="BN110" s="35"/>
      <c r="BO110" s="35"/>
      <c r="BP110" s="36"/>
      <c r="BQ110" s="37"/>
    </row>
    <row r="111" spans="1:70" ht="19.149999999999999" customHeight="1" x14ac:dyDescent="0.4">
      <c r="C111" s="32"/>
      <c r="D111" s="83" t="s">
        <v>18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4" t="str">
        <f>IF([1]回答表!F17="簡易水道事業",IF([1]回答表!X43="○","○",""),"")</f>
        <v/>
      </c>
      <c r="O111" s="85"/>
      <c r="P111" s="85"/>
      <c r="Q111" s="86"/>
      <c r="R111" s="38"/>
      <c r="S111" s="38"/>
      <c r="T111" s="38"/>
      <c r="U111" s="105" t="s">
        <v>46</v>
      </c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7"/>
      <c r="AK111" s="49"/>
      <c r="AL111" s="49"/>
      <c r="AM111" s="94" t="str">
        <f>IF([1]回答表!F17="簡易水道事業",IF([1]回答表!X43="○",[1]回答表!B154,IF([1]回答表!AA43="○",[1]回答表!B201,"")),"")</f>
        <v/>
      </c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6"/>
      <c r="BC111" s="39"/>
      <c r="BD111" s="34"/>
      <c r="BE111" s="122" t="str">
        <f>IF([1]回答表!F17="簡易水道事業",IF([1]回答表!X43="○",[1]回答表!B190,IF([1]回答表!AA43="○",[1]回答表!B238,"")),"")</f>
        <v/>
      </c>
      <c r="BF111" s="123"/>
      <c r="BG111" s="123"/>
      <c r="BH111" s="123"/>
      <c r="BI111" s="122"/>
      <c r="BJ111" s="123"/>
      <c r="BK111" s="123"/>
      <c r="BL111" s="123"/>
      <c r="BM111" s="122"/>
      <c r="BN111" s="123"/>
      <c r="BO111" s="123"/>
      <c r="BP111" s="154"/>
      <c r="BQ111" s="37"/>
    </row>
    <row r="112" spans="1:70" ht="19.149999999999999" customHeight="1" x14ac:dyDescent="0.4">
      <c r="C112" s="32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7"/>
      <c r="O112" s="88"/>
      <c r="P112" s="88"/>
      <c r="Q112" s="89"/>
      <c r="R112" s="38"/>
      <c r="S112" s="38"/>
      <c r="T112" s="38"/>
      <c r="U112" s="108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10"/>
      <c r="AK112" s="49"/>
      <c r="AL112" s="49"/>
      <c r="AM112" s="97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9"/>
      <c r="BC112" s="39"/>
      <c r="BD112" s="34"/>
      <c r="BE112" s="124"/>
      <c r="BF112" s="125"/>
      <c r="BG112" s="125"/>
      <c r="BH112" s="125"/>
      <c r="BI112" s="124"/>
      <c r="BJ112" s="125"/>
      <c r="BK112" s="125"/>
      <c r="BL112" s="125"/>
      <c r="BM112" s="124"/>
      <c r="BN112" s="125"/>
      <c r="BO112" s="125"/>
      <c r="BP112" s="145"/>
      <c r="BQ112" s="37"/>
    </row>
    <row r="113" spans="3:69" ht="15.6" customHeight="1" x14ac:dyDescent="0.4">
      <c r="C113" s="32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7"/>
      <c r="O113" s="88"/>
      <c r="P113" s="88"/>
      <c r="Q113" s="89"/>
      <c r="R113" s="38"/>
      <c r="S113" s="38"/>
      <c r="T113" s="38"/>
      <c r="U113" s="111" t="str">
        <f>IF([1]回答表!F17="簡易水道事業",IF([1]回答表!X43="○",[1]回答表!Y181,IF([1]回答表!AA43="○",[1]回答表!Y229,"")),"")</f>
        <v/>
      </c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3"/>
      <c r="AK113" s="49"/>
      <c r="AL113" s="49"/>
      <c r="AM113" s="97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9"/>
      <c r="BC113" s="39"/>
      <c r="BD113" s="34"/>
      <c r="BE113" s="124"/>
      <c r="BF113" s="125"/>
      <c r="BG113" s="125"/>
      <c r="BH113" s="125"/>
      <c r="BI113" s="124"/>
      <c r="BJ113" s="125"/>
      <c r="BK113" s="125"/>
      <c r="BL113" s="125"/>
      <c r="BM113" s="124"/>
      <c r="BN113" s="125"/>
      <c r="BO113" s="125"/>
      <c r="BP113" s="145"/>
      <c r="BQ113" s="37"/>
    </row>
    <row r="114" spans="3:69" ht="15.6" customHeight="1" x14ac:dyDescent="0.4">
      <c r="C114" s="3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90"/>
      <c r="O114" s="91"/>
      <c r="P114" s="91"/>
      <c r="Q114" s="92"/>
      <c r="R114" s="38"/>
      <c r="S114" s="38"/>
      <c r="T114" s="38"/>
      <c r="U114" s="114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6"/>
      <c r="AK114" s="49"/>
      <c r="AL114" s="49"/>
      <c r="AM114" s="97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9"/>
      <c r="BC114" s="39"/>
      <c r="BD114" s="34"/>
      <c r="BE114" s="124" t="str">
        <f>IF([1]回答表!F17="簡易水道事業",IF([1]回答表!X43="○",[1]回答表!E190,IF([1]回答表!AA43="○",[1]回答表!E238,"")),"")</f>
        <v/>
      </c>
      <c r="BF114" s="125"/>
      <c r="BG114" s="125"/>
      <c r="BH114" s="125"/>
      <c r="BI114" s="124" t="str">
        <f>IF([1]回答表!F17="簡易水道事業",IF([1]回答表!X43="○",[1]回答表!E191,IF([1]回答表!AA43="○",[1]回答表!E239,"")),"")</f>
        <v/>
      </c>
      <c r="BJ114" s="125"/>
      <c r="BK114" s="125"/>
      <c r="BL114" s="125"/>
      <c r="BM114" s="124" t="str">
        <f>IF([1]回答表!F17="簡易水道事業",IF([1]回答表!X43="○",[1]回答表!E192,IF([1]回答表!AA43="○",[1]回答表!E240,"")),"")</f>
        <v/>
      </c>
      <c r="BN114" s="125"/>
      <c r="BO114" s="125"/>
      <c r="BP114" s="145"/>
      <c r="BQ114" s="37"/>
    </row>
    <row r="115" spans="3:69" ht="15.6" customHeight="1" x14ac:dyDescent="0.4"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1"/>
      <c r="O115" s="51"/>
      <c r="P115" s="51"/>
      <c r="Q115" s="51"/>
      <c r="R115" s="52"/>
      <c r="S115" s="52"/>
      <c r="T115" s="52"/>
      <c r="U115" s="117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9"/>
      <c r="AK115" s="49"/>
      <c r="AL115" s="49"/>
      <c r="AM115" s="97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9"/>
      <c r="BC115" s="39"/>
      <c r="BD115" s="39"/>
      <c r="BE115" s="124"/>
      <c r="BF115" s="125"/>
      <c r="BG115" s="125"/>
      <c r="BH115" s="125"/>
      <c r="BI115" s="124"/>
      <c r="BJ115" s="125"/>
      <c r="BK115" s="125"/>
      <c r="BL115" s="125"/>
      <c r="BM115" s="124"/>
      <c r="BN115" s="125"/>
      <c r="BO115" s="125"/>
      <c r="BP115" s="145"/>
      <c r="BQ115" s="37"/>
    </row>
    <row r="116" spans="3:69" ht="19.149999999999999" customHeight="1" x14ac:dyDescent="0.4"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1"/>
      <c r="O116" s="51"/>
      <c r="P116" s="51"/>
      <c r="Q116" s="51"/>
      <c r="R116" s="52"/>
      <c r="S116" s="52"/>
      <c r="T116" s="52"/>
      <c r="U116" s="105" t="s">
        <v>47</v>
      </c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7"/>
      <c r="AK116" s="49"/>
      <c r="AL116" s="49"/>
      <c r="AM116" s="97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9"/>
      <c r="BC116" s="39"/>
      <c r="BD116" s="34"/>
      <c r="BE116" s="124"/>
      <c r="BF116" s="125"/>
      <c r="BG116" s="125"/>
      <c r="BH116" s="125"/>
      <c r="BI116" s="124"/>
      <c r="BJ116" s="125"/>
      <c r="BK116" s="125"/>
      <c r="BL116" s="125"/>
      <c r="BM116" s="124"/>
      <c r="BN116" s="125"/>
      <c r="BO116" s="125"/>
      <c r="BP116" s="145"/>
      <c r="BQ116" s="37"/>
    </row>
    <row r="117" spans="3:69" ht="19.149999999999999" customHeight="1" x14ac:dyDescent="0.4">
      <c r="C117" s="32"/>
      <c r="D117" s="126" t="s">
        <v>26</v>
      </c>
      <c r="E117" s="83"/>
      <c r="F117" s="83"/>
      <c r="G117" s="83"/>
      <c r="H117" s="83"/>
      <c r="I117" s="83"/>
      <c r="J117" s="83"/>
      <c r="K117" s="83"/>
      <c r="L117" s="83"/>
      <c r="M117" s="93"/>
      <c r="N117" s="84" t="str">
        <f>IF([1]回答表!F17="簡易水道事業",IF([1]回答表!AA43="○","○",""),"")</f>
        <v/>
      </c>
      <c r="O117" s="85"/>
      <c r="P117" s="85"/>
      <c r="Q117" s="86"/>
      <c r="R117" s="38"/>
      <c r="S117" s="38"/>
      <c r="T117" s="38"/>
      <c r="U117" s="108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10"/>
      <c r="AK117" s="49"/>
      <c r="AL117" s="49"/>
      <c r="AM117" s="97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9"/>
      <c r="BC117" s="39"/>
      <c r="BD117" s="53"/>
      <c r="BE117" s="124"/>
      <c r="BF117" s="125"/>
      <c r="BG117" s="125"/>
      <c r="BH117" s="125"/>
      <c r="BI117" s="124"/>
      <c r="BJ117" s="125"/>
      <c r="BK117" s="125"/>
      <c r="BL117" s="125"/>
      <c r="BM117" s="124"/>
      <c r="BN117" s="125"/>
      <c r="BO117" s="125"/>
      <c r="BP117" s="145"/>
      <c r="BQ117" s="37"/>
    </row>
    <row r="118" spans="3:69" ht="15.6" customHeight="1" x14ac:dyDescent="0.4">
      <c r="C118" s="32"/>
      <c r="D118" s="83"/>
      <c r="E118" s="83"/>
      <c r="F118" s="83"/>
      <c r="G118" s="83"/>
      <c r="H118" s="83"/>
      <c r="I118" s="83"/>
      <c r="J118" s="83"/>
      <c r="K118" s="83"/>
      <c r="L118" s="83"/>
      <c r="M118" s="93"/>
      <c r="N118" s="87"/>
      <c r="O118" s="88"/>
      <c r="P118" s="88"/>
      <c r="Q118" s="89"/>
      <c r="R118" s="38"/>
      <c r="S118" s="38"/>
      <c r="T118" s="38"/>
      <c r="U118" s="111" t="str">
        <f>IF([1]回答表!F17="簡易水道事業",IF([1]回答表!X43="○",[1]回答表!Y182,IF([1]回答表!AA43="○",[1]回答表!Y230,"")),"")</f>
        <v/>
      </c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3"/>
      <c r="AK118" s="49"/>
      <c r="AL118" s="49"/>
      <c r="AM118" s="97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9"/>
      <c r="BC118" s="39"/>
      <c r="BD118" s="53"/>
      <c r="BE118" s="124" t="s">
        <v>23</v>
      </c>
      <c r="BF118" s="125"/>
      <c r="BG118" s="125"/>
      <c r="BH118" s="125"/>
      <c r="BI118" s="124" t="s">
        <v>24</v>
      </c>
      <c r="BJ118" s="125"/>
      <c r="BK118" s="125"/>
      <c r="BL118" s="125"/>
      <c r="BM118" s="124" t="s">
        <v>25</v>
      </c>
      <c r="BN118" s="125"/>
      <c r="BO118" s="125"/>
      <c r="BP118" s="145"/>
      <c r="BQ118" s="37"/>
    </row>
    <row r="119" spans="3:69" ht="15.6" customHeight="1" x14ac:dyDescent="0.4">
      <c r="C119" s="32"/>
      <c r="D119" s="83"/>
      <c r="E119" s="83"/>
      <c r="F119" s="83"/>
      <c r="G119" s="83"/>
      <c r="H119" s="83"/>
      <c r="I119" s="83"/>
      <c r="J119" s="83"/>
      <c r="K119" s="83"/>
      <c r="L119" s="83"/>
      <c r="M119" s="93"/>
      <c r="N119" s="87"/>
      <c r="O119" s="88"/>
      <c r="P119" s="88"/>
      <c r="Q119" s="89"/>
      <c r="R119" s="38"/>
      <c r="S119" s="38"/>
      <c r="T119" s="38"/>
      <c r="U119" s="114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6"/>
      <c r="AK119" s="49"/>
      <c r="AL119" s="49"/>
      <c r="AM119" s="97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9"/>
      <c r="BC119" s="39"/>
      <c r="BD119" s="53"/>
      <c r="BE119" s="124"/>
      <c r="BF119" s="125"/>
      <c r="BG119" s="125"/>
      <c r="BH119" s="125"/>
      <c r="BI119" s="124"/>
      <c r="BJ119" s="125"/>
      <c r="BK119" s="125"/>
      <c r="BL119" s="125"/>
      <c r="BM119" s="124"/>
      <c r="BN119" s="125"/>
      <c r="BO119" s="125"/>
      <c r="BP119" s="145"/>
      <c r="BQ119" s="37"/>
    </row>
    <row r="120" spans="3:69" ht="15.6" customHeight="1" x14ac:dyDescent="0.4">
      <c r="C120" s="32"/>
      <c r="D120" s="83"/>
      <c r="E120" s="83"/>
      <c r="F120" s="83"/>
      <c r="G120" s="83"/>
      <c r="H120" s="83"/>
      <c r="I120" s="83"/>
      <c r="J120" s="83"/>
      <c r="K120" s="83"/>
      <c r="L120" s="83"/>
      <c r="M120" s="93"/>
      <c r="N120" s="90"/>
      <c r="O120" s="91"/>
      <c r="P120" s="91"/>
      <c r="Q120" s="92"/>
      <c r="R120" s="38"/>
      <c r="S120" s="38"/>
      <c r="T120" s="38"/>
      <c r="U120" s="117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9"/>
      <c r="AK120" s="49"/>
      <c r="AL120" s="49"/>
      <c r="AM120" s="100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2"/>
      <c r="BC120" s="39"/>
      <c r="BD120" s="53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46"/>
      <c r="BQ120" s="37"/>
    </row>
    <row r="121" spans="3:69" ht="15.6" customHeight="1" x14ac:dyDescent="0.5">
      <c r="C121" s="3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19"/>
      <c r="O121" s="19"/>
      <c r="P121" s="19"/>
      <c r="Q121" s="19"/>
      <c r="R121" s="38"/>
      <c r="S121" s="38"/>
      <c r="T121" s="38"/>
      <c r="U121" s="38"/>
      <c r="V121" s="38"/>
      <c r="W121" s="38"/>
      <c r="X121" s="18"/>
      <c r="Y121" s="18"/>
      <c r="Z121" s="18"/>
      <c r="AA121" s="35"/>
      <c r="AB121" s="35"/>
      <c r="AC121" s="35"/>
      <c r="AD121" s="35"/>
      <c r="AE121" s="35"/>
      <c r="AF121" s="35"/>
      <c r="AG121" s="35"/>
      <c r="AH121" s="35"/>
      <c r="AI121" s="35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37"/>
    </row>
    <row r="122" spans="3:69" ht="18.600000000000001" customHeight="1" x14ac:dyDescent="0.5">
      <c r="C122" s="3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19"/>
      <c r="O122" s="19"/>
      <c r="P122" s="19"/>
      <c r="Q122" s="19"/>
      <c r="R122" s="38"/>
      <c r="S122" s="38"/>
      <c r="T122" s="38"/>
      <c r="U122" s="42" t="s">
        <v>32</v>
      </c>
      <c r="V122" s="38"/>
      <c r="W122" s="38"/>
      <c r="X122" s="38"/>
      <c r="Y122" s="38"/>
      <c r="Z122" s="38"/>
      <c r="AA122" s="35"/>
      <c r="AB122" s="43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2" t="s">
        <v>33</v>
      </c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18"/>
      <c r="BQ122" s="37"/>
    </row>
    <row r="123" spans="3:69" ht="15.6" customHeight="1" x14ac:dyDescent="0.4">
      <c r="C123" s="32"/>
      <c r="D123" s="83" t="s">
        <v>34</v>
      </c>
      <c r="E123" s="83"/>
      <c r="F123" s="83"/>
      <c r="G123" s="83"/>
      <c r="H123" s="83"/>
      <c r="I123" s="83"/>
      <c r="J123" s="83"/>
      <c r="K123" s="83"/>
      <c r="L123" s="83"/>
      <c r="M123" s="93"/>
      <c r="N123" s="84" t="str">
        <f>IF([1]回答表!F17="簡易水道事業",IF([1]回答表!AD43="○","○",""),"")</f>
        <v/>
      </c>
      <c r="O123" s="85"/>
      <c r="P123" s="85"/>
      <c r="Q123" s="86"/>
      <c r="R123" s="38"/>
      <c r="S123" s="38"/>
      <c r="T123" s="38"/>
      <c r="U123" s="94" t="str">
        <f>IF([1]回答表!F17="簡易水道事業",IF([1]回答表!AD43="○",[1]回答表!B249,""),"")</f>
        <v/>
      </c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55"/>
      <c r="AL123" s="55"/>
      <c r="AM123" s="94" t="str">
        <f>IF([1]回答表!F17="簡易水道事業",IF([1]回答表!AD43="○",[1]回答表!B255,""),"")</f>
        <v/>
      </c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6"/>
      <c r="BQ123" s="37"/>
    </row>
    <row r="124" spans="3:69" ht="15.6" customHeight="1" x14ac:dyDescent="0.4">
      <c r="C124" s="32"/>
      <c r="D124" s="83"/>
      <c r="E124" s="83"/>
      <c r="F124" s="83"/>
      <c r="G124" s="83"/>
      <c r="H124" s="83"/>
      <c r="I124" s="83"/>
      <c r="J124" s="83"/>
      <c r="K124" s="83"/>
      <c r="L124" s="83"/>
      <c r="M124" s="93"/>
      <c r="N124" s="87"/>
      <c r="O124" s="88"/>
      <c r="P124" s="88"/>
      <c r="Q124" s="89"/>
      <c r="R124" s="38"/>
      <c r="S124" s="38"/>
      <c r="T124" s="38"/>
      <c r="U124" s="97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9"/>
      <c r="AK124" s="55"/>
      <c r="AL124" s="55"/>
      <c r="AM124" s="97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9"/>
      <c r="BQ124" s="37"/>
    </row>
    <row r="125" spans="3:69" ht="15.6" customHeight="1" x14ac:dyDescent="0.4">
      <c r="C125" s="32"/>
      <c r="D125" s="83"/>
      <c r="E125" s="83"/>
      <c r="F125" s="83"/>
      <c r="G125" s="83"/>
      <c r="H125" s="83"/>
      <c r="I125" s="83"/>
      <c r="J125" s="83"/>
      <c r="K125" s="83"/>
      <c r="L125" s="83"/>
      <c r="M125" s="93"/>
      <c r="N125" s="87"/>
      <c r="O125" s="88"/>
      <c r="P125" s="88"/>
      <c r="Q125" s="89"/>
      <c r="R125" s="38"/>
      <c r="S125" s="38"/>
      <c r="T125" s="38"/>
      <c r="U125" s="97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9"/>
      <c r="AK125" s="55"/>
      <c r="AL125" s="55"/>
      <c r="AM125" s="97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9"/>
      <c r="BQ125" s="37"/>
    </row>
    <row r="126" spans="3:69" ht="15.6" customHeight="1" x14ac:dyDescent="0.4">
      <c r="C126" s="32"/>
      <c r="D126" s="83"/>
      <c r="E126" s="83"/>
      <c r="F126" s="83"/>
      <c r="G126" s="83"/>
      <c r="H126" s="83"/>
      <c r="I126" s="83"/>
      <c r="J126" s="83"/>
      <c r="K126" s="83"/>
      <c r="L126" s="83"/>
      <c r="M126" s="93"/>
      <c r="N126" s="90"/>
      <c r="O126" s="91"/>
      <c r="P126" s="91"/>
      <c r="Q126" s="92"/>
      <c r="R126" s="38"/>
      <c r="S126" s="38"/>
      <c r="T126" s="38"/>
      <c r="U126" s="100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2"/>
      <c r="AK126" s="55"/>
      <c r="AL126" s="55"/>
      <c r="AM126" s="100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2"/>
      <c r="BQ126" s="37"/>
    </row>
    <row r="127" spans="3:69" ht="15.6" customHeight="1" x14ac:dyDescent="0.4">
      <c r="C127" s="56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8"/>
    </row>
    <row r="128" spans="3:69" ht="15.6" customHeight="1" x14ac:dyDescent="0.4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</row>
    <row r="129" spans="3:69" ht="15.6" customHeight="1" x14ac:dyDescent="0.4"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28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30"/>
    </row>
    <row r="130" spans="3:69" ht="15.6" customHeight="1" x14ac:dyDescent="0.5">
      <c r="C130" s="32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18"/>
      <c r="Y130" s="18"/>
      <c r="Z130" s="18"/>
      <c r="AA130" s="34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6"/>
      <c r="AO130" s="39"/>
      <c r="AP130" s="40"/>
      <c r="AQ130" s="40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33"/>
      <c r="BD130" s="34"/>
      <c r="BE130" s="34"/>
      <c r="BF130" s="34"/>
      <c r="BG130" s="34"/>
      <c r="BH130" s="34"/>
      <c r="BI130" s="34"/>
      <c r="BJ130" s="34"/>
      <c r="BK130" s="34"/>
      <c r="BL130" s="34"/>
      <c r="BM130" s="35"/>
      <c r="BN130" s="35"/>
      <c r="BO130" s="35"/>
      <c r="BP130" s="36"/>
      <c r="BQ130" s="37"/>
    </row>
    <row r="131" spans="3:69" ht="15.6" customHeight="1" x14ac:dyDescent="0.5">
      <c r="C131" s="32"/>
      <c r="D131" s="71" t="s">
        <v>14</v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3"/>
      <c r="R131" s="77" t="s">
        <v>48</v>
      </c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9"/>
      <c r="BC131" s="33"/>
      <c r="BD131" s="34"/>
      <c r="BE131" s="34"/>
      <c r="BF131" s="34"/>
      <c r="BG131" s="34"/>
      <c r="BH131" s="34"/>
      <c r="BI131" s="34"/>
      <c r="BJ131" s="34"/>
      <c r="BK131" s="34"/>
      <c r="BL131" s="34"/>
      <c r="BM131" s="35"/>
      <c r="BN131" s="35"/>
      <c r="BO131" s="35"/>
      <c r="BP131" s="36"/>
      <c r="BQ131" s="37"/>
    </row>
    <row r="132" spans="3:69" ht="15.6" customHeight="1" x14ac:dyDescent="0.5">
      <c r="C132" s="32"/>
      <c r="D132" s="74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6"/>
      <c r="R132" s="80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2"/>
      <c r="BC132" s="33"/>
      <c r="BD132" s="34"/>
      <c r="BE132" s="34"/>
      <c r="BF132" s="34"/>
      <c r="BG132" s="34"/>
      <c r="BH132" s="34"/>
      <c r="BI132" s="34"/>
      <c r="BJ132" s="34"/>
      <c r="BK132" s="34"/>
      <c r="BL132" s="34"/>
      <c r="BM132" s="35"/>
      <c r="BN132" s="35"/>
      <c r="BO132" s="35"/>
      <c r="BP132" s="36"/>
      <c r="BQ132" s="37"/>
    </row>
    <row r="133" spans="3:69" ht="15.6" customHeight="1" x14ac:dyDescent="0.5">
      <c r="C133" s="32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18"/>
      <c r="Y133" s="18"/>
      <c r="Z133" s="18"/>
      <c r="AA133" s="34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6"/>
      <c r="AO133" s="39"/>
      <c r="AP133" s="40"/>
      <c r="AQ133" s="40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33"/>
      <c r="BD133" s="34"/>
      <c r="BE133" s="34"/>
      <c r="BF133" s="34"/>
      <c r="BG133" s="34"/>
      <c r="BH133" s="34"/>
      <c r="BI133" s="34"/>
      <c r="BJ133" s="34"/>
      <c r="BK133" s="34"/>
      <c r="BL133" s="34"/>
      <c r="BM133" s="35"/>
      <c r="BN133" s="35"/>
      <c r="BO133" s="35"/>
      <c r="BP133" s="36"/>
      <c r="BQ133" s="37"/>
    </row>
    <row r="134" spans="3:69" ht="25.5" x14ac:dyDescent="0.5">
      <c r="C134" s="3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42" t="s">
        <v>40</v>
      </c>
      <c r="V134" s="44"/>
      <c r="W134" s="43"/>
      <c r="X134" s="45"/>
      <c r="Y134" s="45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43"/>
      <c r="AM134" s="42" t="s">
        <v>36</v>
      </c>
      <c r="AN134" s="38"/>
      <c r="AO134" s="38"/>
      <c r="AP134" s="38"/>
      <c r="AQ134" s="38"/>
      <c r="AR134" s="38"/>
      <c r="AS134" s="35"/>
      <c r="AT134" s="43"/>
      <c r="AU134" s="43"/>
      <c r="AV134" s="43"/>
      <c r="AW134" s="43"/>
      <c r="AX134" s="43"/>
      <c r="AY134" s="43"/>
      <c r="AZ134" s="43"/>
      <c r="BA134" s="43"/>
      <c r="BB134" s="43"/>
      <c r="BC134" s="47"/>
      <c r="BD134" s="35"/>
      <c r="BE134" s="48" t="s">
        <v>17</v>
      </c>
      <c r="BF134" s="59"/>
      <c r="BG134" s="59"/>
      <c r="BH134" s="59"/>
      <c r="BI134" s="59"/>
      <c r="BJ134" s="59"/>
      <c r="BK134" s="59"/>
      <c r="BL134" s="35"/>
      <c r="BM134" s="35"/>
      <c r="BN134" s="35"/>
      <c r="BO134" s="35"/>
      <c r="BP134" s="36"/>
      <c r="BQ134" s="37"/>
    </row>
    <row r="135" spans="3:69" ht="19.149999999999999" customHeight="1" x14ac:dyDescent="0.4">
      <c r="C135" s="32"/>
      <c r="D135" s="83" t="s">
        <v>18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4" t="str">
        <f>IF([1]回答表!F17="下水道事業",IF([1]回答表!X43="○","○",""),"")</f>
        <v/>
      </c>
      <c r="O135" s="85"/>
      <c r="P135" s="85"/>
      <c r="Q135" s="86"/>
      <c r="R135" s="38"/>
      <c r="S135" s="38"/>
      <c r="T135" s="38"/>
      <c r="U135" s="105" t="s">
        <v>49</v>
      </c>
      <c r="V135" s="106"/>
      <c r="W135" s="106"/>
      <c r="X135" s="106"/>
      <c r="Y135" s="106"/>
      <c r="Z135" s="106"/>
      <c r="AA135" s="106"/>
      <c r="AB135" s="106"/>
      <c r="AC135" s="105" t="s">
        <v>50</v>
      </c>
      <c r="AD135" s="106"/>
      <c r="AE135" s="106"/>
      <c r="AF135" s="106"/>
      <c r="AG135" s="106"/>
      <c r="AH135" s="106"/>
      <c r="AI135" s="106"/>
      <c r="AJ135" s="107"/>
      <c r="AK135" s="49"/>
      <c r="AL135" s="49"/>
      <c r="AM135" s="94" t="str">
        <f>IF([1]回答表!F17="下水道事業",IF([1]回答表!X43="○",[1]回答表!B154,IF([1]回答表!AA43="○",[1]回答表!B201,"")),"")</f>
        <v/>
      </c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6"/>
      <c r="BC135" s="39"/>
      <c r="BD135" s="34"/>
      <c r="BE135" s="122" t="str">
        <f>IF([1]回答表!F17="下水道事業",IF([1]回答表!X43="○",[1]回答表!B190,IF([1]回答表!AA43="○",[1]回答表!B238,"")),"")</f>
        <v/>
      </c>
      <c r="BF135" s="123"/>
      <c r="BG135" s="123"/>
      <c r="BH135" s="123"/>
      <c r="BI135" s="122"/>
      <c r="BJ135" s="123"/>
      <c r="BK135" s="123"/>
      <c r="BL135" s="123"/>
      <c r="BM135" s="122"/>
      <c r="BN135" s="123"/>
      <c r="BO135" s="123"/>
      <c r="BP135" s="154"/>
      <c r="BQ135" s="37"/>
    </row>
    <row r="136" spans="3:69" ht="19.149999999999999" customHeight="1" x14ac:dyDescent="0.4">
      <c r="C136" s="32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7"/>
      <c r="O136" s="88"/>
      <c r="P136" s="88"/>
      <c r="Q136" s="89"/>
      <c r="R136" s="38"/>
      <c r="S136" s="38"/>
      <c r="T136" s="38"/>
      <c r="U136" s="178"/>
      <c r="V136" s="179"/>
      <c r="W136" s="179"/>
      <c r="X136" s="179"/>
      <c r="Y136" s="179"/>
      <c r="Z136" s="179"/>
      <c r="AA136" s="179"/>
      <c r="AB136" s="179"/>
      <c r="AC136" s="178"/>
      <c r="AD136" s="179"/>
      <c r="AE136" s="179"/>
      <c r="AF136" s="179"/>
      <c r="AG136" s="179"/>
      <c r="AH136" s="179"/>
      <c r="AI136" s="179"/>
      <c r="AJ136" s="180"/>
      <c r="AK136" s="49"/>
      <c r="AL136" s="49"/>
      <c r="AM136" s="97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9"/>
      <c r="BC136" s="39"/>
      <c r="BD136" s="34"/>
      <c r="BE136" s="124"/>
      <c r="BF136" s="125"/>
      <c r="BG136" s="125"/>
      <c r="BH136" s="125"/>
      <c r="BI136" s="124"/>
      <c r="BJ136" s="125"/>
      <c r="BK136" s="125"/>
      <c r="BL136" s="125"/>
      <c r="BM136" s="124"/>
      <c r="BN136" s="125"/>
      <c r="BO136" s="125"/>
      <c r="BP136" s="145"/>
      <c r="BQ136" s="37"/>
    </row>
    <row r="137" spans="3:69" ht="15.6" customHeight="1" x14ac:dyDescent="0.4">
      <c r="C137" s="32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7"/>
      <c r="O137" s="88"/>
      <c r="P137" s="88"/>
      <c r="Q137" s="89"/>
      <c r="R137" s="38"/>
      <c r="S137" s="38"/>
      <c r="T137" s="38"/>
      <c r="U137" s="111" t="str">
        <f>IF([1]回答表!F17="下水道事業",IF([1]回答表!X43="○",[1]回答表!Y184,IF([1]回答表!AA43="○",[1]回答表!Y232,"")),"")</f>
        <v/>
      </c>
      <c r="V137" s="112"/>
      <c r="W137" s="112"/>
      <c r="X137" s="112"/>
      <c r="Y137" s="112"/>
      <c r="Z137" s="112"/>
      <c r="AA137" s="112"/>
      <c r="AB137" s="113"/>
      <c r="AC137" s="111" t="str">
        <f>IF([1]回答表!F17="下水道事業",IF([1]回答表!X43="○",[1]回答表!Y185,IF([1]回答表!AA43="○",[1]回答表!Y233,"")),"")</f>
        <v/>
      </c>
      <c r="AD137" s="112"/>
      <c r="AE137" s="112"/>
      <c r="AF137" s="112"/>
      <c r="AG137" s="112"/>
      <c r="AH137" s="112"/>
      <c r="AI137" s="112"/>
      <c r="AJ137" s="113"/>
      <c r="AK137" s="49"/>
      <c r="AL137" s="49"/>
      <c r="AM137" s="97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9"/>
      <c r="BC137" s="39"/>
      <c r="BD137" s="34"/>
      <c r="BE137" s="124"/>
      <c r="BF137" s="125"/>
      <c r="BG137" s="125"/>
      <c r="BH137" s="125"/>
      <c r="BI137" s="124"/>
      <c r="BJ137" s="125"/>
      <c r="BK137" s="125"/>
      <c r="BL137" s="125"/>
      <c r="BM137" s="124"/>
      <c r="BN137" s="125"/>
      <c r="BO137" s="125"/>
      <c r="BP137" s="145"/>
      <c r="BQ137" s="37"/>
    </row>
    <row r="138" spans="3:69" ht="15.6" customHeight="1" x14ac:dyDescent="0.4">
      <c r="C138" s="32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90"/>
      <c r="O138" s="91"/>
      <c r="P138" s="91"/>
      <c r="Q138" s="92"/>
      <c r="R138" s="38"/>
      <c r="S138" s="38"/>
      <c r="T138" s="38"/>
      <c r="U138" s="114"/>
      <c r="V138" s="115"/>
      <c r="W138" s="115"/>
      <c r="X138" s="115"/>
      <c r="Y138" s="115"/>
      <c r="Z138" s="115"/>
      <c r="AA138" s="115"/>
      <c r="AB138" s="116"/>
      <c r="AC138" s="114"/>
      <c r="AD138" s="115"/>
      <c r="AE138" s="115"/>
      <c r="AF138" s="115"/>
      <c r="AG138" s="115"/>
      <c r="AH138" s="115"/>
      <c r="AI138" s="115"/>
      <c r="AJ138" s="116"/>
      <c r="AK138" s="49"/>
      <c r="AL138" s="49"/>
      <c r="AM138" s="97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9"/>
      <c r="BC138" s="39"/>
      <c r="BD138" s="34"/>
      <c r="BE138" s="124" t="str">
        <f>IF([1]回答表!F17="下水道事業",IF([1]回答表!X43="○",[1]回答表!E190,IF([1]回答表!AA43="○",[1]回答表!E238,"")),"")</f>
        <v/>
      </c>
      <c r="BF138" s="125"/>
      <c r="BG138" s="125"/>
      <c r="BH138" s="125"/>
      <c r="BI138" s="124" t="str">
        <f>IF([1]回答表!F17="下水道事業",IF([1]回答表!X43="○",[1]回答表!E191,IF([1]回答表!AA43="○",[1]回答表!E239,"")),"")</f>
        <v/>
      </c>
      <c r="BJ138" s="125"/>
      <c r="BK138" s="125"/>
      <c r="BL138" s="125"/>
      <c r="BM138" s="124" t="str">
        <f>IF([1]回答表!F17="下水道事業",IF([1]回答表!X43="○",[1]回答表!E192,IF([1]回答表!AA43="○",[1]回答表!E240,"")),"")</f>
        <v/>
      </c>
      <c r="BN138" s="125"/>
      <c r="BO138" s="125"/>
      <c r="BP138" s="145"/>
      <c r="BQ138" s="37"/>
    </row>
    <row r="139" spans="3:69" ht="15.6" customHeight="1" x14ac:dyDescent="0.4"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1"/>
      <c r="O139" s="51"/>
      <c r="P139" s="51"/>
      <c r="Q139" s="51"/>
      <c r="R139" s="52"/>
      <c r="S139" s="52"/>
      <c r="T139" s="52"/>
      <c r="U139" s="117"/>
      <c r="V139" s="118"/>
      <c r="W139" s="118"/>
      <c r="X139" s="118"/>
      <c r="Y139" s="118"/>
      <c r="Z139" s="118"/>
      <c r="AA139" s="118"/>
      <c r="AB139" s="119"/>
      <c r="AC139" s="117"/>
      <c r="AD139" s="118"/>
      <c r="AE139" s="118"/>
      <c r="AF139" s="118"/>
      <c r="AG139" s="118"/>
      <c r="AH139" s="118"/>
      <c r="AI139" s="118"/>
      <c r="AJ139" s="119"/>
      <c r="AK139" s="49"/>
      <c r="AL139" s="49"/>
      <c r="AM139" s="97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9"/>
      <c r="BC139" s="39"/>
      <c r="BD139" s="39"/>
      <c r="BE139" s="124"/>
      <c r="BF139" s="125"/>
      <c r="BG139" s="125"/>
      <c r="BH139" s="125"/>
      <c r="BI139" s="124"/>
      <c r="BJ139" s="125"/>
      <c r="BK139" s="125"/>
      <c r="BL139" s="125"/>
      <c r="BM139" s="124"/>
      <c r="BN139" s="125"/>
      <c r="BO139" s="125"/>
      <c r="BP139" s="145"/>
      <c r="BQ139" s="37"/>
    </row>
    <row r="140" spans="3:69" ht="19.149999999999999" customHeight="1" x14ac:dyDescent="0.4"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1"/>
      <c r="O140" s="51"/>
      <c r="P140" s="51"/>
      <c r="Q140" s="51"/>
      <c r="R140" s="52"/>
      <c r="S140" s="52"/>
      <c r="T140" s="52"/>
      <c r="U140" s="105" t="s">
        <v>51</v>
      </c>
      <c r="V140" s="106"/>
      <c r="W140" s="106"/>
      <c r="X140" s="106"/>
      <c r="Y140" s="106"/>
      <c r="Z140" s="106"/>
      <c r="AA140" s="106"/>
      <c r="AB140" s="106"/>
      <c r="AC140" s="181" t="s">
        <v>52</v>
      </c>
      <c r="AD140" s="182"/>
      <c r="AE140" s="182"/>
      <c r="AF140" s="182"/>
      <c r="AG140" s="182"/>
      <c r="AH140" s="182"/>
      <c r="AI140" s="182"/>
      <c r="AJ140" s="183"/>
      <c r="AK140" s="49"/>
      <c r="AL140" s="49"/>
      <c r="AM140" s="97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9"/>
      <c r="BC140" s="39"/>
      <c r="BD140" s="34"/>
      <c r="BE140" s="124"/>
      <c r="BF140" s="125"/>
      <c r="BG140" s="125"/>
      <c r="BH140" s="125"/>
      <c r="BI140" s="124"/>
      <c r="BJ140" s="125"/>
      <c r="BK140" s="125"/>
      <c r="BL140" s="125"/>
      <c r="BM140" s="124"/>
      <c r="BN140" s="125"/>
      <c r="BO140" s="125"/>
      <c r="BP140" s="145"/>
      <c r="BQ140" s="37"/>
    </row>
    <row r="141" spans="3:69" ht="19.149999999999999" customHeight="1" x14ac:dyDescent="0.4">
      <c r="C141" s="32"/>
      <c r="D141" s="126" t="s">
        <v>26</v>
      </c>
      <c r="E141" s="83"/>
      <c r="F141" s="83"/>
      <c r="G141" s="83"/>
      <c r="H141" s="83"/>
      <c r="I141" s="83"/>
      <c r="J141" s="83"/>
      <c r="K141" s="83"/>
      <c r="L141" s="83"/>
      <c r="M141" s="93"/>
      <c r="N141" s="84" t="str">
        <f>IF([1]回答表!F17="下水道事業",IF([1]回答表!AA43="○","○",""),"")</f>
        <v/>
      </c>
      <c r="O141" s="85"/>
      <c r="P141" s="85"/>
      <c r="Q141" s="86"/>
      <c r="R141" s="38"/>
      <c r="S141" s="38"/>
      <c r="T141" s="38"/>
      <c r="U141" s="178"/>
      <c r="V141" s="179"/>
      <c r="W141" s="179"/>
      <c r="X141" s="179"/>
      <c r="Y141" s="179"/>
      <c r="Z141" s="179"/>
      <c r="AA141" s="179"/>
      <c r="AB141" s="179"/>
      <c r="AC141" s="184"/>
      <c r="AD141" s="185"/>
      <c r="AE141" s="185"/>
      <c r="AF141" s="185"/>
      <c r="AG141" s="185"/>
      <c r="AH141" s="185"/>
      <c r="AI141" s="185"/>
      <c r="AJ141" s="186"/>
      <c r="AK141" s="49"/>
      <c r="AL141" s="49"/>
      <c r="AM141" s="97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9"/>
      <c r="BC141" s="39"/>
      <c r="BD141" s="53"/>
      <c r="BE141" s="124"/>
      <c r="BF141" s="125"/>
      <c r="BG141" s="125"/>
      <c r="BH141" s="125"/>
      <c r="BI141" s="124"/>
      <c r="BJ141" s="125"/>
      <c r="BK141" s="125"/>
      <c r="BL141" s="125"/>
      <c r="BM141" s="124"/>
      <c r="BN141" s="125"/>
      <c r="BO141" s="125"/>
      <c r="BP141" s="145"/>
      <c r="BQ141" s="37"/>
    </row>
    <row r="142" spans="3:69" ht="15.6" customHeight="1" x14ac:dyDescent="0.4">
      <c r="C142" s="32"/>
      <c r="D142" s="83"/>
      <c r="E142" s="83"/>
      <c r="F142" s="83"/>
      <c r="G142" s="83"/>
      <c r="H142" s="83"/>
      <c r="I142" s="83"/>
      <c r="J142" s="83"/>
      <c r="K142" s="83"/>
      <c r="L142" s="83"/>
      <c r="M142" s="93"/>
      <c r="N142" s="87"/>
      <c r="O142" s="88"/>
      <c r="P142" s="88"/>
      <c r="Q142" s="89"/>
      <c r="R142" s="38"/>
      <c r="S142" s="38"/>
      <c r="T142" s="38"/>
      <c r="U142" s="111" t="str">
        <f>IF([1]回答表!F17="下水道事業",IF([1]回答表!X43="○",[1]回答表!Y186,IF([1]回答表!AA43="○",[1]回答表!Y234,"")),"")</f>
        <v/>
      </c>
      <c r="V142" s="112"/>
      <c r="W142" s="112"/>
      <c r="X142" s="112"/>
      <c r="Y142" s="112"/>
      <c r="Z142" s="112"/>
      <c r="AA142" s="112"/>
      <c r="AB142" s="113"/>
      <c r="AC142" s="111" t="str">
        <f>IF([1]回答表!F17="下水道事業",IF([1]回答表!X43="○",[1]回答表!Y187,IF([1]回答表!AA43="○",[1]回答表!Y235,"")),"")</f>
        <v/>
      </c>
      <c r="AD142" s="112"/>
      <c r="AE142" s="112"/>
      <c r="AF142" s="112"/>
      <c r="AG142" s="112"/>
      <c r="AH142" s="112"/>
      <c r="AI142" s="112"/>
      <c r="AJ142" s="113"/>
      <c r="AK142" s="49"/>
      <c r="AL142" s="49"/>
      <c r="AM142" s="97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9"/>
      <c r="BC142" s="39"/>
      <c r="BD142" s="53"/>
      <c r="BE142" s="124" t="s">
        <v>23</v>
      </c>
      <c r="BF142" s="125"/>
      <c r="BG142" s="125"/>
      <c r="BH142" s="125"/>
      <c r="BI142" s="124" t="s">
        <v>24</v>
      </c>
      <c r="BJ142" s="125"/>
      <c r="BK142" s="125"/>
      <c r="BL142" s="125"/>
      <c r="BM142" s="124" t="s">
        <v>25</v>
      </c>
      <c r="BN142" s="125"/>
      <c r="BO142" s="125"/>
      <c r="BP142" s="145"/>
      <c r="BQ142" s="37"/>
    </row>
    <row r="143" spans="3:69" ht="15.6" customHeight="1" x14ac:dyDescent="0.4">
      <c r="C143" s="32"/>
      <c r="D143" s="83"/>
      <c r="E143" s="83"/>
      <c r="F143" s="83"/>
      <c r="G143" s="83"/>
      <c r="H143" s="83"/>
      <c r="I143" s="83"/>
      <c r="J143" s="83"/>
      <c r="K143" s="83"/>
      <c r="L143" s="83"/>
      <c r="M143" s="93"/>
      <c r="N143" s="87"/>
      <c r="O143" s="88"/>
      <c r="P143" s="88"/>
      <c r="Q143" s="89"/>
      <c r="R143" s="38"/>
      <c r="S143" s="38"/>
      <c r="T143" s="38"/>
      <c r="U143" s="114"/>
      <c r="V143" s="115"/>
      <c r="W143" s="115"/>
      <c r="X143" s="115"/>
      <c r="Y143" s="115"/>
      <c r="Z143" s="115"/>
      <c r="AA143" s="115"/>
      <c r="AB143" s="116"/>
      <c r="AC143" s="114"/>
      <c r="AD143" s="115"/>
      <c r="AE143" s="115"/>
      <c r="AF143" s="115"/>
      <c r="AG143" s="115"/>
      <c r="AH143" s="115"/>
      <c r="AI143" s="115"/>
      <c r="AJ143" s="116"/>
      <c r="AK143" s="49"/>
      <c r="AL143" s="49"/>
      <c r="AM143" s="97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9"/>
      <c r="BC143" s="39"/>
      <c r="BD143" s="53"/>
      <c r="BE143" s="124"/>
      <c r="BF143" s="125"/>
      <c r="BG143" s="125"/>
      <c r="BH143" s="125"/>
      <c r="BI143" s="124"/>
      <c r="BJ143" s="125"/>
      <c r="BK143" s="125"/>
      <c r="BL143" s="125"/>
      <c r="BM143" s="124"/>
      <c r="BN143" s="125"/>
      <c r="BO143" s="125"/>
      <c r="BP143" s="145"/>
      <c r="BQ143" s="37"/>
    </row>
    <row r="144" spans="3:69" ht="15.6" customHeight="1" x14ac:dyDescent="0.4">
      <c r="C144" s="32"/>
      <c r="D144" s="83"/>
      <c r="E144" s="83"/>
      <c r="F144" s="83"/>
      <c r="G144" s="83"/>
      <c r="H144" s="83"/>
      <c r="I144" s="83"/>
      <c r="J144" s="83"/>
      <c r="K144" s="83"/>
      <c r="L144" s="83"/>
      <c r="M144" s="93"/>
      <c r="N144" s="90"/>
      <c r="O144" s="91"/>
      <c r="P144" s="91"/>
      <c r="Q144" s="92"/>
      <c r="R144" s="38"/>
      <c r="S144" s="38"/>
      <c r="T144" s="38"/>
      <c r="U144" s="117"/>
      <c r="V144" s="118"/>
      <c r="W144" s="118"/>
      <c r="X144" s="118"/>
      <c r="Y144" s="118"/>
      <c r="Z144" s="118"/>
      <c r="AA144" s="118"/>
      <c r="AB144" s="119"/>
      <c r="AC144" s="117"/>
      <c r="AD144" s="118"/>
      <c r="AE144" s="118"/>
      <c r="AF144" s="118"/>
      <c r="AG144" s="118"/>
      <c r="AH144" s="118"/>
      <c r="AI144" s="118"/>
      <c r="AJ144" s="119"/>
      <c r="AK144" s="49"/>
      <c r="AL144" s="49"/>
      <c r="AM144" s="100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2"/>
      <c r="BC144" s="39"/>
      <c r="BD144" s="53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46"/>
      <c r="BQ144" s="37"/>
    </row>
    <row r="145" spans="3:69" ht="15.6" customHeight="1" x14ac:dyDescent="0.5"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19"/>
      <c r="O145" s="19"/>
      <c r="P145" s="19"/>
      <c r="Q145" s="19"/>
      <c r="R145" s="38"/>
      <c r="S145" s="38"/>
      <c r="T145" s="38"/>
      <c r="U145" s="38"/>
      <c r="V145" s="38"/>
      <c r="W145" s="38"/>
      <c r="X145" s="18"/>
      <c r="Y145" s="18"/>
      <c r="Z145" s="18"/>
      <c r="AA145" s="35"/>
      <c r="AB145" s="35"/>
      <c r="AC145" s="35"/>
      <c r="AD145" s="35"/>
      <c r="AE145" s="35"/>
      <c r="AF145" s="35"/>
      <c r="AG145" s="35"/>
      <c r="AH145" s="35"/>
      <c r="AI145" s="35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37"/>
    </row>
    <row r="146" spans="3:69" ht="18.600000000000001" customHeight="1" x14ac:dyDescent="0.5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42" t="s">
        <v>32</v>
      </c>
      <c r="V146" s="38"/>
      <c r="W146" s="38"/>
      <c r="X146" s="38"/>
      <c r="Y146" s="38"/>
      <c r="Z146" s="38"/>
      <c r="AA146" s="35"/>
      <c r="AB146" s="43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2" t="s">
        <v>33</v>
      </c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18"/>
      <c r="BQ146" s="37"/>
    </row>
    <row r="147" spans="3:69" ht="15.6" customHeight="1" x14ac:dyDescent="0.4">
      <c r="C147" s="32"/>
      <c r="D147" s="83" t="s">
        <v>34</v>
      </c>
      <c r="E147" s="83"/>
      <c r="F147" s="83"/>
      <c r="G147" s="83"/>
      <c r="H147" s="83"/>
      <c r="I147" s="83"/>
      <c r="J147" s="83"/>
      <c r="K147" s="83"/>
      <c r="L147" s="83"/>
      <c r="M147" s="93"/>
      <c r="N147" s="84" t="str">
        <f>IF([1]回答表!F17="下水道事業",IF([1]回答表!AD43="○","○",""),"")</f>
        <v/>
      </c>
      <c r="O147" s="85"/>
      <c r="P147" s="85"/>
      <c r="Q147" s="86"/>
      <c r="R147" s="38"/>
      <c r="S147" s="38"/>
      <c r="T147" s="38"/>
      <c r="U147" s="94" t="str">
        <f>IF([1]回答表!F17="下水道事業",IF([1]回答表!AD43="○",[1]回答表!B249,""),"")</f>
        <v/>
      </c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6"/>
      <c r="AK147" s="55"/>
      <c r="AL147" s="55"/>
      <c r="AM147" s="94" t="str">
        <f>IF([1]回答表!F17="下水道事業",IF([1]回答表!AD43="○",[1]回答表!B255,""),"")</f>
        <v/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6"/>
      <c r="BQ147" s="37"/>
    </row>
    <row r="148" spans="3:69" ht="15.6" customHeight="1" x14ac:dyDescent="0.4">
      <c r="C148" s="32"/>
      <c r="D148" s="83"/>
      <c r="E148" s="83"/>
      <c r="F148" s="83"/>
      <c r="G148" s="83"/>
      <c r="H148" s="83"/>
      <c r="I148" s="83"/>
      <c r="J148" s="83"/>
      <c r="K148" s="83"/>
      <c r="L148" s="83"/>
      <c r="M148" s="93"/>
      <c r="N148" s="87"/>
      <c r="O148" s="88"/>
      <c r="P148" s="88"/>
      <c r="Q148" s="89"/>
      <c r="R148" s="38"/>
      <c r="S148" s="38"/>
      <c r="T148" s="38"/>
      <c r="U148" s="97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9"/>
      <c r="AK148" s="55"/>
      <c r="AL148" s="55"/>
      <c r="AM148" s="97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9"/>
      <c r="BQ148" s="37"/>
    </row>
    <row r="149" spans="3:69" ht="15.6" customHeight="1" x14ac:dyDescent="0.4">
      <c r="C149" s="32"/>
      <c r="D149" s="83"/>
      <c r="E149" s="83"/>
      <c r="F149" s="83"/>
      <c r="G149" s="83"/>
      <c r="H149" s="83"/>
      <c r="I149" s="83"/>
      <c r="J149" s="83"/>
      <c r="K149" s="83"/>
      <c r="L149" s="83"/>
      <c r="M149" s="93"/>
      <c r="N149" s="87"/>
      <c r="O149" s="88"/>
      <c r="P149" s="88"/>
      <c r="Q149" s="89"/>
      <c r="R149" s="38"/>
      <c r="S149" s="38"/>
      <c r="T149" s="38"/>
      <c r="U149" s="97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9"/>
      <c r="AK149" s="55"/>
      <c r="AL149" s="55"/>
      <c r="AM149" s="97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9"/>
      <c r="BQ149" s="37"/>
    </row>
    <row r="150" spans="3:69" ht="15.6" customHeight="1" x14ac:dyDescent="0.4">
      <c r="C150" s="32"/>
      <c r="D150" s="83"/>
      <c r="E150" s="83"/>
      <c r="F150" s="83"/>
      <c r="G150" s="83"/>
      <c r="H150" s="83"/>
      <c r="I150" s="83"/>
      <c r="J150" s="83"/>
      <c r="K150" s="83"/>
      <c r="L150" s="83"/>
      <c r="M150" s="93"/>
      <c r="N150" s="90"/>
      <c r="O150" s="91"/>
      <c r="P150" s="91"/>
      <c r="Q150" s="92"/>
      <c r="R150" s="38"/>
      <c r="S150" s="38"/>
      <c r="T150" s="38"/>
      <c r="U150" s="100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2"/>
      <c r="AK150" s="55"/>
      <c r="AL150" s="55"/>
      <c r="AM150" s="100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2"/>
      <c r="BQ150" s="37"/>
    </row>
    <row r="151" spans="3:69" ht="15.6" customHeight="1" x14ac:dyDescent="0.4">
      <c r="C151" s="56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8"/>
    </row>
    <row r="152" spans="3:69" ht="15.6" customHeight="1" x14ac:dyDescent="0.4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</row>
    <row r="153" spans="3:69" ht="15.6" customHeight="1" x14ac:dyDescent="0.4"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28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30"/>
    </row>
    <row r="154" spans="3:69" ht="15.6" customHeight="1" x14ac:dyDescent="0.5">
      <c r="C154" s="32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18"/>
      <c r="Y154" s="18"/>
      <c r="Z154" s="18"/>
      <c r="AA154" s="34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6"/>
      <c r="AO154" s="39"/>
      <c r="AP154" s="40"/>
      <c r="AQ154" s="40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3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5"/>
      <c r="BN154" s="35"/>
      <c r="BO154" s="35"/>
      <c r="BP154" s="36"/>
      <c r="BQ154" s="37"/>
    </row>
    <row r="155" spans="3:69" ht="15.6" customHeight="1" x14ac:dyDescent="0.5">
      <c r="C155" s="32"/>
      <c r="D155" s="71" t="s">
        <v>14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3"/>
      <c r="R155" s="77" t="s">
        <v>53</v>
      </c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5"/>
      <c r="BN155" s="35"/>
      <c r="BO155" s="35"/>
      <c r="BP155" s="36"/>
      <c r="BQ155" s="37"/>
    </row>
    <row r="156" spans="3:69" ht="15.6" customHeight="1" x14ac:dyDescent="0.5">
      <c r="C156" s="32"/>
      <c r="D156" s="74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6"/>
      <c r="R156" s="80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2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5"/>
      <c r="BN156" s="35"/>
      <c r="BO156" s="35"/>
      <c r="BP156" s="36"/>
      <c r="BQ156" s="37"/>
    </row>
    <row r="157" spans="3:69" ht="15.6" customHeight="1" x14ac:dyDescent="0.5">
      <c r="C157" s="32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8"/>
      <c r="Y157" s="18"/>
      <c r="Z157" s="18"/>
      <c r="AA157" s="34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6"/>
      <c r="AO157" s="39"/>
      <c r="AP157" s="40"/>
      <c r="AQ157" s="40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5"/>
      <c r="BN157" s="35"/>
      <c r="BO157" s="35"/>
      <c r="BP157" s="36"/>
      <c r="BQ157" s="37"/>
    </row>
    <row r="158" spans="3:69" ht="25.5" x14ac:dyDescent="0.5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42" t="s">
        <v>36</v>
      </c>
      <c r="V158" s="38"/>
      <c r="W158" s="38"/>
      <c r="X158" s="38"/>
      <c r="Y158" s="38"/>
      <c r="Z158" s="38"/>
      <c r="AA158" s="35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8" t="s">
        <v>17</v>
      </c>
      <c r="AN158" s="59"/>
      <c r="AO158" s="59"/>
      <c r="AP158" s="59"/>
      <c r="AQ158" s="59"/>
      <c r="AR158" s="59"/>
      <c r="AS158" s="59"/>
      <c r="AT158" s="35"/>
      <c r="AU158" s="35"/>
      <c r="AV158" s="35"/>
      <c r="AW158" s="35"/>
      <c r="AX158" s="36"/>
      <c r="AY158" s="47"/>
      <c r="AZ158" s="47"/>
      <c r="BA158" s="47"/>
      <c r="BB158" s="47"/>
      <c r="BC158" s="47"/>
      <c r="BD158" s="35"/>
      <c r="BE158" s="48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6"/>
      <c r="BQ158" s="37"/>
    </row>
    <row r="159" spans="3:69" ht="19.149999999999999" customHeight="1" x14ac:dyDescent="0.5">
      <c r="C159" s="32"/>
      <c r="D159" s="83" t="s">
        <v>18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4" t="str">
        <f>IF([1]回答表!BD17="○",IF([1]回答表!X43="○","○",""),"")</f>
        <v/>
      </c>
      <c r="O159" s="85"/>
      <c r="P159" s="85"/>
      <c r="Q159" s="86"/>
      <c r="R159" s="38"/>
      <c r="S159" s="38"/>
      <c r="T159" s="38"/>
      <c r="U159" s="94" t="str">
        <f>IF([1]回答表!BD17="○",IF([1]回答表!X43="○",[1]回答表!B154,IF([1]回答表!AA43="○",[1]回答表!B201,"")),"")</f>
        <v/>
      </c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6"/>
      <c r="AK159" s="49"/>
      <c r="AL159" s="49"/>
      <c r="AM159" s="122" t="str">
        <f>IF([1]回答表!BD17="○",IF([1]回答表!X43="○",[1]回答表!B190,IF([1]回答表!AA43="○",[1]回答表!B238,"")),"")</f>
        <v/>
      </c>
      <c r="AN159" s="123"/>
      <c r="AO159" s="123"/>
      <c r="AP159" s="123"/>
      <c r="AQ159" s="122"/>
      <c r="AR159" s="123"/>
      <c r="AS159" s="123"/>
      <c r="AT159" s="123"/>
      <c r="AU159" s="122"/>
      <c r="AV159" s="123"/>
      <c r="AW159" s="123"/>
      <c r="AX159" s="154"/>
      <c r="AY159" s="47"/>
      <c r="AZ159" s="47"/>
      <c r="BA159" s="47"/>
      <c r="BB159" s="47"/>
      <c r="BC159" s="47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7"/>
    </row>
    <row r="160" spans="3:69" ht="19.149999999999999" customHeight="1" x14ac:dyDescent="0.5">
      <c r="C160" s="32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7"/>
      <c r="O160" s="88"/>
      <c r="P160" s="88"/>
      <c r="Q160" s="89"/>
      <c r="R160" s="38"/>
      <c r="S160" s="38"/>
      <c r="T160" s="38"/>
      <c r="U160" s="97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9"/>
      <c r="AK160" s="49"/>
      <c r="AL160" s="49"/>
      <c r="AM160" s="124"/>
      <c r="AN160" s="125"/>
      <c r="AO160" s="125"/>
      <c r="AP160" s="125"/>
      <c r="AQ160" s="124"/>
      <c r="AR160" s="125"/>
      <c r="AS160" s="125"/>
      <c r="AT160" s="125"/>
      <c r="AU160" s="124"/>
      <c r="AV160" s="125"/>
      <c r="AW160" s="125"/>
      <c r="AX160" s="145"/>
      <c r="AY160" s="47"/>
      <c r="AZ160" s="47"/>
      <c r="BA160" s="47"/>
      <c r="BB160" s="47"/>
      <c r="BC160" s="47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7"/>
    </row>
    <row r="161" spans="1:70" ht="15.6" customHeight="1" x14ac:dyDescent="0.5">
      <c r="C161" s="32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7"/>
      <c r="O161" s="88"/>
      <c r="P161" s="88"/>
      <c r="Q161" s="89"/>
      <c r="R161" s="38"/>
      <c r="S161" s="38"/>
      <c r="T161" s="38"/>
      <c r="U161" s="97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9"/>
      <c r="AK161" s="49"/>
      <c r="AL161" s="49"/>
      <c r="AM161" s="124"/>
      <c r="AN161" s="125"/>
      <c r="AO161" s="125"/>
      <c r="AP161" s="125"/>
      <c r="AQ161" s="124"/>
      <c r="AR161" s="125"/>
      <c r="AS161" s="125"/>
      <c r="AT161" s="125"/>
      <c r="AU161" s="124"/>
      <c r="AV161" s="125"/>
      <c r="AW161" s="125"/>
      <c r="AX161" s="145"/>
      <c r="AY161" s="47"/>
      <c r="AZ161" s="47"/>
      <c r="BA161" s="47"/>
      <c r="BB161" s="47"/>
      <c r="BC161" s="47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7"/>
    </row>
    <row r="162" spans="1:70" ht="15.6" customHeight="1" x14ac:dyDescent="0.5">
      <c r="C162" s="32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90"/>
      <c r="O162" s="91"/>
      <c r="P162" s="91"/>
      <c r="Q162" s="92"/>
      <c r="R162" s="38"/>
      <c r="S162" s="38"/>
      <c r="T162" s="38"/>
      <c r="U162" s="97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9"/>
      <c r="AK162" s="49"/>
      <c r="AL162" s="49"/>
      <c r="AM162" s="124" t="str">
        <f>IF([1]回答表!BD17="○",IF([1]回答表!X43="○",[1]回答表!E190,IF([1]回答表!AA43="○",[1]回答表!E238,"")),"")</f>
        <v/>
      </c>
      <c r="AN162" s="125"/>
      <c r="AO162" s="125"/>
      <c r="AP162" s="125"/>
      <c r="AQ162" s="124" t="str">
        <f>IF([1]回答表!BD17="○",IF([1]回答表!X43="○",[1]回答表!E191,IF([1]回答表!AA43="○",[1]回答表!E239,"")),"")</f>
        <v/>
      </c>
      <c r="AR162" s="125"/>
      <c r="AS162" s="125"/>
      <c r="AT162" s="125"/>
      <c r="AU162" s="124" t="str">
        <f>IF([1]回答表!BD17="○",IF([1]回答表!X43="○",[1]回答表!E192,IF([1]回答表!AA43="○",[1]回答表!E240,"")),"")</f>
        <v/>
      </c>
      <c r="AV162" s="125"/>
      <c r="AW162" s="125"/>
      <c r="AX162" s="145"/>
      <c r="AY162" s="47"/>
      <c r="AZ162" s="47"/>
      <c r="BA162" s="47"/>
      <c r="BB162" s="47"/>
      <c r="BC162" s="47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7"/>
    </row>
    <row r="163" spans="1:70" ht="15.6" customHeight="1" x14ac:dyDescent="0.5">
      <c r="C163" s="32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1"/>
      <c r="O163" s="51"/>
      <c r="P163" s="51"/>
      <c r="Q163" s="51"/>
      <c r="R163" s="52"/>
      <c r="S163" s="52"/>
      <c r="T163" s="52"/>
      <c r="U163" s="97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9"/>
      <c r="AK163" s="49"/>
      <c r="AL163" s="49"/>
      <c r="AM163" s="124"/>
      <c r="AN163" s="125"/>
      <c r="AO163" s="125"/>
      <c r="AP163" s="125"/>
      <c r="AQ163" s="124"/>
      <c r="AR163" s="125"/>
      <c r="AS163" s="125"/>
      <c r="AT163" s="125"/>
      <c r="AU163" s="124"/>
      <c r="AV163" s="125"/>
      <c r="AW163" s="125"/>
      <c r="AX163" s="145"/>
      <c r="AY163" s="47"/>
      <c r="AZ163" s="47"/>
      <c r="BA163" s="47"/>
      <c r="BB163" s="47"/>
      <c r="BC163" s="47"/>
      <c r="BD163" s="39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7"/>
    </row>
    <row r="164" spans="1:70" ht="19.149999999999999" customHeight="1" x14ac:dyDescent="0.5">
      <c r="C164" s="32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1"/>
      <c r="O164" s="51"/>
      <c r="P164" s="51"/>
      <c r="Q164" s="51"/>
      <c r="R164" s="52"/>
      <c r="S164" s="52"/>
      <c r="T164" s="52"/>
      <c r="U164" s="97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9"/>
      <c r="AK164" s="49"/>
      <c r="AL164" s="49"/>
      <c r="AM164" s="124"/>
      <c r="AN164" s="125"/>
      <c r="AO164" s="125"/>
      <c r="AP164" s="125"/>
      <c r="AQ164" s="124"/>
      <c r="AR164" s="125"/>
      <c r="AS164" s="125"/>
      <c r="AT164" s="125"/>
      <c r="AU164" s="124"/>
      <c r="AV164" s="125"/>
      <c r="AW164" s="125"/>
      <c r="AX164" s="145"/>
      <c r="AY164" s="47"/>
      <c r="AZ164" s="47"/>
      <c r="BA164" s="47"/>
      <c r="BB164" s="47"/>
      <c r="BC164" s="47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7"/>
    </row>
    <row r="165" spans="1:70" ht="19.149999999999999" customHeight="1" x14ac:dyDescent="0.5">
      <c r="C165" s="32"/>
      <c r="D165" s="126" t="s">
        <v>26</v>
      </c>
      <c r="E165" s="83"/>
      <c r="F165" s="83"/>
      <c r="G165" s="83"/>
      <c r="H165" s="83"/>
      <c r="I165" s="83"/>
      <c r="J165" s="83"/>
      <c r="K165" s="83"/>
      <c r="L165" s="83"/>
      <c r="M165" s="93"/>
      <c r="N165" s="84" t="str">
        <f>IF([1]回答表!BD17="○",IF([1]回答表!AA43="○","○",""),"")</f>
        <v/>
      </c>
      <c r="O165" s="85"/>
      <c r="P165" s="85"/>
      <c r="Q165" s="86"/>
      <c r="R165" s="38"/>
      <c r="S165" s="38"/>
      <c r="T165" s="38"/>
      <c r="U165" s="97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9"/>
      <c r="AK165" s="49"/>
      <c r="AL165" s="49"/>
      <c r="AM165" s="124"/>
      <c r="AN165" s="125"/>
      <c r="AO165" s="125"/>
      <c r="AP165" s="125"/>
      <c r="AQ165" s="124"/>
      <c r="AR165" s="125"/>
      <c r="AS165" s="125"/>
      <c r="AT165" s="125"/>
      <c r="AU165" s="124"/>
      <c r="AV165" s="125"/>
      <c r="AW165" s="125"/>
      <c r="AX165" s="145"/>
      <c r="AY165" s="47"/>
      <c r="AZ165" s="47"/>
      <c r="BA165" s="47"/>
      <c r="BB165" s="47"/>
      <c r="BC165" s="47"/>
      <c r="BD165" s="53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7"/>
    </row>
    <row r="166" spans="1:70" ht="15.6" customHeight="1" x14ac:dyDescent="0.5">
      <c r="C166" s="32"/>
      <c r="D166" s="83"/>
      <c r="E166" s="83"/>
      <c r="F166" s="83"/>
      <c r="G166" s="83"/>
      <c r="H166" s="83"/>
      <c r="I166" s="83"/>
      <c r="J166" s="83"/>
      <c r="K166" s="83"/>
      <c r="L166" s="83"/>
      <c r="M166" s="93"/>
      <c r="N166" s="87"/>
      <c r="O166" s="88"/>
      <c r="P166" s="88"/>
      <c r="Q166" s="89"/>
      <c r="R166" s="38"/>
      <c r="S166" s="38"/>
      <c r="T166" s="38"/>
      <c r="U166" s="97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9"/>
      <c r="AK166" s="49"/>
      <c r="AL166" s="49"/>
      <c r="AM166" s="124" t="s">
        <v>23</v>
      </c>
      <c r="AN166" s="125"/>
      <c r="AO166" s="125"/>
      <c r="AP166" s="125"/>
      <c r="AQ166" s="124" t="s">
        <v>24</v>
      </c>
      <c r="AR166" s="125"/>
      <c r="AS166" s="125"/>
      <c r="AT166" s="125"/>
      <c r="AU166" s="124" t="s">
        <v>25</v>
      </c>
      <c r="AV166" s="125"/>
      <c r="AW166" s="125"/>
      <c r="AX166" s="145"/>
      <c r="AY166" s="47"/>
      <c r="AZ166" s="47"/>
      <c r="BA166" s="47"/>
      <c r="BB166" s="47"/>
      <c r="BC166" s="47"/>
      <c r="BD166" s="53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7"/>
    </row>
    <row r="167" spans="1:70" ht="15.6" customHeight="1" x14ac:dyDescent="0.5">
      <c r="C167" s="32"/>
      <c r="D167" s="83"/>
      <c r="E167" s="83"/>
      <c r="F167" s="83"/>
      <c r="G167" s="83"/>
      <c r="H167" s="83"/>
      <c r="I167" s="83"/>
      <c r="J167" s="83"/>
      <c r="K167" s="83"/>
      <c r="L167" s="83"/>
      <c r="M167" s="93"/>
      <c r="N167" s="87"/>
      <c r="O167" s="88"/>
      <c r="P167" s="88"/>
      <c r="Q167" s="89"/>
      <c r="R167" s="38"/>
      <c r="S167" s="38"/>
      <c r="T167" s="38"/>
      <c r="U167" s="97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9"/>
      <c r="AK167" s="49"/>
      <c r="AL167" s="49"/>
      <c r="AM167" s="124"/>
      <c r="AN167" s="125"/>
      <c r="AO167" s="125"/>
      <c r="AP167" s="125"/>
      <c r="AQ167" s="124"/>
      <c r="AR167" s="125"/>
      <c r="AS167" s="125"/>
      <c r="AT167" s="125"/>
      <c r="AU167" s="124"/>
      <c r="AV167" s="125"/>
      <c r="AW167" s="125"/>
      <c r="AX167" s="145"/>
      <c r="AY167" s="47"/>
      <c r="AZ167" s="47"/>
      <c r="BA167" s="47"/>
      <c r="BB167" s="47"/>
      <c r="BC167" s="47"/>
      <c r="BD167" s="53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7"/>
    </row>
    <row r="168" spans="1:70" ht="15.6" customHeight="1" x14ac:dyDescent="0.5">
      <c r="C168" s="32"/>
      <c r="D168" s="83"/>
      <c r="E168" s="83"/>
      <c r="F168" s="83"/>
      <c r="G168" s="83"/>
      <c r="H168" s="83"/>
      <c r="I168" s="83"/>
      <c r="J168" s="83"/>
      <c r="K168" s="83"/>
      <c r="L168" s="83"/>
      <c r="M168" s="93"/>
      <c r="N168" s="90"/>
      <c r="O168" s="91"/>
      <c r="P168" s="91"/>
      <c r="Q168" s="92"/>
      <c r="R168" s="38"/>
      <c r="S168" s="38"/>
      <c r="T168" s="38"/>
      <c r="U168" s="100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2"/>
      <c r="AK168" s="49"/>
      <c r="AL168" s="49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46"/>
      <c r="AY168" s="47"/>
      <c r="AZ168" s="47"/>
      <c r="BA168" s="47"/>
      <c r="BB168" s="47"/>
      <c r="BC168" s="47"/>
      <c r="BD168" s="53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7"/>
    </row>
    <row r="169" spans="1:70" ht="15.6" customHeight="1" x14ac:dyDescent="0.5">
      <c r="C169" s="32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19"/>
      <c r="O169" s="19"/>
      <c r="P169" s="19"/>
      <c r="Q169" s="19"/>
      <c r="R169" s="38"/>
      <c r="S169" s="38"/>
      <c r="T169" s="38"/>
      <c r="U169" s="38"/>
      <c r="V169" s="38"/>
      <c r="W169" s="38"/>
      <c r="X169" s="18"/>
      <c r="Y169" s="18"/>
      <c r="Z169" s="18"/>
      <c r="AA169" s="35"/>
      <c r="AB169" s="35"/>
      <c r="AC169" s="35"/>
      <c r="AD169" s="35"/>
      <c r="AE169" s="35"/>
      <c r="AF169" s="35"/>
      <c r="AG169" s="35"/>
      <c r="AH169" s="35"/>
      <c r="AI169" s="35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37"/>
    </row>
    <row r="170" spans="1:70" ht="18.600000000000001" customHeight="1" x14ac:dyDescent="0.5">
      <c r="C170" s="32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19"/>
      <c r="O170" s="19"/>
      <c r="P170" s="19"/>
      <c r="Q170" s="19"/>
      <c r="R170" s="38"/>
      <c r="S170" s="38"/>
      <c r="T170" s="38"/>
      <c r="U170" s="42" t="s">
        <v>32</v>
      </c>
      <c r="V170" s="38"/>
      <c r="W170" s="38"/>
      <c r="X170" s="38"/>
      <c r="Y170" s="38"/>
      <c r="Z170" s="38"/>
      <c r="AA170" s="35"/>
      <c r="AB170" s="43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2" t="s">
        <v>33</v>
      </c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18"/>
      <c r="BQ170" s="37"/>
    </row>
    <row r="171" spans="1:70" ht="15.6" customHeight="1" x14ac:dyDescent="0.4">
      <c r="C171" s="32"/>
      <c r="D171" s="83" t="s">
        <v>34</v>
      </c>
      <c r="E171" s="83"/>
      <c r="F171" s="83"/>
      <c r="G171" s="83"/>
      <c r="H171" s="83"/>
      <c r="I171" s="83"/>
      <c r="J171" s="83"/>
      <c r="K171" s="83"/>
      <c r="L171" s="83"/>
      <c r="M171" s="93"/>
      <c r="N171" s="84" t="str">
        <f>IF([1]回答表!BD17="○",IF([1]回答表!AD43="○","○",""),"")</f>
        <v/>
      </c>
      <c r="O171" s="85"/>
      <c r="P171" s="85"/>
      <c r="Q171" s="86"/>
      <c r="R171" s="38"/>
      <c r="S171" s="38"/>
      <c r="T171" s="38"/>
      <c r="U171" s="94" t="str">
        <f>IF([1]回答表!BD17="○",IF([1]回答表!AD43="○",[1]回答表!B249,""),"")</f>
        <v/>
      </c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6"/>
      <c r="AK171" s="55"/>
      <c r="AL171" s="55"/>
      <c r="AM171" s="94" t="str">
        <f>IF([1]回答表!BD17="○",IF([1]回答表!AD43="○",[1]回答表!B255,""),"")</f>
        <v/>
      </c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6"/>
      <c r="BQ171" s="37"/>
    </row>
    <row r="172" spans="1:70" ht="15.6" customHeight="1" x14ac:dyDescent="0.4">
      <c r="C172" s="32"/>
      <c r="D172" s="83"/>
      <c r="E172" s="83"/>
      <c r="F172" s="83"/>
      <c r="G172" s="83"/>
      <c r="H172" s="83"/>
      <c r="I172" s="83"/>
      <c r="J172" s="83"/>
      <c r="K172" s="83"/>
      <c r="L172" s="83"/>
      <c r="M172" s="93"/>
      <c r="N172" s="87"/>
      <c r="O172" s="88"/>
      <c r="P172" s="88"/>
      <c r="Q172" s="89"/>
      <c r="R172" s="38"/>
      <c r="S172" s="38"/>
      <c r="T172" s="38"/>
      <c r="U172" s="97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9"/>
      <c r="AK172" s="55"/>
      <c r="AL172" s="55"/>
      <c r="AM172" s="97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9"/>
      <c r="BQ172" s="37"/>
    </row>
    <row r="173" spans="1:70" ht="15.6" customHeight="1" x14ac:dyDescent="0.4">
      <c r="C173" s="32"/>
      <c r="D173" s="83"/>
      <c r="E173" s="83"/>
      <c r="F173" s="83"/>
      <c r="G173" s="83"/>
      <c r="H173" s="83"/>
      <c r="I173" s="83"/>
      <c r="J173" s="83"/>
      <c r="K173" s="83"/>
      <c r="L173" s="83"/>
      <c r="M173" s="93"/>
      <c r="N173" s="87"/>
      <c r="O173" s="88"/>
      <c r="P173" s="88"/>
      <c r="Q173" s="89"/>
      <c r="R173" s="38"/>
      <c r="S173" s="38"/>
      <c r="T173" s="38"/>
      <c r="U173" s="97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9"/>
      <c r="AK173" s="55"/>
      <c r="AL173" s="55"/>
      <c r="AM173" s="97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9"/>
      <c r="BQ173" s="37"/>
    </row>
    <row r="174" spans="1:70" ht="15.6" customHeight="1" x14ac:dyDescent="0.4">
      <c r="C174" s="32"/>
      <c r="D174" s="83"/>
      <c r="E174" s="83"/>
      <c r="F174" s="83"/>
      <c r="G174" s="83"/>
      <c r="H174" s="83"/>
      <c r="I174" s="83"/>
      <c r="J174" s="83"/>
      <c r="K174" s="83"/>
      <c r="L174" s="83"/>
      <c r="M174" s="93"/>
      <c r="N174" s="90"/>
      <c r="O174" s="91"/>
      <c r="P174" s="91"/>
      <c r="Q174" s="92"/>
      <c r="R174" s="38"/>
      <c r="S174" s="38"/>
      <c r="T174" s="38"/>
      <c r="U174" s="100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2"/>
      <c r="AK174" s="55"/>
      <c r="AL174" s="55"/>
      <c r="AM174" s="100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2"/>
      <c r="BQ174" s="37"/>
    </row>
    <row r="175" spans="1:70" ht="15.6" customHeight="1" x14ac:dyDescent="0.4">
      <c r="C175" s="56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8"/>
    </row>
    <row r="176" spans="1:70" ht="15.6" customHeight="1" x14ac:dyDescent="0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</row>
    <row r="177" spans="3:70" ht="15.6" customHeight="1" x14ac:dyDescent="0.4"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28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30"/>
      <c r="BR177" s="24"/>
    </row>
    <row r="178" spans="3:70" ht="15.6" customHeight="1" x14ac:dyDescent="0.5">
      <c r="C178" s="32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18"/>
      <c r="Y178" s="18"/>
      <c r="Z178" s="18"/>
      <c r="AA178" s="34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6"/>
      <c r="AO178" s="39"/>
      <c r="AP178" s="40"/>
      <c r="AQ178" s="40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33"/>
      <c r="BD178" s="34"/>
      <c r="BE178" s="34"/>
      <c r="BF178" s="34"/>
      <c r="BG178" s="34"/>
      <c r="BH178" s="34"/>
      <c r="BI178" s="34"/>
      <c r="BJ178" s="34"/>
      <c r="BK178" s="34"/>
      <c r="BL178" s="34"/>
      <c r="BM178" s="35"/>
      <c r="BN178" s="35"/>
      <c r="BO178" s="35"/>
      <c r="BP178" s="36"/>
      <c r="BQ178" s="37"/>
      <c r="BR178" s="24"/>
    </row>
    <row r="179" spans="3:70" ht="15.6" customHeight="1" x14ac:dyDescent="0.5">
      <c r="C179" s="32"/>
      <c r="D179" s="71" t="s">
        <v>14</v>
      </c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3"/>
      <c r="R179" s="77" t="s">
        <v>54</v>
      </c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9"/>
      <c r="BC179" s="33"/>
      <c r="BD179" s="34"/>
      <c r="BE179" s="34"/>
      <c r="BF179" s="34"/>
      <c r="BG179" s="34"/>
      <c r="BH179" s="34"/>
      <c r="BI179" s="34"/>
      <c r="BJ179" s="34"/>
      <c r="BK179" s="34"/>
      <c r="BL179" s="34"/>
      <c r="BM179" s="35"/>
      <c r="BN179" s="35"/>
      <c r="BO179" s="35"/>
      <c r="BP179" s="36"/>
      <c r="BQ179" s="37"/>
      <c r="BR179" s="24"/>
    </row>
    <row r="180" spans="3:70" ht="15.6" customHeight="1" x14ac:dyDescent="0.5">
      <c r="C180" s="32"/>
      <c r="D180" s="74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6"/>
      <c r="R180" s="80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2"/>
      <c r="BC180" s="33"/>
      <c r="BD180" s="34"/>
      <c r="BE180" s="34"/>
      <c r="BF180" s="34"/>
      <c r="BG180" s="34"/>
      <c r="BH180" s="34"/>
      <c r="BI180" s="34"/>
      <c r="BJ180" s="34"/>
      <c r="BK180" s="34"/>
      <c r="BL180" s="34"/>
      <c r="BM180" s="35"/>
      <c r="BN180" s="35"/>
      <c r="BO180" s="35"/>
      <c r="BP180" s="36"/>
      <c r="BQ180" s="37"/>
      <c r="BR180" s="24"/>
    </row>
    <row r="181" spans="3:70" ht="15.6" customHeight="1" x14ac:dyDescent="0.5">
      <c r="C181" s="32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18"/>
      <c r="Y181" s="18"/>
      <c r="Z181" s="18"/>
      <c r="AA181" s="34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6"/>
      <c r="AO181" s="39"/>
      <c r="AP181" s="40"/>
      <c r="AQ181" s="40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33"/>
      <c r="BD181" s="34"/>
      <c r="BE181" s="34"/>
      <c r="BF181" s="34"/>
      <c r="BG181" s="34"/>
      <c r="BH181" s="34"/>
      <c r="BI181" s="34"/>
      <c r="BJ181" s="34"/>
      <c r="BK181" s="34"/>
      <c r="BL181" s="34"/>
      <c r="BM181" s="35"/>
      <c r="BN181" s="35"/>
      <c r="BO181" s="35"/>
      <c r="BP181" s="36"/>
      <c r="BQ181" s="37"/>
      <c r="BR181" s="24"/>
    </row>
    <row r="182" spans="3:70" ht="25.5" x14ac:dyDescent="0.5">
      <c r="C182" s="32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42" t="s">
        <v>36</v>
      </c>
      <c r="V182" s="38"/>
      <c r="W182" s="38"/>
      <c r="X182" s="38"/>
      <c r="Y182" s="38"/>
      <c r="Z182" s="38"/>
      <c r="AA182" s="35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2" t="s">
        <v>55</v>
      </c>
      <c r="AN182" s="44"/>
      <c r="AO182" s="43"/>
      <c r="AP182" s="45"/>
      <c r="AQ182" s="45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7"/>
      <c r="BD182" s="35"/>
      <c r="BE182" s="48" t="s">
        <v>17</v>
      </c>
      <c r="BF182" s="59"/>
      <c r="BG182" s="59"/>
      <c r="BH182" s="59"/>
      <c r="BI182" s="59"/>
      <c r="BJ182" s="59"/>
      <c r="BK182" s="59"/>
      <c r="BL182" s="35"/>
      <c r="BM182" s="35"/>
      <c r="BN182" s="35"/>
      <c r="BO182" s="35"/>
      <c r="BP182" s="44"/>
      <c r="BQ182" s="37"/>
      <c r="BR182" s="24"/>
    </row>
    <row r="183" spans="3:70" ht="15.6" customHeight="1" x14ac:dyDescent="0.4">
      <c r="C183" s="32"/>
      <c r="D183" s="83" t="s">
        <v>18</v>
      </c>
      <c r="E183" s="83"/>
      <c r="F183" s="83"/>
      <c r="G183" s="83"/>
      <c r="H183" s="83"/>
      <c r="I183" s="83"/>
      <c r="J183" s="83"/>
      <c r="K183" s="83"/>
      <c r="L183" s="83"/>
      <c r="M183" s="83"/>
      <c r="N183" s="84" t="str">
        <f>IF([1]回答表!X44="○","○","")</f>
        <v/>
      </c>
      <c r="O183" s="85"/>
      <c r="P183" s="85"/>
      <c r="Q183" s="86"/>
      <c r="R183" s="38"/>
      <c r="S183" s="38"/>
      <c r="T183" s="38"/>
      <c r="U183" s="94" t="str">
        <f>IF([1]回答表!X44="○",[1]回答表!B266,IF([1]回答表!AA44="○",[1]回答表!B283,""))</f>
        <v/>
      </c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6"/>
      <c r="AK183" s="49"/>
      <c r="AL183" s="49"/>
      <c r="AM183" s="148" t="s">
        <v>56</v>
      </c>
      <c r="AN183" s="149"/>
      <c r="AO183" s="149"/>
      <c r="AP183" s="149"/>
      <c r="AQ183" s="149"/>
      <c r="AR183" s="149"/>
      <c r="AS183" s="149"/>
      <c r="AT183" s="150"/>
      <c r="AU183" s="148" t="s">
        <v>57</v>
      </c>
      <c r="AV183" s="149"/>
      <c r="AW183" s="149"/>
      <c r="AX183" s="149"/>
      <c r="AY183" s="149"/>
      <c r="AZ183" s="149"/>
      <c r="BA183" s="149"/>
      <c r="BB183" s="150"/>
      <c r="BC183" s="39"/>
      <c r="BD183" s="34"/>
      <c r="BE183" s="122" t="str">
        <f>IF([1]回答表!X44="○",[1]回答表!U272,IF([1]回答表!AA44="○",[1]回答表!U289,""))</f>
        <v/>
      </c>
      <c r="BF183" s="123"/>
      <c r="BG183" s="123"/>
      <c r="BH183" s="123"/>
      <c r="BI183" s="122"/>
      <c r="BJ183" s="123"/>
      <c r="BK183" s="123"/>
      <c r="BL183" s="123"/>
      <c r="BM183" s="122"/>
      <c r="BN183" s="123"/>
      <c r="BO183" s="123"/>
      <c r="BP183" s="154"/>
      <c r="BQ183" s="37"/>
      <c r="BR183" s="24"/>
    </row>
    <row r="184" spans="3:70" ht="15.6" customHeight="1" x14ac:dyDescent="0.4">
      <c r="C184" s="32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7"/>
      <c r="O184" s="88"/>
      <c r="P184" s="88"/>
      <c r="Q184" s="89"/>
      <c r="R184" s="38"/>
      <c r="S184" s="38"/>
      <c r="T184" s="38"/>
      <c r="U184" s="97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9"/>
      <c r="AK184" s="49"/>
      <c r="AL184" s="49"/>
      <c r="AM184" s="175"/>
      <c r="AN184" s="176"/>
      <c r="AO184" s="176"/>
      <c r="AP184" s="176"/>
      <c r="AQ184" s="176"/>
      <c r="AR184" s="176"/>
      <c r="AS184" s="176"/>
      <c r="AT184" s="177"/>
      <c r="AU184" s="175"/>
      <c r="AV184" s="176"/>
      <c r="AW184" s="176"/>
      <c r="AX184" s="176"/>
      <c r="AY184" s="176"/>
      <c r="AZ184" s="176"/>
      <c r="BA184" s="176"/>
      <c r="BB184" s="177"/>
      <c r="BC184" s="39"/>
      <c r="BD184" s="34"/>
      <c r="BE184" s="124"/>
      <c r="BF184" s="125"/>
      <c r="BG184" s="125"/>
      <c r="BH184" s="125"/>
      <c r="BI184" s="124"/>
      <c r="BJ184" s="125"/>
      <c r="BK184" s="125"/>
      <c r="BL184" s="125"/>
      <c r="BM184" s="124"/>
      <c r="BN184" s="125"/>
      <c r="BO184" s="125"/>
      <c r="BP184" s="145"/>
      <c r="BQ184" s="37"/>
      <c r="BR184" s="24"/>
    </row>
    <row r="185" spans="3:70" ht="15.6" customHeight="1" x14ac:dyDescent="0.4">
      <c r="C185" s="32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7"/>
      <c r="O185" s="88"/>
      <c r="P185" s="88"/>
      <c r="Q185" s="89"/>
      <c r="R185" s="38"/>
      <c r="S185" s="38"/>
      <c r="T185" s="38"/>
      <c r="U185" s="97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9"/>
      <c r="AK185" s="49"/>
      <c r="AL185" s="49"/>
      <c r="AM185" s="151"/>
      <c r="AN185" s="152"/>
      <c r="AO185" s="152"/>
      <c r="AP185" s="152"/>
      <c r="AQ185" s="152"/>
      <c r="AR185" s="152"/>
      <c r="AS185" s="152"/>
      <c r="AT185" s="153"/>
      <c r="AU185" s="151"/>
      <c r="AV185" s="152"/>
      <c r="AW185" s="152"/>
      <c r="AX185" s="152"/>
      <c r="AY185" s="152"/>
      <c r="AZ185" s="152"/>
      <c r="BA185" s="152"/>
      <c r="BB185" s="153"/>
      <c r="BC185" s="39"/>
      <c r="BD185" s="34"/>
      <c r="BE185" s="124"/>
      <c r="BF185" s="125"/>
      <c r="BG185" s="125"/>
      <c r="BH185" s="125"/>
      <c r="BI185" s="124"/>
      <c r="BJ185" s="125"/>
      <c r="BK185" s="125"/>
      <c r="BL185" s="125"/>
      <c r="BM185" s="124"/>
      <c r="BN185" s="125"/>
      <c r="BO185" s="125"/>
      <c r="BP185" s="145"/>
      <c r="BQ185" s="37"/>
      <c r="BR185" s="24"/>
    </row>
    <row r="186" spans="3:70" ht="15.6" customHeight="1" x14ac:dyDescent="0.4">
      <c r="C186" s="32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90"/>
      <c r="O186" s="91"/>
      <c r="P186" s="91"/>
      <c r="Q186" s="92"/>
      <c r="R186" s="38"/>
      <c r="S186" s="38"/>
      <c r="T186" s="38"/>
      <c r="U186" s="97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9"/>
      <c r="AK186" s="49"/>
      <c r="AL186" s="49"/>
      <c r="AM186" s="111" t="str">
        <f>IF([1]回答表!X44="○",[1]回答表!G272,IF([1]回答表!AA44="○",[1]回答表!G289,""))</f>
        <v/>
      </c>
      <c r="AN186" s="112"/>
      <c r="AO186" s="112"/>
      <c r="AP186" s="112"/>
      <c r="AQ186" s="112"/>
      <c r="AR186" s="112"/>
      <c r="AS186" s="112"/>
      <c r="AT186" s="113"/>
      <c r="AU186" s="111" t="str">
        <f>IF([1]回答表!X44="○",[1]回答表!G273,IF([1]回答表!AA44="○",[1]回答表!G290,""))</f>
        <v/>
      </c>
      <c r="AV186" s="112"/>
      <c r="AW186" s="112"/>
      <c r="AX186" s="112"/>
      <c r="AY186" s="112"/>
      <c r="AZ186" s="112"/>
      <c r="BA186" s="112"/>
      <c r="BB186" s="113"/>
      <c r="BC186" s="39"/>
      <c r="BD186" s="34"/>
      <c r="BE186" s="124" t="str">
        <f>IF([1]回答表!X44="○",[1]回答表!X272,IF([1]回答表!AA44="○",[1]回答表!X289,""))</f>
        <v/>
      </c>
      <c r="BF186" s="125"/>
      <c r="BG186" s="125"/>
      <c r="BH186" s="125"/>
      <c r="BI186" s="124" t="str">
        <f>IF([1]回答表!X44="○",[1]回答表!X273,IF([1]回答表!AA44="○",[1]回答表!X290,""))</f>
        <v/>
      </c>
      <c r="BJ186" s="125"/>
      <c r="BK186" s="125"/>
      <c r="BL186" s="145"/>
      <c r="BM186" s="124" t="str">
        <f>IF([1]回答表!X44="○",[1]回答表!X274,IF([1]回答表!AA44="○",[1]回答表!X291,""))</f>
        <v/>
      </c>
      <c r="BN186" s="125"/>
      <c r="BO186" s="125"/>
      <c r="BP186" s="145"/>
      <c r="BQ186" s="37"/>
      <c r="BR186" s="24"/>
    </row>
    <row r="187" spans="3:70" ht="15.6" customHeight="1" x14ac:dyDescent="0.4">
      <c r="C187" s="32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2"/>
      <c r="O187" s="52"/>
      <c r="P187" s="52"/>
      <c r="Q187" s="52"/>
      <c r="R187" s="52"/>
      <c r="S187" s="52"/>
      <c r="T187" s="52"/>
      <c r="U187" s="97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9"/>
      <c r="AK187" s="49"/>
      <c r="AL187" s="49"/>
      <c r="AM187" s="114"/>
      <c r="AN187" s="115"/>
      <c r="AO187" s="115"/>
      <c r="AP187" s="115"/>
      <c r="AQ187" s="115"/>
      <c r="AR187" s="115"/>
      <c r="AS187" s="115"/>
      <c r="AT187" s="116"/>
      <c r="AU187" s="114"/>
      <c r="AV187" s="115"/>
      <c r="AW187" s="115"/>
      <c r="AX187" s="115"/>
      <c r="AY187" s="115"/>
      <c r="AZ187" s="115"/>
      <c r="BA187" s="115"/>
      <c r="BB187" s="116"/>
      <c r="BC187" s="39"/>
      <c r="BD187" s="39"/>
      <c r="BE187" s="124"/>
      <c r="BF187" s="125"/>
      <c r="BG187" s="125"/>
      <c r="BH187" s="125"/>
      <c r="BI187" s="124"/>
      <c r="BJ187" s="125"/>
      <c r="BK187" s="125"/>
      <c r="BL187" s="145"/>
      <c r="BM187" s="124"/>
      <c r="BN187" s="125"/>
      <c r="BO187" s="125"/>
      <c r="BP187" s="145"/>
      <c r="BQ187" s="37"/>
      <c r="BR187" s="24"/>
    </row>
    <row r="188" spans="3:70" ht="15.6" customHeight="1" x14ac:dyDescent="0.4">
      <c r="C188" s="32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2"/>
      <c r="O188" s="52"/>
      <c r="P188" s="52"/>
      <c r="Q188" s="52"/>
      <c r="R188" s="52"/>
      <c r="S188" s="52"/>
      <c r="T188" s="52"/>
      <c r="U188" s="97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9"/>
      <c r="AK188" s="49"/>
      <c r="AL188" s="49"/>
      <c r="AM188" s="117"/>
      <c r="AN188" s="118"/>
      <c r="AO188" s="118"/>
      <c r="AP188" s="118"/>
      <c r="AQ188" s="118"/>
      <c r="AR188" s="118"/>
      <c r="AS188" s="118"/>
      <c r="AT188" s="119"/>
      <c r="AU188" s="117"/>
      <c r="AV188" s="118"/>
      <c r="AW188" s="118"/>
      <c r="AX188" s="118"/>
      <c r="AY188" s="118"/>
      <c r="AZ188" s="118"/>
      <c r="BA188" s="118"/>
      <c r="BB188" s="119"/>
      <c r="BC188" s="39"/>
      <c r="BD188" s="34"/>
      <c r="BE188" s="124"/>
      <c r="BF188" s="125"/>
      <c r="BG188" s="125"/>
      <c r="BH188" s="125"/>
      <c r="BI188" s="124"/>
      <c r="BJ188" s="125"/>
      <c r="BK188" s="125"/>
      <c r="BL188" s="145"/>
      <c r="BM188" s="124"/>
      <c r="BN188" s="125"/>
      <c r="BO188" s="125"/>
      <c r="BP188" s="145"/>
      <c r="BQ188" s="37"/>
      <c r="BR188" s="24"/>
    </row>
    <row r="189" spans="3:70" ht="15.6" customHeight="1" x14ac:dyDescent="0.4">
      <c r="C189" s="32"/>
      <c r="D189" s="126" t="s">
        <v>26</v>
      </c>
      <c r="E189" s="83"/>
      <c r="F189" s="83"/>
      <c r="G189" s="83"/>
      <c r="H189" s="83"/>
      <c r="I189" s="83"/>
      <c r="J189" s="83"/>
      <c r="K189" s="83"/>
      <c r="L189" s="83"/>
      <c r="M189" s="93"/>
      <c r="N189" s="84" t="str">
        <f>IF([1]回答表!AA44="○","○","")</f>
        <v/>
      </c>
      <c r="O189" s="85"/>
      <c r="P189" s="85"/>
      <c r="Q189" s="86"/>
      <c r="R189" s="38"/>
      <c r="S189" s="38"/>
      <c r="T189" s="38"/>
      <c r="U189" s="97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9"/>
      <c r="AK189" s="49"/>
      <c r="AL189" s="49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9"/>
      <c r="BD189" s="53"/>
      <c r="BE189" s="124"/>
      <c r="BF189" s="125"/>
      <c r="BG189" s="125"/>
      <c r="BH189" s="125"/>
      <c r="BI189" s="124"/>
      <c r="BJ189" s="125"/>
      <c r="BK189" s="125"/>
      <c r="BL189" s="145"/>
      <c r="BM189" s="124"/>
      <c r="BN189" s="125"/>
      <c r="BO189" s="125"/>
      <c r="BP189" s="145"/>
      <c r="BQ189" s="37"/>
      <c r="BR189" s="24"/>
    </row>
    <row r="190" spans="3:70" ht="15.6" customHeight="1" x14ac:dyDescent="0.4">
      <c r="C190" s="32"/>
      <c r="D190" s="83"/>
      <c r="E190" s="83"/>
      <c r="F190" s="83"/>
      <c r="G190" s="83"/>
      <c r="H190" s="83"/>
      <c r="I190" s="83"/>
      <c r="J190" s="83"/>
      <c r="K190" s="83"/>
      <c r="L190" s="83"/>
      <c r="M190" s="93"/>
      <c r="N190" s="87"/>
      <c r="O190" s="88"/>
      <c r="P190" s="88"/>
      <c r="Q190" s="89"/>
      <c r="R190" s="38"/>
      <c r="S190" s="38"/>
      <c r="T190" s="38"/>
      <c r="U190" s="97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9"/>
      <c r="AK190" s="49"/>
      <c r="AL190" s="49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9"/>
      <c r="BD190" s="53"/>
      <c r="BE190" s="124" t="s">
        <v>23</v>
      </c>
      <c r="BF190" s="125"/>
      <c r="BG190" s="125"/>
      <c r="BH190" s="125"/>
      <c r="BI190" s="124" t="s">
        <v>24</v>
      </c>
      <c r="BJ190" s="125"/>
      <c r="BK190" s="125"/>
      <c r="BL190" s="125"/>
      <c r="BM190" s="124" t="s">
        <v>25</v>
      </c>
      <c r="BN190" s="125"/>
      <c r="BO190" s="125"/>
      <c r="BP190" s="145"/>
      <c r="BQ190" s="37"/>
      <c r="BR190" s="24"/>
    </row>
    <row r="191" spans="3:70" ht="15.6" customHeight="1" x14ac:dyDescent="0.4">
      <c r="C191" s="32"/>
      <c r="D191" s="83"/>
      <c r="E191" s="83"/>
      <c r="F191" s="83"/>
      <c r="G191" s="83"/>
      <c r="H191" s="83"/>
      <c r="I191" s="83"/>
      <c r="J191" s="83"/>
      <c r="K191" s="83"/>
      <c r="L191" s="83"/>
      <c r="M191" s="93"/>
      <c r="N191" s="87"/>
      <c r="O191" s="88"/>
      <c r="P191" s="88"/>
      <c r="Q191" s="89"/>
      <c r="R191" s="38"/>
      <c r="S191" s="38"/>
      <c r="T191" s="38"/>
      <c r="U191" s="97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9"/>
      <c r="AK191" s="49"/>
      <c r="AL191" s="49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9"/>
      <c r="BD191" s="53"/>
      <c r="BE191" s="124"/>
      <c r="BF191" s="125"/>
      <c r="BG191" s="125"/>
      <c r="BH191" s="125"/>
      <c r="BI191" s="124"/>
      <c r="BJ191" s="125"/>
      <c r="BK191" s="125"/>
      <c r="BL191" s="125"/>
      <c r="BM191" s="124"/>
      <c r="BN191" s="125"/>
      <c r="BO191" s="125"/>
      <c r="BP191" s="145"/>
      <c r="BQ191" s="37"/>
      <c r="BR191" s="24"/>
    </row>
    <row r="192" spans="3:70" ht="15.6" customHeight="1" x14ac:dyDescent="0.4">
      <c r="C192" s="32"/>
      <c r="D192" s="83"/>
      <c r="E192" s="83"/>
      <c r="F192" s="83"/>
      <c r="G192" s="83"/>
      <c r="H192" s="83"/>
      <c r="I192" s="83"/>
      <c r="J192" s="83"/>
      <c r="K192" s="83"/>
      <c r="L192" s="83"/>
      <c r="M192" s="93"/>
      <c r="N192" s="90"/>
      <c r="O192" s="91"/>
      <c r="P192" s="91"/>
      <c r="Q192" s="92"/>
      <c r="R192" s="38"/>
      <c r="S192" s="38"/>
      <c r="T192" s="38"/>
      <c r="U192" s="100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2"/>
      <c r="AK192" s="49"/>
      <c r="AL192" s="49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9"/>
      <c r="BD192" s="53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46"/>
      <c r="BQ192" s="37"/>
      <c r="BR192" s="24"/>
    </row>
    <row r="193" spans="1:70" ht="15.6" customHeight="1" x14ac:dyDescent="0.5">
      <c r="C193" s="32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18"/>
      <c r="Y193" s="18"/>
      <c r="Z193" s="18"/>
      <c r="AA193" s="35"/>
      <c r="AB193" s="35"/>
      <c r="AC193" s="35"/>
      <c r="AD193" s="35"/>
      <c r="AE193" s="35"/>
      <c r="AF193" s="35"/>
      <c r="AG193" s="35"/>
      <c r="AH193" s="35"/>
      <c r="AI193" s="35"/>
      <c r="AJ193" s="18"/>
      <c r="AK193" s="18"/>
      <c r="AL193" s="18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37"/>
      <c r="BR193" s="24"/>
    </row>
    <row r="194" spans="1:70" ht="18.600000000000001" customHeight="1" x14ac:dyDescent="0.5">
      <c r="C194" s="32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38"/>
      <c r="O194" s="38"/>
      <c r="P194" s="38"/>
      <c r="Q194" s="38"/>
      <c r="R194" s="38"/>
      <c r="S194" s="38"/>
      <c r="T194" s="38"/>
      <c r="U194" s="42" t="s">
        <v>32</v>
      </c>
      <c r="V194" s="38"/>
      <c r="W194" s="38"/>
      <c r="X194" s="38"/>
      <c r="Y194" s="38"/>
      <c r="Z194" s="38"/>
      <c r="AA194" s="35"/>
      <c r="AB194" s="43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2" t="s">
        <v>33</v>
      </c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18"/>
      <c r="BQ194" s="37"/>
      <c r="BR194" s="24"/>
    </row>
    <row r="195" spans="1:70" ht="15.6" customHeight="1" x14ac:dyDescent="0.4">
      <c r="C195" s="32"/>
      <c r="D195" s="83" t="s">
        <v>34</v>
      </c>
      <c r="E195" s="83"/>
      <c r="F195" s="83"/>
      <c r="G195" s="83"/>
      <c r="H195" s="83"/>
      <c r="I195" s="83"/>
      <c r="J195" s="83"/>
      <c r="K195" s="83"/>
      <c r="L195" s="83"/>
      <c r="M195" s="93"/>
      <c r="N195" s="84" t="str">
        <f>IF([1]回答表!AD44="○","○","")</f>
        <v/>
      </c>
      <c r="O195" s="85"/>
      <c r="P195" s="85"/>
      <c r="Q195" s="86"/>
      <c r="R195" s="38"/>
      <c r="S195" s="38"/>
      <c r="T195" s="38"/>
      <c r="U195" s="94" t="str">
        <f>IF([1]回答表!AD44="○",[1]回答表!B296,"")</f>
        <v/>
      </c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6"/>
      <c r="AK195" s="60"/>
      <c r="AL195" s="60"/>
      <c r="AM195" s="94" t="str">
        <f>IF([1]回答表!AD44="○",[1]回答表!B302,"")</f>
        <v/>
      </c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6"/>
      <c r="BQ195" s="37"/>
      <c r="BR195" s="24"/>
    </row>
    <row r="196" spans="1:70" ht="15.6" customHeight="1" x14ac:dyDescent="0.4">
      <c r="C196" s="32"/>
      <c r="D196" s="83"/>
      <c r="E196" s="83"/>
      <c r="F196" s="83"/>
      <c r="G196" s="83"/>
      <c r="H196" s="83"/>
      <c r="I196" s="83"/>
      <c r="J196" s="83"/>
      <c r="K196" s="83"/>
      <c r="L196" s="83"/>
      <c r="M196" s="93"/>
      <c r="N196" s="87"/>
      <c r="O196" s="88"/>
      <c r="P196" s="88"/>
      <c r="Q196" s="89"/>
      <c r="R196" s="38"/>
      <c r="S196" s="38"/>
      <c r="T196" s="38"/>
      <c r="U196" s="97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9"/>
      <c r="AK196" s="60"/>
      <c r="AL196" s="60"/>
      <c r="AM196" s="97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9"/>
      <c r="BQ196" s="37"/>
      <c r="BR196" s="24"/>
    </row>
    <row r="197" spans="1:70" ht="15.6" customHeight="1" x14ac:dyDescent="0.4">
      <c r="C197" s="32"/>
      <c r="D197" s="83"/>
      <c r="E197" s="83"/>
      <c r="F197" s="83"/>
      <c r="G197" s="83"/>
      <c r="H197" s="83"/>
      <c r="I197" s="83"/>
      <c r="J197" s="83"/>
      <c r="K197" s="83"/>
      <c r="L197" s="83"/>
      <c r="M197" s="93"/>
      <c r="N197" s="87"/>
      <c r="O197" s="88"/>
      <c r="P197" s="88"/>
      <c r="Q197" s="89"/>
      <c r="R197" s="38"/>
      <c r="S197" s="38"/>
      <c r="T197" s="38"/>
      <c r="U197" s="97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9"/>
      <c r="AK197" s="60"/>
      <c r="AL197" s="60"/>
      <c r="AM197" s="97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9"/>
      <c r="BQ197" s="37"/>
      <c r="BR197" s="24"/>
    </row>
    <row r="198" spans="1:70" ht="15.6" customHeight="1" x14ac:dyDescent="0.4">
      <c r="C198" s="32"/>
      <c r="D198" s="83"/>
      <c r="E198" s="83"/>
      <c r="F198" s="83"/>
      <c r="G198" s="83"/>
      <c r="H198" s="83"/>
      <c r="I198" s="83"/>
      <c r="J198" s="83"/>
      <c r="K198" s="83"/>
      <c r="L198" s="83"/>
      <c r="M198" s="93"/>
      <c r="N198" s="90"/>
      <c r="O198" s="91"/>
      <c r="P198" s="91"/>
      <c r="Q198" s="92"/>
      <c r="R198" s="38"/>
      <c r="S198" s="38"/>
      <c r="T198" s="38"/>
      <c r="U198" s="100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2"/>
      <c r="AK198" s="60"/>
      <c r="AL198" s="60"/>
      <c r="AM198" s="100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2"/>
      <c r="BQ198" s="37"/>
      <c r="BR198" s="24"/>
    </row>
    <row r="199" spans="1:70" ht="15.6" customHeight="1" x14ac:dyDescent="0.4"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8"/>
      <c r="BR199" s="24"/>
    </row>
    <row r="200" spans="1:70" ht="15.6" customHeight="1" x14ac:dyDescent="0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</row>
    <row r="201" spans="1:70" ht="15.6" customHeight="1" x14ac:dyDescent="0.4"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28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30"/>
      <c r="BR201" s="24"/>
    </row>
    <row r="202" spans="1:70" ht="15.6" customHeight="1" x14ac:dyDescent="0.5">
      <c r="A202" s="24"/>
      <c r="B202" s="24"/>
      <c r="C202" s="32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18"/>
      <c r="Y202" s="18"/>
      <c r="Z202" s="18"/>
      <c r="AA202" s="34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6"/>
      <c r="AO202" s="39"/>
      <c r="AP202" s="40"/>
      <c r="AQ202" s="40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33"/>
      <c r="BD202" s="34"/>
      <c r="BE202" s="34"/>
      <c r="BF202" s="34"/>
      <c r="BG202" s="34"/>
      <c r="BH202" s="34"/>
      <c r="BI202" s="34"/>
      <c r="BJ202" s="34"/>
      <c r="BK202" s="34"/>
      <c r="BL202" s="34"/>
      <c r="BM202" s="35"/>
      <c r="BN202" s="35"/>
      <c r="BO202" s="35"/>
      <c r="BP202" s="36"/>
      <c r="BQ202" s="37"/>
      <c r="BR202" s="24"/>
    </row>
    <row r="203" spans="1:70" ht="15.6" customHeight="1" x14ac:dyDescent="0.5">
      <c r="A203" s="24"/>
      <c r="B203" s="24"/>
      <c r="C203" s="32"/>
      <c r="D203" s="71" t="s">
        <v>14</v>
      </c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3"/>
      <c r="R203" s="77" t="s">
        <v>58</v>
      </c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9"/>
      <c r="BC203" s="33"/>
      <c r="BD203" s="34"/>
      <c r="BE203" s="34"/>
      <c r="BF203" s="34"/>
      <c r="BG203" s="34"/>
      <c r="BH203" s="34"/>
      <c r="BI203" s="34"/>
      <c r="BJ203" s="34"/>
      <c r="BK203" s="34"/>
      <c r="BL203" s="34"/>
      <c r="BM203" s="35"/>
      <c r="BN203" s="35"/>
      <c r="BO203" s="35"/>
      <c r="BP203" s="36"/>
      <c r="BQ203" s="37"/>
      <c r="BR203" s="24"/>
    </row>
    <row r="204" spans="1:70" ht="15.6" customHeight="1" x14ac:dyDescent="0.5">
      <c r="A204" s="24"/>
      <c r="B204" s="24"/>
      <c r="C204" s="32"/>
      <c r="D204" s="74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6"/>
      <c r="R204" s="80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2"/>
      <c r="BC204" s="33"/>
      <c r="BD204" s="34"/>
      <c r="BE204" s="34"/>
      <c r="BF204" s="34"/>
      <c r="BG204" s="34"/>
      <c r="BH204" s="34"/>
      <c r="BI204" s="34"/>
      <c r="BJ204" s="34"/>
      <c r="BK204" s="34"/>
      <c r="BL204" s="34"/>
      <c r="BM204" s="35"/>
      <c r="BN204" s="35"/>
      <c r="BO204" s="35"/>
      <c r="BP204" s="36"/>
      <c r="BQ204" s="37"/>
      <c r="BR204" s="24"/>
    </row>
    <row r="205" spans="1:70" ht="15.6" customHeight="1" x14ac:dyDescent="0.5">
      <c r="A205" s="24"/>
      <c r="B205" s="24"/>
      <c r="C205" s="32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18"/>
      <c r="Y205" s="18"/>
      <c r="Z205" s="18"/>
      <c r="AA205" s="34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6"/>
      <c r="AO205" s="39"/>
      <c r="AP205" s="40"/>
      <c r="AQ205" s="40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33"/>
      <c r="BD205" s="34"/>
      <c r="BE205" s="34"/>
      <c r="BF205" s="34"/>
      <c r="BG205" s="34"/>
      <c r="BH205" s="34"/>
      <c r="BI205" s="34"/>
      <c r="BJ205" s="34"/>
      <c r="BK205" s="34"/>
      <c r="BL205" s="34"/>
      <c r="BM205" s="35"/>
      <c r="BN205" s="35"/>
      <c r="BO205" s="35"/>
      <c r="BP205" s="36"/>
      <c r="BQ205" s="37"/>
      <c r="BR205" s="24"/>
    </row>
    <row r="206" spans="1:70" ht="19.149999999999999" customHeight="1" x14ac:dyDescent="0.5">
      <c r="A206" s="24"/>
      <c r="B206" s="24"/>
      <c r="C206" s="32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42" t="s">
        <v>36</v>
      </c>
      <c r="V206" s="38"/>
      <c r="W206" s="38"/>
      <c r="X206" s="38"/>
      <c r="Y206" s="38"/>
      <c r="Z206" s="38"/>
      <c r="AA206" s="35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61" t="s">
        <v>59</v>
      </c>
      <c r="AO206" s="35"/>
      <c r="AP206" s="35"/>
      <c r="AQ206" s="35"/>
      <c r="AR206" s="35"/>
      <c r="AS206" s="35"/>
      <c r="AT206" s="35"/>
      <c r="AU206" s="35"/>
      <c r="AV206" s="35"/>
      <c r="AW206" s="35"/>
      <c r="AX206" s="44"/>
      <c r="AY206" s="42"/>
      <c r="AZ206" s="42"/>
      <c r="BA206" s="62"/>
      <c r="BB206" s="62"/>
      <c r="BC206" s="33"/>
      <c r="BD206" s="34"/>
      <c r="BE206" s="48" t="s">
        <v>17</v>
      </c>
      <c r="BF206" s="59"/>
      <c r="BG206" s="59"/>
      <c r="BH206" s="59"/>
      <c r="BI206" s="59"/>
      <c r="BJ206" s="59"/>
      <c r="BK206" s="59"/>
      <c r="BL206" s="35"/>
      <c r="BM206" s="35"/>
      <c r="BN206" s="35"/>
      <c r="BO206" s="35"/>
      <c r="BP206" s="44"/>
      <c r="BQ206" s="37"/>
      <c r="BR206" s="24"/>
    </row>
    <row r="207" spans="1:70" ht="15.6" customHeight="1" x14ac:dyDescent="0.4">
      <c r="A207" s="24"/>
      <c r="B207" s="24"/>
      <c r="C207" s="32"/>
      <c r="D207" s="77" t="s">
        <v>18</v>
      </c>
      <c r="E207" s="78"/>
      <c r="F207" s="78"/>
      <c r="G207" s="78"/>
      <c r="H207" s="78"/>
      <c r="I207" s="78"/>
      <c r="J207" s="78"/>
      <c r="K207" s="78"/>
      <c r="L207" s="78"/>
      <c r="M207" s="79"/>
      <c r="N207" s="84" t="str">
        <f>IF([1]回答表!X45="○","○","")</f>
        <v/>
      </c>
      <c r="O207" s="85"/>
      <c r="P207" s="85"/>
      <c r="Q207" s="86"/>
      <c r="R207" s="38"/>
      <c r="S207" s="38"/>
      <c r="T207" s="38"/>
      <c r="U207" s="94" t="str">
        <f>IF([1]回答表!X45="○",[1]回答表!B314,IF([1]回答表!AA45="○",[1]回答表!B337,""))</f>
        <v/>
      </c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6"/>
      <c r="AK207" s="49"/>
      <c r="AL207" s="49"/>
      <c r="AM207" s="49"/>
      <c r="AN207" s="94" t="str">
        <f>IF([1]回答表!X45="○",[1]回答表!B320,"")</f>
        <v/>
      </c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8"/>
      <c r="BC207" s="39"/>
      <c r="BD207" s="34"/>
      <c r="BE207" s="122" t="str">
        <f>IF([1]回答表!X45="○",[1]回答表!B326,IF([1]回答表!AA45="○",[1]回答表!B343,""))</f>
        <v/>
      </c>
      <c r="BF207" s="123"/>
      <c r="BG207" s="123"/>
      <c r="BH207" s="123"/>
      <c r="BI207" s="122"/>
      <c r="BJ207" s="123"/>
      <c r="BK207" s="123"/>
      <c r="BL207" s="123"/>
      <c r="BM207" s="122"/>
      <c r="BN207" s="123"/>
      <c r="BO207" s="123"/>
      <c r="BP207" s="154"/>
      <c r="BQ207" s="37"/>
      <c r="BR207" s="24"/>
    </row>
    <row r="208" spans="1:70" ht="15.6" customHeight="1" x14ac:dyDescent="0.4">
      <c r="A208" s="24"/>
      <c r="B208" s="24"/>
      <c r="C208" s="32"/>
      <c r="D208" s="129"/>
      <c r="E208" s="130"/>
      <c r="F208" s="130"/>
      <c r="G208" s="130"/>
      <c r="H208" s="130"/>
      <c r="I208" s="130"/>
      <c r="J208" s="130"/>
      <c r="K208" s="130"/>
      <c r="L208" s="130"/>
      <c r="M208" s="131"/>
      <c r="N208" s="87"/>
      <c r="O208" s="88"/>
      <c r="P208" s="88"/>
      <c r="Q208" s="89"/>
      <c r="R208" s="38"/>
      <c r="S208" s="38"/>
      <c r="T208" s="38"/>
      <c r="U208" s="97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9"/>
      <c r="AK208" s="49"/>
      <c r="AL208" s="49"/>
      <c r="AM208" s="49"/>
      <c r="AN208" s="169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1"/>
      <c r="BC208" s="39"/>
      <c r="BD208" s="34"/>
      <c r="BE208" s="124"/>
      <c r="BF208" s="125"/>
      <c r="BG208" s="125"/>
      <c r="BH208" s="125"/>
      <c r="BI208" s="124"/>
      <c r="BJ208" s="125"/>
      <c r="BK208" s="125"/>
      <c r="BL208" s="125"/>
      <c r="BM208" s="124"/>
      <c r="BN208" s="125"/>
      <c r="BO208" s="125"/>
      <c r="BP208" s="145"/>
      <c r="BQ208" s="37"/>
      <c r="BR208" s="24"/>
    </row>
    <row r="209" spans="1:70" ht="15.6" customHeight="1" x14ac:dyDescent="0.4">
      <c r="A209" s="24"/>
      <c r="B209" s="24"/>
      <c r="C209" s="32"/>
      <c r="D209" s="129"/>
      <c r="E209" s="130"/>
      <c r="F209" s="130"/>
      <c r="G209" s="130"/>
      <c r="H209" s="130"/>
      <c r="I209" s="130"/>
      <c r="J209" s="130"/>
      <c r="K209" s="130"/>
      <c r="L209" s="130"/>
      <c r="M209" s="131"/>
      <c r="N209" s="87"/>
      <c r="O209" s="88"/>
      <c r="P209" s="88"/>
      <c r="Q209" s="89"/>
      <c r="R209" s="38"/>
      <c r="S209" s="38"/>
      <c r="T209" s="38"/>
      <c r="U209" s="97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9"/>
      <c r="AK209" s="49"/>
      <c r="AL209" s="49"/>
      <c r="AM209" s="49"/>
      <c r="AN209" s="169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1"/>
      <c r="BC209" s="39"/>
      <c r="BD209" s="34"/>
      <c r="BE209" s="124"/>
      <c r="BF209" s="125"/>
      <c r="BG209" s="125"/>
      <c r="BH209" s="125"/>
      <c r="BI209" s="124"/>
      <c r="BJ209" s="125"/>
      <c r="BK209" s="125"/>
      <c r="BL209" s="125"/>
      <c r="BM209" s="124"/>
      <c r="BN209" s="125"/>
      <c r="BO209" s="125"/>
      <c r="BP209" s="145"/>
      <c r="BQ209" s="37"/>
      <c r="BR209" s="24"/>
    </row>
    <row r="210" spans="1:70" ht="15.6" customHeight="1" x14ac:dyDescent="0.4">
      <c r="A210" s="24"/>
      <c r="B210" s="24"/>
      <c r="C210" s="32"/>
      <c r="D210" s="80"/>
      <c r="E210" s="81"/>
      <c r="F210" s="81"/>
      <c r="G210" s="81"/>
      <c r="H210" s="81"/>
      <c r="I210" s="81"/>
      <c r="J210" s="81"/>
      <c r="K210" s="81"/>
      <c r="L210" s="81"/>
      <c r="M210" s="82"/>
      <c r="N210" s="90"/>
      <c r="O210" s="91"/>
      <c r="P210" s="91"/>
      <c r="Q210" s="92"/>
      <c r="R210" s="38"/>
      <c r="S210" s="38"/>
      <c r="T210" s="38"/>
      <c r="U210" s="97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9"/>
      <c r="AK210" s="49"/>
      <c r="AL210" s="49"/>
      <c r="AM210" s="49"/>
      <c r="AN210" s="169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  <c r="BB210" s="171"/>
      <c r="BC210" s="39"/>
      <c r="BD210" s="34"/>
      <c r="BE210" s="124" t="str">
        <f>IF([1]回答表!X45="○",[1]回答表!E326,IF([1]回答表!AA45="○",[1]回答表!E343,""))</f>
        <v/>
      </c>
      <c r="BF210" s="125"/>
      <c r="BG210" s="125"/>
      <c r="BH210" s="125"/>
      <c r="BI210" s="124" t="str">
        <f>IF([1]回答表!X45="○",[1]回答表!E327,IF([1]回答表!AA45="○",[1]回答表!E344,""))</f>
        <v/>
      </c>
      <c r="BJ210" s="125"/>
      <c r="BK210" s="125"/>
      <c r="BL210" s="145"/>
      <c r="BM210" s="124" t="str">
        <f>IF([1]回答表!X45="○",[1]回答表!E328,IF([1]回答表!AA45="○",[1]回答表!E345,""))</f>
        <v/>
      </c>
      <c r="BN210" s="125"/>
      <c r="BO210" s="125"/>
      <c r="BP210" s="145"/>
      <c r="BQ210" s="37"/>
      <c r="BR210" s="24"/>
    </row>
    <row r="211" spans="1:70" ht="15.6" customHeight="1" x14ac:dyDescent="0.4">
      <c r="A211" s="24"/>
      <c r="B211" s="24"/>
      <c r="C211" s="32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2"/>
      <c r="O211" s="52"/>
      <c r="P211" s="52"/>
      <c r="Q211" s="52"/>
      <c r="R211" s="52"/>
      <c r="S211" s="52"/>
      <c r="T211" s="52"/>
      <c r="U211" s="97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9"/>
      <c r="AK211" s="49"/>
      <c r="AL211" s="49"/>
      <c r="AM211" s="49"/>
      <c r="AN211" s="169"/>
      <c r="AO211" s="170"/>
      <c r="AP211" s="170"/>
      <c r="AQ211" s="170"/>
      <c r="AR211" s="170"/>
      <c r="AS211" s="170"/>
      <c r="AT211" s="170"/>
      <c r="AU211" s="170"/>
      <c r="AV211" s="170"/>
      <c r="AW211" s="170"/>
      <c r="AX211" s="170"/>
      <c r="AY211" s="170"/>
      <c r="AZ211" s="170"/>
      <c r="BA211" s="170"/>
      <c r="BB211" s="171"/>
      <c r="BC211" s="39"/>
      <c r="BD211" s="39"/>
      <c r="BE211" s="124"/>
      <c r="BF211" s="125"/>
      <c r="BG211" s="125"/>
      <c r="BH211" s="125"/>
      <c r="BI211" s="124"/>
      <c r="BJ211" s="125"/>
      <c r="BK211" s="125"/>
      <c r="BL211" s="145"/>
      <c r="BM211" s="124"/>
      <c r="BN211" s="125"/>
      <c r="BO211" s="125"/>
      <c r="BP211" s="145"/>
      <c r="BQ211" s="37"/>
      <c r="BR211" s="24"/>
    </row>
    <row r="212" spans="1:70" ht="15.6" customHeight="1" x14ac:dyDescent="0.4">
      <c r="A212" s="24"/>
      <c r="B212" s="24"/>
      <c r="C212" s="32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2"/>
      <c r="O212" s="52"/>
      <c r="P212" s="52"/>
      <c r="Q212" s="52"/>
      <c r="R212" s="52"/>
      <c r="S212" s="52"/>
      <c r="T212" s="52"/>
      <c r="U212" s="97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9"/>
      <c r="AK212" s="49"/>
      <c r="AL212" s="49"/>
      <c r="AM212" s="49"/>
      <c r="AN212" s="169"/>
      <c r="AO212" s="170"/>
      <c r="AP212" s="170"/>
      <c r="AQ212" s="170"/>
      <c r="AR212" s="170"/>
      <c r="AS212" s="170"/>
      <c r="AT212" s="170"/>
      <c r="AU212" s="170"/>
      <c r="AV212" s="170"/>
      <c r="AW212" s="170"/>
      <c r="AX212" s="170"/>
      <c r="AY212" s="170"/>
      <c r="AZ212" s="170"/>
      <c r="BA212" s="170"/>
      <c r="BB212" s="171"/>
      <c r="BC212" s="39"/>
      <c r="BD212" s="34"/>
      <c r="BE212" s="124"/>
      <c r="BF212" s="125"/>
      <c r="BG212" s="125"/>
      <c r="BH212" s="125"/>
      <c r="BI212" s="124"/>
      <c r="BJ212" s="125"/>
      <c r="BK212" s="125"/>
      <c r="BL212" s="145"/>
      <c r="BM212" s="124"/>
      <c r="BN212" s="125"/>
      <c r="BO212" s="125"/>
      <c r="BP212" s="145"/>
      <c r="BQ212" s="37"/>
      <c r="BR212" s="24"/>
    </row>
    <row r="213" spans="1:70" ht="15.6" customHeight="1" x14ac:dyDescent="0.4">
      <c r="A213" s="24"/>
      <c r="B213" s="24"/>
      <c r="C213" s="32"/>
      <c r="D213" s="133" t="s">
        <v>26</v>
      </c>
      <c r="E213" s="134"/>
      <c r="F213" s="134"/>
      <c r="G213" s="134"/>
      <c r="H213" s="134"/>
      <c r="I213" s="134"/>
      <c r="J213" s="134"/>
      <c r="K213" s="134"/>
      <c r="L213" s="134"/>
      <c r="M213" s="135"/>
      <c r="N213" s="84" t="str">
        <f>IF([1]回答表!AA45="○","○","")</f>
        <v/>
      </c>
      <c r="O213" s="85"/>
      <c r="P213" s="85"/>
      <c r="Q213" s="86"/>
      <c r="R213" s="38"/>
      <c r="S213" s="38"/>
      <c r="T213" s="38"/>
      <c r="U213" s="97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9"/>
      <c r="AK213" s="49"/>
      <c r="AL213" s="49"/>
      <c r="AM213" s="49"/>
      <c r="AN213" s="169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1"/>
      <c r="BC213" s="39"/>
      <c r="BD213" s="53"/>
      <c r="BE213" s="124"/>
      <c r="BF213" s="125"/>
      <c r="BG213" s="125"/>
      <c r="BH213" s="125"/>
      <c r="BI213" s="124"/>
      <c r="BJ213" s="125"/>
      <c r="BK213" s="125"/>
      <c r="BL213" s="145"/>
      <c r="BM213" s="124"/>
      <c r="BN213" s="125"/>
      <c r="BO213" s="125"/>
      <c r="BP213" s="145"/>
      <c r="BQ213" s="37"/>
      <c r="BR213" s="24"/>
    </row>
    <row r="214" spans="1:70" ht="15.6" customHeight="1" x14ac:dyDescent="0.4">
      <c r="A214" s="24"/>
      <c r="B214" s="24"/>
      <c r="C214" s="32"/>
      <c r="D214" s="136"/>
      <c r="E214" s="137"/>
      <c r="F214" s="137"/>
      <c r="G214" s="137"/>
      <c r="H214" s="137"/>
      <c r="I214" s="137"/>
      <c r="J214" s="137"/>
      <c r="K214" s="137"/>
      <c r="L214" s="137"/>
      <c r="M214" s="138"/>
      <c r="N214" s="87"/>
      <c r="O214" s="88"/>
      <c r="P214" s="88"/>
      <c r="Q214" s="89"/>
      <c r="R214" s="38"/>
      <c r="S214" s="38"/>
      <c r="T214" s="38"/>
      <c r="U214" s="97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9"/>
      <c r="AK214" s="49"/>
      <c r="AL214" s="49"/>
      <c r="AM214" s="49"/>
      <c r="AN214" s="169"/>
      <c r="AO214" s="170"/>
      <c r="AP214" s="170"/>
      <c r="AQ214" s="170"/>
      <c r="AR214" s="170"/>
      <c r="AS214" s="170"/>
      <c r="AT214" s="170"/>
      <c r="AU214" s="170"/>
      <c r="AV214" s="170"/>
      <c r="AW214" s="170"/>
      <c r="AX214" s="170"/>
      <c r="AY214" s="170"/>
      <c r="AZ214" s="170"/>
      <c r="BA214" s="170"/>
      <c r="BB214" s="171"/>
      <c r="BC214" s="39"/>
      <c r="BD214" s="53"/>
      <c r="BE214" s="124" t="s">
        <v>23</v>
      </c>
      <c r="BF214" s="125"/>
      <c r="BG214" s="125"/>
      <c r="BH214" s="125"/>
      <c r="BI214" s="124" t="s">
        <v>24</v>
      </c>
      <c r="BJ214" s="125"/>
      <c r="BK214" s="125"/>
      <c r="BL214" s="125"/>
      <c r="BM214" s="124" t="s">
        <v>25</v>
      </c>
      <c r="BN214" s="125"/>
      <c r="BO214" s="125"/>
      <c r="BP214" s="145"/>
      <c r="BQ214" s="37"/>
      <c r="BR214" s="24"/>
    </row>
    <row r="215" spans="1:70" ht="15.6" customHeight="1" x14ac:dyDescent="0.4">
      <c r="A215" s="24"/>
      <c r="B215" s="24"/>
      <c r="C215" s="32"/>
      <c r="D215" s="136"/>
      <c r="E215" s="137"/>
      <c r="F215" s="137"/>
      <c r="G215" s="137"/>
      <c r="H215" s="137"/>
      <c r="I215" s="137"/>
      <c r="J215" s="137"/>
      <c r="K215" s="137"/>
      <c r="L215" s="137"/>
      <c r="M215" s="138"/>
      <c r="N215" s="87"/>
      <c r="O215" s="88"/>
      <c r="P215" s="88"/>
      <c r="Q215" s="89"/>
      <c r="R215" s="38"/>
      <c r="S215" s="38"/>
      <c r="T215" s="38"/>
      <c r="U215" s="97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9"/>
      <c r="AK215" s="49"/>
      <c r="AL215" s="49"/>
      <c r="AM215" s="49"/>
      <c r="AN215" s="169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1"/>
      <c r="BC215" s="39"/>
      <c r="BD215" s="53"/>
      <c r="BE215" s="124"/>
      <c r="BF215" s="125"/>
      <c r="BG215" s="125"/>
      <c r="BH215" s="125"/>
      <c r="BI215" s="124"/>
      <c r="BJ215" s="125"/>
      <c r="BK215" s="125"/>
      <c r="BL215" s="125"/>
      <c r="BM215" s="124"/>
      <c r="BN215" s="125"/>
      <c r="BO215" s="125"/>
      <c r="BP215" s="145"/>
      <c r="BQ215" s="37"/>
      <c r="BR215" s="24"/>
    </row>
    <row r="216" spans="1:70" ht="15.6" customHeight="1" x14ac:dyDescent="0.4">
      <c r="A216" s="24"/>
      <c r="B216" s="24"/>
      <c r="C216" s="32"/>
      <c r="D216" s="139"/>
      <c r="E216" s="140"/>
      <c r="F216" s="140"/>
      <c r="G216" s="140"/>
      <c r="H216" s="140"/>
      <c r="I216" s="140"/>
      <c r="J216" s="140"/>
      <c r="K216" s="140"/>
      <c r="L216" s="140"/>
      <c r="M216" s="141"/>
      <c r="N216" s="90"/>
      <c r="O216" s="91"/>
      <c r="P216" s="91"/>
      <c r="Q216" s="92"/>
      <c r="R216" s="38"/>
      <c r="S216" s="38"/>
      <c r="T216" s="38"/>
      <c r="U216" s="100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2"/>
      <c r="AK216" s="49"/>
      <c r="AL216" s="49"/>
      <c r="AM216" s="49"/>
      <c r="AN216" s="172"/>
      <c r="AO216" s="173"/>
      <c r="AP216" s="173"/>
      <c r="AQ216" s="173"/>
      <c r="AR216" s="173"/>
      <c r="AS216" s="173"/>
      <c r="AT216" s="173"/>
      <c r="AU216" s="173"/>
      <c r="AV216" s="173"/>
      <c r="AW216" s="173"/>
      <c r="AX216" s="173"/>
      <c r="AY216" s="173"/>
      <c r="AZ216" s="173"/>
      <c r="BA216" s="173"/>
      <c r="BB216" s="174"/>
      <c r="BC216" s="39"/>
      <c r="BD216" s="53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46"/>
      <c r="BQ216" s="37"/>
      <c r="BR216" s="24"/>
    </row>
    <row r="217" spans="1:70" ht="15.6" customHeight="1" x14ac:dyDescent="0.5">
      <c r="A217" s="24"/>
      <c r="B217" s="24"/>
      <c r="C217" s="32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18"/>
      <c r="Y217" s="18"/>
      <c r="Z217" s="18"/>
      <c r="AA217" s="35"/>
      <c r="AB217" s="35"/>
      <c r="AC217" s="35"/>
      <c r="AD217" s="35"/>
      <c r="AE217" s="35"/>
      <c r="AF217" s="35"/>
      <c r="AG217" s="35"/>
      <c r="AH217" s="35"/>
      <c r="AI217" s="35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37"/>
      <c r="BR217" s="24"/>
    </row>
    <row r="218" spans="1:70" ht="19.149999999999999" customHeight="1" x14ac:dyDescent="0.5">
      <c r="C218" s="32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38"/>
      <c r="O218" s="38"/>
      <c r="P218" s="38"/>
      <c r="Q218" s="38"/>
      <c r="R218" s="38"/>
      <c r="S218" s="38"/>
      <c r="T218" s="38"/>
      <c r="U218" s="42" t="s">
        <v>32</v>
      </c>
      <c r="V218" s="38"/>
      <c r="W218" s="38"/>
      <c r="X218" s="38"/>
      <c r="Y218" s="38"/>
      <c r="Z218" s="38"/>
      <c r="AA218" s="35"/>
      <c r="AB218" s="43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2" t="s">
        <v>33</v>
      </c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18"/>
      <c r="BQ218" s="37"/>
      <c r="BR218" s="24"/>
    </row>
    <row r="219" spans="1:70" ht="15.6" customHeight="1" x14ac:dyDescent="0.4">
      <c r="C219" s="32"/>
      <c r="D219" s="77" t="s">
        <v>34</v>
      </c>
      <c r="E219" s="78"/>
      <c r="F219" s="78"/>
      <c r="G219" s="78"/>
      <c r="H219" s="78"/>
      <c r="I219" s="78"/>
      <c r="J219" s="78"/>
      <c r="K219" s="78"/>
      <c r="L219" s="78"/>
      <c r="M219" s="79"/>
      <c r="N219" s="84" t="str">
        <f>IF([1]回答表!AD45="○","○","")</f>
        <v/>
      </c>
      <c r="O219" s="85"/>
      <c r="P219" s="85"/>
      <c r="Q219" s="86"/>
      <c r="R219" s="38"/>
      <c r="S219" s="38"/>
      <c r="T219" s="38"/>
      <c r="U219" s="94" t="str">
        <f>IF([1]回答表!AD45="○",[1]回答表!B350,"")</f>
        <v/>
      </c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6"/>
      <c r="AK219" s="60"/>
      <c r="AL219" s="60"/>
      <c r="AM219" s="94" t="str">
        <f>IF([1]回答表!AD45="○",[1]回答表!B356,"")</f>
        <v/>
      </c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6"/>
      <c r="BQ219" s="37"/>
      <c r="BR219" s="24"/>
    </row>
    <row r="220" spans="1:70" ht="15.6" customHeight="1" x14ac:dyDescent="0.4">
      <c r="C220" s="32"/>
      <c r="D220" s="129"/>
      <c r="E220" s="130"/>
      <c r="F220" s="130"/>
      <c r="G220" s="130"/>
      <c r="H220" s="130"/>
      <c r="I220" s="130"/>
      <c r="J220" s="130"/>
      <c r="K220" s="130"/>
      <c r="L220" s="130"/>
      <c r="M220" s="131"/>
      <c r="N220" s="87"/>
      <c r="O220" s="88"/>
      <c r="P220" s="88"/>
      <c r="Q220" s="89"/>
      <c r="R220" s="38"/>
      <c r="S220" s="38"/>
      <c r="T220" s="38"/>
      <c r="U220" s="97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9"/>
      <c r="AK220" s="60"/>
      <c r="AL220" s="60"/>
      <c r="AM220" s="97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9"/>
      <c r="BQ220" s="37"/>
      <c r="BR220" s="24"/>
    </row>
    <row r="221" spans="1:70" ht="15.6" customHeight="1" x14ac:dyDescent="0.4">
      <c r="C221" s="32"/>
      <c r="D221" s="129"/>
      <c r="E221" s="130"/>
      <c r="F221" s="130"/>
      <c r="G221" s="130"/>
      <c r="H221" s="130"/>
      <c r="I221" s="130"/>
      <c r="J221" s="130"/>
      <c r="K221" s="130"/>
      <c r="L221" s="130"/>
      <c r="M221" s="131"/>
      <c r="N221" s="87"/>
      <c r="O221" s="88"/>
      <c r="P221" s="88"/>
      <c r="Q221" s="89"/>
      <c r="R221" s="38"/>
      <c r="S221" s="38"/>
      <c r="T221" s="38"/>
      <c r="U221" s="97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9"/>
      <c r="AK221" s="60"/>
      <c r="AL221" s="60"/>
      <c r="AM221" s="97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9"/>
      <c r="BQ221" s="37"/>
      <c r="BR221" s="24"/>
    </row>
    <row r="222" spans="1:70" ht="15.6" customHeight="1" x14ac:dyDescent="0.4">
      <c r="C222" s="32"/>
      <c r="D222" s="80"/>
      <c r="E222" s="81"/>
      <c r="F222" s="81"/>
      <c r="G222" s="81"/>
      <c r="H222" s="81"/>
      <c r="I222" s="81"/>
      <c r="J222" s="81"/>
      <c r="K222" s="81"/>
      <c r="L222" s="81"/>
      <c r="M222" s="82"/>
      <c r="N222" s="90"/>
      <c r="O222" s="91"/>
      <c r="P222" s="91"/>
      <c r="Q222" s="92"/>
      <c r="R222" s="38"/>
      <c r="S222" s="38"/>
      <c r="T222" s="38"/>
      <c r="U222" s="100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2"/>
      <c r="AK222" s="60"/>
      <c r="AL222" s="60"/>
      <c r="AM222" s="100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2"/>
      <c r="BQ222" s="37"/>
      <c r="BR222" s="24"/>
    </row>
    <row r="223" spans="1:70" ht="15.6" customHeight="1" x14ac:dyDescent="0.4">
      <c r="C223" s="56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8"/>
      <c r="BR223" s="24"/>
    </row>
    <row r="224" spans="1:70" ht="15.6" customHeight="1" x14ac:dyDescent="0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</row>
    <row r="225" spans="1:70" ht="15.6" customHeight="1" x14ac:dyDescent="0.4">
      <c r="C225" s="26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28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30"/>
    </row>
    <row r="226" spans="1:70" ht="15.6" customHeight="1" x14ac:dyDescent="0.5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18"/>
      <c r="Y226" s="18"/>
      <c r="Z226" s="18"/>
      <c r="AA226" s="34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6"/>
      <c r="AO226" s="39"/>
      <c r="AP226" s="40"/>
      <c r="AQ226" s="40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5"/>
      <c r="BN226" s="35"/>
      <c r="BO226" s="35"/>
      <c r="BP226" s="36"/>
      <c r="BQ226" s="37"/>
    </row>
    <row r="227" spans="1:70" ht="15.6" customHeight="1" x14ac:dyDescent="0.5">
      <c r="C227" s="32"/>
      <c r="D227" s="71" t="s">
        <v>14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3"/>
      <c r="R227" s="77" t="s">
        <v>60</v>
      </c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9"/>
      <c r="BC227" s="33"/>
      <c r="BD227" s="34"/>
      <c r="BE227" s="34"/>
      <c r="BF227" s="34"/>
      <c r="BG227" s="34"/>
      <c r="BH227" s="34"/>
      <c r="BI227" s="34"/>
      <c r="BJ227" s="34"/>
      <c r="BK227" s="34"/>
      <c r="BL227" s="34"/>
      <c r="BM227" s="35"/>
      <c r="BN227" s="35"/>
      <c r="BO227" s="35"/>
      <c r="BP227" s="36"/>
      <c r="BQ227" s="37"/>
    </row>
    <row r="228" spans="1:70" ht="15.6" customHeight="1" x14ac:dyDescent="0.5">
      <c r="A228" s="24"/>
      <c r="B228" s="24"/>
      <c r="C228" s="32"/>
      <c r="D228" s="74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6"/>
      <c r="R228" s="80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2"/>
      <c r="BC228" s="33"/>
      <c r="BD228" s="34"/>
      <c r="BE228" s="34"/>
      <c r="BF228" s="34"/>
      <c r="BG228" s="34"/>
      <c r="BH228" s="34"/>
      <c r="BI228" s="34"/>
      <c r="BJ228" s="34"/>
      <c r="BK228" s="34"/>
      <c r="BL228" s="34"/>
      <c r="BM228" s="35"/>
      <c r="BN228" s="35"/>
      <c r="BO228" s="35"/>
      <c r="BP228" s="36"/>
      <c r="BQ228" s="37"/>
      <c r="BR228" s="24"/>
    </row>
    <row r="229" spans="1:70" ht="15.6" customHeight="1" x14ac:dyDescent="0.5">
      <c r="A229" s="24"/>
      <c r="B229" s="24"/>
      <c r="C229" s="32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18"/>
      <c r="Y229" s="18"/>
      <c r="Z229" s="18"/>
      <c r="AA229" s="34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6"/>
      <c r="AO229" s="39"/>
      <c r="AP229" s="40"/>
      <c r="AQ229" s="40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33"/>
      <c r="BD229" s="34"/>
      <c r="BE229" s="34"/>
      <c r="BF229" s="34"/>
      <c r="BG229" s="34"/>
      <c r="BH229" s="34"/>
      <c r="BI229" s="34"/>
      <c r="BJ229" s="34"/>
      <c r="BK229" s="34"/>
      <c r="BL229" s="34"/>
      <c r="BM229" s="35"/>
      <c r="BN229" s="35"/>
      <c r="BO229" s="35"/>
      <c r="BP229" s="36"/>
      <c r="BQ229" s="37"/>
      <c r="BR229" s="24"/>
    </row>
    <row r="230" spans="1:70" ht="25.5" x14ac:dyDescent="0.5">
      <c r="A230" s="24"/>
      <c r="B230" s="24"/>
      <c r="C230" s="32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42" t="s">
        <v>36</v>
      </c>
      <c r="V230" s="38"/>
      <c r="W230" s="38"/>
      <c r="X230" s="38"/>
      <c r="Y230" s="38"/>
      <c r="Z230" s="38"/>
      <c r="AA230" s="35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2" t="s">
        <v>55</v>
      </c>
      <c r="AN230" s="44"/>
      <c r="AO230" s="43"/>
      <c r="AP230" s="45"/>
      <c r="AQ230" s="45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7"/>
      <c r="BD230" s="35"/>
      <c r="BE230" s="61" t="s">
        <v>61</v>
      </c>
      <c r="BF230" s="59"/>
      <c r="BG230" s="59"/>
      <c r="BH230" s="59"/>
      <c r="BI230" s="59"/>
      <c r="BJ230" s="59"/>
      <c r="BK230" s="59"/>
      <c r="BL230" s="35"/>
      <c r="BM230" s="35"/>
      <c r="BN230" s="35"/>
      <c r="BO230" s="35"/>
      <c r="BP230" s="44"/>
      <c r="BQ230" s="37"/>
      <c r="BR230" s="24"/>
    </row>
    <row r="231" spans="1:70" ht="15.6" customHeight="1" x14ac:dyDescent="0.4">
      <c r="A231" s="24"/>
      <c r="B231" s="24"/>
      <c r="C231" s="32"/>
      <c r="D231" s="77" t="s">
        <v>18</v>
      </c>
      <c r="E231" s="78"/>
      <c r="F231" s="78"/>
      <c r="G231" s="78"/>
      <c r="H231" s="78"/>
      <c r="I231" s="78"/>
      <c r="J231" s="78"/>
      <c r="K231" s="78"/>
      <c r="L231" s="78"/>
      <c r="M231" s="79"/>
      <c r="N231" s="84" t="str">
        <f>IF([1]回答表!X46="○","○","")</f>
        <v/>
      </c>
      <c r="O231" s="85"/>
      <c r="P231" s="85"/>
      <c r="Q231" s="86"/>
      <c r="R231" s="38"/>
      <c r="S231" s="38"/>
      <c r="T231" s="38"/>
      <c r="U231" s="94" t="str">
        <f>IF([1]回答表!X46="○",[1]回答表!B368,IF([1]回答表!AA46="○",[1]回答表!B382,""))</f>
        <v/>
      </c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6"/>
      <c r="AK231" s="49"/>
      <c r="AL231" s="49"/>
      <c r="AM231" s="142" t="s">
        <v>62</v>
      </c>
      <c r="AN231" s="142"/>
      <c r="AO231" s="142"/>
      <c r="AP231" s="142"/>
      <c r="AQ231" s="144" t="str">
        <f>IF([1]回答表!X46="○",[1]回答表!BC375,IF([1]回答表!AA46="○",[1]回答表!BC389,""))</f>
        <v/>
      </c>
      <c r="AR231" s="144"/>
      <c r="AS231" s="144"/>
      <c r="AT231" s="144"/>
      <c r="AU231" s="158" t="s">
        <v>63</v>
      </c>
      <c r="AV231" s="159"/>
      <c r="AW231" s="159"/>
      <c r="AX231" s="160"/>
      <c r="AY231" s="144" t="str">
        <f>IF([1]回答表!X46="○",[1]回答表!BC380,IF([1]回答表!AA46="○",[1]回答表!BC394,""))</f>
        <v/>
      </c>
      <c r="AZ231" s="144"/>
      <c r="BA231" s="144"/>
      <c r="BB231" s="144"/>
      <c r="BC231" s="39"/>
      <c r="BD231" s="34"/>
      <c r="BE231" s="122" t="str">
        <f>IF([1]回答表!X46="○",[1]回答表!S374,IF([1]回答表!AA46="○",[1]回答表!S388,""))</f>
        <v/>
      </c>
      <c r="BF231" s="123"/>
      <c r="BG231" s="123"/>
      <c r="BH231" s="123"/>
      <c r="BI231" s="122"/>
      <c r="BJ231" s="123"/>
      <c r="BK231" s="123"/>
      <c r="BL231" s="123"/>
      <c r="BM231" s="122"/>
      <c r="BN231" s="123"/>
      <c r="BO231" s="123"/>
      <c r="BP231" s="154"/>
      <c r="BQ231" s="37"/>
      <c r="BR231" s="24"/>
    </row>
    <row r="232" spans="1:70" ht="15.6" customHeight="1" x14ac:dyDescent="0.4">
      <c r="A232" s="24"/>
      <c r="B232" s="24"/>
      <c r="C232" s="32"/>
      <c r="D232" s="129"/>
      <c r="E232" s="130"/>
      <c r="F232" s="130"/>
      <c r="G232" s="130"/>
      <c r="H232" s="130"/>
      <c r="I232" s="130"/>
      <c r="J232" s="130"/>
      <c r="K232" s="130"/>
      <c r="L232" s="130"/>
      <c r="M232" s="131"/>
      <c r="N232" s="87"/>
      <c r="O232" s="88"/>
      <c r="P232" s="88"/>
      <c r="Q232" s="89"/>
      <c r="R232" s="38"/>
      <c r="S232" s="38"/>
      <c r="T232" s="38"/>
      <c r="U232" s="97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9"/>
      <c r="AK232" s="49"/>
      <c r="AL232" s="49"/>
      <c r="AM232" s="142"/>
      <c r="AN232" s="142"/>
      <c r="AO232" s="142"/>
      <c r="AP232" s="142"/>
      <c r="AQ232" s="144"/>
      <c r="AR232" s="144"/>
      <c r="AS232" s="144"/>
      <c r="AT232" s="144"/>
      <c r="AU232" s="161"/>
      <c r="AV232" s="162"/>
      <c r="AW232" s="162"/>
      <c r="AX232" s="163"/>
      <c r="AY232" s="144"/>
      <c r="AZ232" s="144"/>
      <c r="BA232" s="144"/>
      <c r="BB232" s="144"/>
      <c r="BC232" s="39"/>
      <c r="BD232" s="34"/>
      <c r="BE232" s="124"/>
      <c r="BF232" s="125"/>
      <c r="BG232" s="125"/>
      <c r="BH232" s="125"/>
      <c r="BI232" s="124"/>
      <c r="BJ232" s="125"/>
      <c r="BK232" s="125"/>
      <c r="BL232" s="125"/>
      <c r="BM232" s="124"/>
      <c r="BN232" s="125"/>
      <c r="BO232" s="125"/>
      <c r="BP232" s="145"/>
      <c r="BQ232" s="37"/>
      <c r="BR232" s="24"/>
    </row>
    <row r="233" spans="1:70" ht="15.6" customHeight="1" x14ac:dyDescent="0.4">
      <c r="A233" s="24"/>
      <c r="B233" s="24"/>
      <c r="C233" s="32"/>
      <c r="D233" s="129"/>
      <c r="E233" s="130"/>
      <c r="F233" s="130"/>
      <c r="G233" s="130"/>
      <c r="H233" s="130"/>
      <c r="I233" s="130"/>
      <c r="J233" s="130"/>
      <c r="K233" s="130"/>
      <c r="L233" s="130"/>
      <c r="M233" s="131"/>
      <c r="N233" s="87"/>
      <c r="O233" s="88"/>
      <c r="P233" s="88"/>
      <c r="Q233" s="89"/>
      <c r="R233" s="38"/>
      <c r="S233" s="38"/>
      <c r="T233" s="38"/>
      <c r="U233" s="97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9"/>
      <c r="AK233" s="49"/>
      <c r="AL233" s="49"/>
      <c r="AM233" s="142" t="s">
        <v>64</v>
      </c>
      <c r="AN233" s="142"/>
      <c r="AO233" s="142"/>
      <c r="AP233" s="142"/>
      <c r="AQ233" s="144" t="str">
        <f>IF([1]回答表!X46="○",[1]回答表!BC376,IF([1]回答表!AA46="○",[1]回答表!BC390,""))</f>
        <v/>
      </c>
      <c r="AR233" s="144"/>
      <c r="AS233" s="144"/>
      <c r="AT233" s="144"/>
      <c r="AU233" s="161"/>
      <c r="AV233" s="162"/>
      <c r="AW233" s="162"/>
      <c r="AX233" s="163"/>
      <c r="AY233" s="144"/>
      <c r="AZ233" s="144"/>
      <c r="BA233" s="144"/>
      <c r="BB233" s="144"/>
      <c r="BC233" s="39"/>
      <c r="BD233" s="34"/>
      <c r="BE233" s="124"/>
      <c r="BF233" s="125"/>
      <c r="BG233" s="125"/>
      <c r="BH233" s="125"/>
      <c r="BI233" s="124"/>
      <c r="BJ233" s="125"/>
      <c r="BK233" s="125"/>
      <c r="BL233" s="125"/>
      <c r="BM233" s="124"/>
      <c r="BN233" s="125"/>
      <c r="BO233" s="125"/>
      <c r="BP233" s="145"/>
      <c r="BQ233" s="37"/>
      <c r="BR233" s="24"/>
    </row>
    <row r="234" spans="1:70" ht="15.6" customHeight="1" x14ac:dyDescent="0.4">
      <c r="A234" s="24"/>
      <c r="B234" s="24"/>
      <c r="C234" s="32"/>
      <c r="D234" s="80"/>
      <c r="E234" s="81"/>
      <c r="F234" s="81"/>
      <c r="G234" s="81"/>
      <c r="H234" s="81"/>
      <c r="I234" s="81"/>
      <c r="J234" s="81"/>
      <c r="K234" s="81"/>
      <c r="L234" s="81"/>
      <c r="M234" s="82"/>
      <c r="N234" s="90"/>
      <c r="O234" s="91"/>
      <c r="P234" s="91"/>
      <c r="Q234" s="92"/>
      <c r="R234" s="38"/>
      <c r="S234" s="38"/>
      <c r="T234" s="38"/>
      <c r="U234" s="97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9"/>
      <c r="AK234" s="49"/>
      <c r="AL234" s="49"/>
      <c r="AM234" s="142"/>
      <c r="AN234" s="142"/>
      <c r="AO234" s="142"/>
      <c r="AP234" s="142"/>
      <c r="AQ234" s="144"/>
      <c r="AR234" s="144"/>
      <c r="AS234" s="144"/>
      <c r="AT234" s="144"/>
      <c r="AU234" s="161"/>
      <c r="AV234" s="162"/>
      <c r="AW234" s="162"/>
      <c r="AX234" s="163"/>
      <c r="AY234" s="144"/>
      <c r="AZ234" s="144"/>
      <c r="BA234" s="144"/>
      <c r="BB234" s="144"/>
      <c r="BC234" s="39"/>
      <c r="BD234" s="34"/>
      <c r="BE234" s="124" t="str">
        <f>IF([1]回答表!X46="○",[1]回答表!V374,IF([1]回答表!AA46="○",[1]回答表!V388,""))</f>
        <v/>
      </c>
      <c r="BF234" s="125"/>
      <c r="BG234" s="125"/>
      <c r="BH234" s="125"/>
      <c r="BI234" s="124" t="str">
        <f>IF([1]回答表!X46="○",[1]回答表!V375,IF([1]回答表!AA46="○",[1]回答表!V389,""))</f>
        <v/>
      </c>
      <c r="BJ234" s="125"/>
      <c r="BK234" s="125"/>
      <c r="BL234" s="145"/>
      <c r="BM234" s="124" t="str">
        <f>IF([1]回答表!X46="○",[1]回答表!V376,IF([1]回答表!AA46="○",[1]回答表!V390,""))</f>
        <v/>
      </c>
      <c r="BN234" s="125"/>
      <c r="BO234" s="125"/>
      <c r="BP234" s="145"/>
      <c r="BQ234" s="37"/>
      <c r="BR234" s="24"/>
    </row>
    <row r="235" spans="1:70" ht="15.6" customHeight="1" x14ac:dyDescent="0.4">
      <c r="A235" s="24"/>
      <c r="B235" s="24"/>
      <c r="C235" s="32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2"/>
      <c r="O235" s="52"/>
      <c r="P235" s="52"/>
      <c r="Q235" s="52"/>
      <c r="R235" s="52"/>
      <c r="S235" s="52"/>
      <c r="T235" s="52"/>
      <c r="U235" s="97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9"/>
      <c r="AK235" s="49"/>
      <c r="AL235" s="49"/>
      <c r="AM235" s="142" t="s">
        <v>65</v>
      </c>
      <c r="AN235" s="142"/>
      <c r="AO235" s="142"/>
      <c r="AP235" s="142"/>
      <c r="AQ235" s="144" t="str">
        <f>IF([1]回答表!X46="○",[1]回答表!BC377,IF([1]回答表!AA46="○",[1]回答表!BC391,""))</f>
        <v/>
      </c>
      <c r="AR235" s="144"/>
      <c r="AS235" s="144"/>
      <c r="AT235" s="144"/>
      <c r="AU235" s="164"/>
      <c r="AV235" s="165"/>
      <c r="AW235" s="165"/>
      <c r="AX235" s="166"/>
      <c r="AY235" s="144"/>
      <c r="AZ235" s="144"/>
      <c r="BA235" s="144"/>
      <c r="BB235" s="144"/>
      <c r="BC235" s="39"/>
      <c r="BD235" s="39"/>
      <c r="BE235" s="124"/>
      <c r="BF235" s="125"/>
      <c r="BG235" s="125"/>
      <c r="BH235" s="125"/>
      <c r="BI235" s="124"/>
      <c r="BJ235" s="125"/>
      <c r="BK235" s="125"/>
      <c r="BL235" s="145"/>
      <c r="BM235" s="124"/>
      <c r="BN235" s="125"/>
      <c r="BO235" s="125"/>
      <c r="BP235" s="145"/>
      <c r="BQ235" s="37"/>
      <c r="BR235" s="24"/>
    </row>
    <row r="236" spans="1:70" ht="15.6" customHeight="1" x14ac:dyDescent="0.4">
      <c r="A236" s="24"/>
      <c r="B236" s="24"/>
      <c r="C236" s="32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2"/>
      <c r="O236" s="52"/>
      <c r="P236" s="52"/>
      <c r="Q236" s="52"/>
      <c r="R236" s="52"/>
      <c r="S236" s="52"/>
      <c r="T236" s="52"/>
      <c r="U236" s="97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9"/>
      <c r="AK236" s="49"/>
      <c r="AL236" s="49"/>
      <c r="AM236" s="142"/>
      <c r="AN236" s="142"/>
      <c r="AO236" s="142"/>
      <c r="AP236" s="142"/>
      <c r="AQ236" s="144"/>
      <c r="AR236" s="144"/>
      <c r="AS236" s="144"/>
      <c r="AT236" s="144"/>
      <c r="AU236" s="142" t="s">
        <v>66</v>
      </c>
      <c r="AV236" s="142"/>
      <c r="AW236" s="142"/>
      <c r="AX236" s="142"/>
      <c r="AY236" s="132" t="str">
        <f>IF([1]回答表!X46="○",[1]回答表!BC381,IF([1]回答表!AA46="○",[1]回答表!BC395,""))</f>
        <v/>
      </c>
      <c r="AZ236" s="132"/>
      <c r="BA236" s="132"/>
      <c r="BB236" s="132"/>
      <c r="BC236" s="39"/>
      <c r="BD236" s="34"/>
      <c r="BE236" s="124"/>
      <c r="BF236" s="125"/>
      <c r="BG236" s="125"/>
      <c r="BH236" s="125"/>
      <c r="BI236" s="124"/>
      <c r="BJ236" s="125"/>
      <c r="BK236" s="125"/>
      <c r="BL236" s="145"/>
      <c r="BM236" s="124"/>
      <c r="BN236" s="125"/>
      <c r="BO236" s="125"/>
      <c r="BP236" s="145"/>
      <c r="BQ236" s="37"/>
      <c r="BR236" s="24"/>
    </row>
    <row r="237" spans="1:70" ht="15.6" customHeight="1" x14ac:dyDescent="0.4">
      <c r="A237" s="24"/>
      <c r="B237" s="24"/>
      <c r="C237" s="32"/>
      <c r="D237" s="133" t="s">
        <v>26</v>
      </c>
      <c r="E237" s="134"/>
      <c r="F237" s="134"/>
      <c r="G237" s="134"/>
      <c r="H237" s="134"/>
      <c r="I237" s="134"/>
      <c r="J237" s="134"/>
      <c r="K237" s="134"/>
      <c r="L237" s="134"/>
      <c r="M237" s="135"/>
      <c r="N237" s="84" t="str">
        <f>IF([1]回答表!AA46="○","○","")</f>
        <v/>
      </c>
      <c r="O237" s="85"/>
      <c r="P237" s="85"/>
      <c r="Q237" s="86"/>
      <c r="R237" s="38"/>
      <c r="S237" s="38"/>
      <c r="T237" s="38"/>
      <c r="U237" s="97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9"/>
      <c r="AK237" s="49"/>
      <c r="AL237" s="49"/>
      <c r="AM237" s="142" t="s">
        <v>67</v>
      </c>
      <c r="AN237" s="142"/>
      <c r="AO237" s="142"/>
      <c r="AP237" s="142"/>
      <c r="AQ237" s="143" t="str">
        <f>IF([1]回答表!X46="○",[1]回答表!BC378,IF([1]回答表!AA46="○",[1]回答表!BC392,""))</f>
        <v/>
      </c>
      <c r="AR237" s="144"/>
      <c r="AS237" s="144"/>
      <c r="AT237" s="144"/>
      <c r="AU237" s="142"/>
      <c r="AV237" s="142"/>
      <c r="AW237" s="142"/>
      <c r="AX237" s="142"/>
      <c r="AY237" s="132"/>
      <c r="AZ237" s="132"/>
      <c r="BA237" s="132"/>
      <c r="BB237" s="132"/>
      <c r="BC237" s="39"/>
      <c r="BD237" s="53"/>
      <c r="BE237" s="124"/>
      <c r="BF237" s="125"/>
      <c r="BG237" s="125"/>
      <c r="BH237" s="125"/>
      <c r="BI237" s="124"/>
      <c r="BJ237" s="125"/>
      <c r="BK237" s="125"/>
      <c r="BL237" s="145"/>
      <c r="BM237" s="124"/>
      <c r="BN237" s="125"/>
      <c r="BO237" s="125"/>
      <c r="BP237" s="145"/>
      <c r="BQ237" s="37"/>
      <c r="BR237" s="24"/>
    </row>
    <row r="238" spans="1:70" ht="15.6" customHeight="1" x14ac:dyDescent="0.4">
      <c r="A238" s="24"/>
      <c r="B238" s="24"/>
      <c r="C238" s="32"/>
      <c r="D238" s="136"/>
      <c r="E238" s="137"/>
      <c r="F238" s="137"/>
      <c r="G238" s="137"/>
      <c r="H238" s="137"/>
      <c r="I238" s="137"/>
      <c r="J238" s="137"/>
      <c r="K238" s="137"/>
      <c r="L238" s="137"/>
      <c r="M238" s="138"/>
      <c r="N238" s="87"/>
      <c r="O238" s="88"/>
      <c r="P238" s="88"/>
      <c r="Q238" s="89"/>
      <c r="R238" s="38"/>
      <c r="S238" s="38"/>
      <c r="T238" s="38"/>
      <c r="U238" s="97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9"/>
      <c r="AK238" s="49"/>
      <c r="AL238" s="49"/>
      <c r="AM238" s="142"/>
      <c r="AN238" s="142"/>
      <c r="AO238" s="142"/>
      <c r="AP238" s="142"/>
      <c r="AQ238" s="144"/>
      <c r="AR238" s="144"/>
      <c r="AS238" s="144"/>
      <c r="AT238" s="144"/>
      <c r="AU238" s="142"/>
      <c r="AV238" s="142"/>
      <c r="AW238" s="142"/>
      <c r="AX238" s="142"/>
      <c r="AY238" s="132"/>
      <c r="AZ238" s="132"/>
      <c r="BA238" s="132"/>
      <c r="BB238" s="132"/>
      <c r="BC238" s="39"/>
      <c r="BD238" s="53"/>
      <c r="BE238" s="124" t="s">
        <v>23</v>
      </c>
      <c r="BF238" s="125"/>
      <c r="BG238" s="125"/>
      <c r="BH238" s="125"/>
      <c r="BI238" s="124" t="s">
        <v>24</v>
      </c>
      <c r="BJ238" s="125"/>
      <c r="BK238" s="125"/>
      <c r="BL238" s="125"/>
      <c r="BM238" s="124" t="s">
        <v>25</v>
      </c>
      <c r="BN238" s="125"/>
      <c r="BO238" s="125"/>
      <c r="BP238" s="145"/>
      <c r="BQ238" s="37"/>
      <c r="BR238" s="24"/>
    </row>
    <row r="239" spans="1:70" ht="15.6" customHeight="1" x14ac:dyDescent="0.4">
      <c r="A239" s="24"/>
      <c r="B239" s="24"/>
      <c r="C239" s="32"/>
      <c r="D239" s="136"/>
      <c r="E239" s="137"/>
      <c r="F239" s="137"/>
      <c r="G239" s="137"/>
      <c r="H239" s="137"/>
      <c r="I239" s="137"/>
      <c r="J239" s="137"/>
      <c r="K239" s="137"/>
      <c r="L239" s="137"/>
      <c r="M239" s="138"/>
      <c r="N239" s="87"/>
      <c r="O239" s="88"/>
      <c r="P239" s="88"/>
      <c r="Q239" s="89"/>
      <c r="R239" s="38"/>
      <c r="S239" s="38"/>
      <c r="T239" s="38"/>
      <c r="U239" s="97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9"/>
      <c r="AK239" s="49"/>
      <c r="AL239" s="49"/>
      <c r="AM239" s="142" t="s">
        <v>68</v>
      </c>
      <c r="AN239" s="142"/>
      <c r="AO239" s="142"/>
      <c r="AP239" s="142"/>
      <c r="AQ239" s="144" t="str">
        <f>IF([1]回答表!X46="○",[1]回答表!BC379,IF([1]回答表!AA46="○",[1]回答表!BC393,""))</f>
        <v/>
      </c>
      <c r="AR239" s="144"/>
      <c r="AS239" s="144"/>
      <c r="AT239" s="144"/>
      <c r="AU239" s="142"/>
      <c r="AV239" s="142"/>
      <c r="AW239" s="142"/>
      <c r="AX239" s="142"/>
      <c r="AY239" s="132"/>
      <c r="AZ239" s="132"/>
      <c r="BA239" s="132"/>
      <c r="BB239" s="132"/>
      <c r="BC239" s="39"/>
      <c r="BD239" s="53"/>
      <c r="BE239" s="124"/>
      <c r="BF239" s="125"/>
      <c r="BG239" s="125"/>
      <c r="BH239" s="125"/>
      <c r="BI239" s="124"/>
      <c r="BJ239" s="125"/>
      <c r="BK239" s="125"/>
      <c r="BL239" s="125"/>
      <c r="BM239" s="124"/>
      <c r="BN239" s="125"/>
      <c r="BO239" s="125"/>
      <c r="BP239" s="145"/>
      <c r="BQ239" s="37"/>
      <c r="BR239" s="24"/>
    </row>
    <row r="240" spans="1:70" ht="15.6" customHeight="1" x14ac:dyDescent="0.4">
      <c r="A240" s="24"/>
      <c r="B240" s="24"/>
      <c r="C240" s="32"/>
      <c r="D240" s="139"/>
      <c r="E240" s="140"/>
      <c r="F240" s="140"/>
      <c r="G240" s="140"/>
      <c r="H240" s="140"/>
      <c r="I240" s="140"/>
      <c r="J240" s="140"/>
      <c r="K240" s="140"/>
      <c r="L240" s="140"/>
      <c r="M240" s="141"/>
      <c r="N240" s="90"/>
      <c r="O240" s="91"/>
      <c r="P240" s="91"/>
      <c r="Q240" s="92"/>
      <c r="R240" s="38"/>
      <c r="S240" s="38"/>
      <c r="T240" s="38"/>
      <c r="U240" s="100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2"/>
      <c r="AK240" s="49"/>
      <c r="AL240" s="49"/>
      <c r="AM240" s="142"/>
      <c r="AN240" s="142"/>
      <c r="AO240" s="142"/>
      <c r="AP240" s="142"/>
      <c r="AQ240" s="144"/>
      <c r="AR240" s="144"/>
      <c r="AS240" s="144"/>
      <c r="AT240" s="144"/>
      <c r="AU240" s="142"/>
      <c r="AV240" s="142"/>
      <c r="AW240" s="142"/>
      <c r="AX240" s="142"/>
      <c r="AY240" s="132"/>
      <c r="AZ240" s="132"/>
      <c r="BA240" s="132"/>
      <c r="BB240" s="132"/>
      <c r="BC240" s="39"/>
      <c r="BD240" s="53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46"/>
      <c r="BQ240" s="37"/>
      <c r="BR240" s="24"/>
    </row>
    <row r="241" spans="1:70" ht="15.6" customHeight="1" x14ac:dyDescent="0.5">
      <c r="A241" s="24"/>
      <c r="B241" s="24"/>
      <c r="C241" s="32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18"/>
      <c r="Y241" s="18"/>
      <c r="Z241" s="18"/>
      <c r="AA241" s="35"/>
      <c r="AB241" s="35"/>
      <c r="AC241" s="35"/>
      <c r="AD241" s="35"/>
      <c r="AE241" s="35"/>
      <c r="AF241" s="35"/>
      <c r="AG241" s="35"/>
      <c r="AH241" s="35"/>
      <c r="AI241" s="35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37"/>
      <c r="BR241" s="24"/>
    </row>
    <row r="242" spans="1:70" ht="18.600000000000001" customHeight="1" x14ac:dyDescent="0.5">
      <c r="A242" s="24"/>
      <c r="B242" s="24"/>
      <c r="C242" s="32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38"/>
      <c r="O242" s="38"/>
      <c r="P242" s="38"/>
      <c r="Q242" s="38"/>
      <c r="R242" s="38"/>
      <c r="S242" s="38"/>
      <c r="T242" s="38"/>
      <c r="U242" s="42" t="s">
        <v>32</v>
      </c>
      <c r="V242" s="38"/>
      <c r="W242" s="38"/>
      <c r="X242" s="38"/>
      <c r="Y242" s="38"/>
      <c r="Z242" s="38"/>
      <c r="AA242" s="35"/>
      <c r="AB242" s="43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2" t="s">
        <v>33</v>
      </c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18"/>
      <c r="BQ242" s="37"/>
      <c r="BR242" s="24"/>
    </row>
    <row r="243" spans="1:70" ht="15.6" customHeight="1" x14ac:dyDescent="0.4">
      <c r="A243" s="24"/>
      <c r="B243" s="24"/>
      <c r="C243" s="32"/>
      <c r="D243" s="77" t="s">
        <v>34</v>
      </c>
      <c r="E243" s="78"/>
      <c r="F243" s="78"/>
      <c r="G243" s="78"/>
      <c r="H243" s="78"/>
      <c r="I243" s="78"/>
      <c r="J243" s="78"/>
      <c r="K243" s="78"/>
      <c r="L243" s="78"/>
      <c r="M243" s="79"/>
      <c r="N243" s="84" t="str">
        <f>IF([1]回答表!AD46="○","○","")</f>
        <v/>
      </c>
      <c r="O243" s="85"/>
      <c r="P243" s="85"/>
      <c r="Q243" s="86"/>
      <c r="R243" s="38"/>
      <c r="S243" s="38"/>
      <c r="T243" s="38"/>
      <c r="U243" s="94" t="str">
        <f>IF([1]回答表!AD46="○",[1]回答表!B396,"")</f>
        <v/>
      </c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6"/>
      <c r="AK243" s="55"/>
      <c r="AL243" s="55"/>
      <c r="AM243" s="94" t="str">
        <f>IF([1]回答表!AD46="○",[1]回答表!B402,"")</f>
        <v/>
      </c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6"/>
      <c r="BQ243" s="37"/>
      <c r="BR243" s="24"/>
    </row>
    <row r="244" spans="1:70" ht="15.6" customHeight="1" x14ac:dyDescent="0.4">
      <c r="C244" s="32"/>
      <c r="D244" s="129"/>
      <c r="E244" s="130"/>
      <c r="F244" s="130"/>
      <c r="G244" s="130"/>
      <c r="H244" s="130"/>
      <c r="I244" s="130"/>
      <c r="J244" s="130"/>
      <c r="K244" s="130"/>
      <c r="L244" s="130"/>
      <c r="M244" s="131"/>
      <c r="N244" s="87"/>
      <c r="O244" s="88"/>
      <c r="P244" s="88"/>
      <c r="Q244" s="89"/>
      <c r="R244" s="38"/>
      <c r="S244" s="38"/>
      <c r="T244" s="38"/>
      <c r="U244" s="97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9"/>
      <c r="AK244" s="55"/>
      <c r="AL244" s="55"/>
      <c r="AM244" s="97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9"/>
      <c r="BQ244" s="37"/>
    </row>
    <row r="245" spans="1:70" ht="15.6" customHeight="1" x14ac:dyDescent="0.4">
      <c r="C245" s="32"/>
      <c r="D245" s="129"/>
      <c r="E245" s="130"/>
      <c r="F245" s="130"/>
      <c r="G245" s="130"/>
      <c r="H245" s="130"/>
      <c r="I245" s="130"/>
      <c r="J245" s="130"/>
      <c r="K245" s="130"/>
      <c r="L245" s="130"/>
      <c r="M245" s="131"/>
      <c r="N245" s="87"/>
      <c r="O245" s="88"/>
      <c r="P245" s="88"/>
      <c r="Q245" s="89"/>
      <c r="R245" s="38"/>
      <c r="S245" s="38"/>
      <c r="T245" s="38"/>
      <c r="U245" s="97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9"/>
      <c r="AK245" s="55"/>
      <c r="AL245" s="55"/>
      <c r="AM245" s="97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9"/>
      <c r="BQ245" s="37"/>
    </row>
    <row r="246" spans="1:70" ht="15.6" customHeight="1" x14ac:dyDescent="0.4">
      <c r="C246" s="32"/>
      <c r="D246" s="80"/>
      <c r="E246" s="81"/>
      <c r="F246" s="81"/>
      <c r="G246" s="81"/>
      <c r="H246" s="81"/>
      <c r="I246" s="81"/>
      <c r="J246" s="81"/>
      <c r="K246" s="81"/>
      <c r="L246" s="81"/>
      <c r="M246" s="82"/>
      <c r="N246" s="90"/>
      <c r="O246" s="91"/>
      <c r="P246" s="91"/>
      <c r="Q246" s="92"/>
      <c r="R246" s="38"/>
      <c r="S246" s="38"/>
      <c r="T246" s="38"/>
      <c r="U246" s="100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2"/>
      <c r="AK246" s="55"/>
      <c r="AL246" s="55"/>
      <c r="AM246" s="100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2"/>
      <c r="BQ246" s="37"/>
    </row>
    <row r="247" spans="1:70" ht="15.6" customHeight="1" x14ac:dyDescent="0.4">
      <c r="C247" s="56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8"/>
    </row>
    <row r="248" spans="1:70" ht="15.6" customHeight="1" x14ac:dyDescent="0.4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</row>
    <row r="249" spans="1:70" ht="15.6" customHeight="1" x14ac:dyDescent="0.4"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28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30"/>
    </row>
    <row r="250" spans="1:70" ht="15.6" customHeight="1" x14ac:dyDescent="0.5">
      <c r="C250" s="32"/>
      <c r="D250" s="71" t="s">
        <v>14</v>
      </c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3"/>
      <c r="R250" s="77" t="s">
        <v>69</v>
      </c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9"/>
      <c r="BC250" s="33"/>
      <c r="BD250" s="34"/>
      <c r="BE250" s="34"/>
      <c r="BF250" s="34"/>
      <c r="BG250" s="34"/>
      <c r="BH250" s="34"/>
      <c r="BI250" s="34"/>
      <c r="BJ250" s="34"/>
      <c r="BK250" s="34"/>
      <c r="BL250" s="34"/>
      <c r="BM250" s="35"/>
      <c r="BN250" s="35"/>
      <c r="BO250" s="35"/>
      <c r="BP250" s="36"/>
      <c r="BQ250" s="37"/>
    </row>
    <row r="251" spans="1:70" ht="15.6" customHeight="1" x14ac:dyDescent="0.5">
      <c r="C251" s="32"/>
      <c r="D251" s="74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6"/>
      <c r="R251" s="80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2"/>
      <c r="BC251" s="33"/>
      <c r="BD251" s="34"/>
      <c r="BE251" s="34"/>
      <c r="BF251" s="34"/>
      <c r="BG251" s="34"/>
      <c r="BH251" s="34"/>
      <c r="BI251" s="34"/>
      <c r="BJ251" s="34"/>
      <c r="BK251" s="34"/>
      <c r="BL251" s="34"/>
      <c r="BM251" s="35"/>
      <c r="BN251" s="35"/>
      <c r="BO251" s="35"/>
      <c r="BP251" s="36"/>
      <c r="BQ251" s="37"/>
    </row>
    <row r="252" spans="1:70" ht="15.6" customHeight="1" x14ac:dyDescent="0.5">
      <c r="C252" s="32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18"/>
      <c r="Y252" s="18"/>
      <c r="Z252" s="18"/>
      <c r="AA252" s="34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6"/>
      <c r="AO252" s="39"/>
      <c r="AP252" s="40"/>
      <c r="AQ252" s="40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33"/>
      <c r="BD252" s="34"/>
      <c r="BE252" s="34"/>
      <c r="BF252" s="34"/>
      <c r="BG252" s="34"/>
      <c r="BH252" s="34"/>
      <c r="BI252" s="34"/>
      <c r="BJ252" s="34"/>
      <c r="BK252" s="34"/>
      <c r="BL252" s="34"/>
      <c r="BM252" s="35"/>
      <c r="BN252" s="35"/>
      <c r="BO252" s="35"/>
      <c r="BP252" s="36"/>
      <c r="BQ252" s="37"/>
    </row>
    <row r="253" spans="1:70" ht="19.149999999999999" customHeight="1" x14ac:dyDescent="0.5">
      <c r="A253" s="24"/>
      <c r="B253" s="24"/>
      <c r="C253" s="32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42" t="s">
        <v>36</v>
      </c>
      <c r="V253" s="38"/>
      <c r="W253" s="38"/>
      <c r="X253" s="38"/>
      <c r="Y253" s="38"/>
      <c r="Z253" s="38"/>
      <c r="AA253" s="35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2" t="s">
        <v>70</v>
      </c>
      <c r="AN253" s="44"/>
      <c r="AO253" s="43"/>
      <c r="AP253" s="45"/>
      <c r="AQ253" s="45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7"/>
      <c r="BD253" s="35"/>
      <c r="BE253" s="48" t="s">
        <v>17</v>
      </c>
      <c r="BF253" s="59"/>
      <c r="BG253" s="59"/>
      <c r="BH253" s="59"/>
      <c r="BI253" s="59"/>
      <c r="BJ253" s="59"/>
      <c r="BK253" s="59"/>
      <c r="BL253" s="35"/>
      <c r="BM253" s="35"/>
      <c r="BN253" s="35"/>
      <c r="BO253" s="35"/>
      <c r="BP253" s="44"/>
      <c r="BQ253" s="37"/>
      <c r="BR253" s="24"/>
    </row>
    <row r="254" spans="1:70" ht="15.6" customHeight="1" x14ac:dyDescent="0.4">
      <c r="A254" s="24"/>
      <c r="B254" s="24"/>
      <c r="C254" s="32"/>
      <c r="D254" s="77" t="s">
        <v>18</v>
      </c>
      <c r="E254" s="78"/>
      <c r="F254" s="78"/>
      <c r="G254" s="78"/>
      <c r="H254" s="78"/>
      <c r="I254" s="78"/>
      <c r="J254" s="78"/>
      <c r="K254" s="78"/>
      <c r="L254" s="78"/>
      <c r="M254" s="79"/>
      <c r="N254" s="84" t="str">
        <f>IF([1]回答表!X47="○","○","")</f>
        <v/>
      </c>
      <c r="O254" s="85"/>
      <c r="P254" s="85"/>
      <c r="Q254" s="86"/>
      <c r="R254" s="38"/>
      <c r="S254" s="38"/>
      <c r="T254" s="38"/>
      <c r="U254" s="94" t="str">
        <f>IF([1]回答表!X47="○",[1]回答表!B414,IF([1]回答表!AA47="○",[1]回答表!B431,""))</f>
        <v/>
      </c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6"/>
      <c r="AK254" s="49"/>
      <c r="AL254" s="49"/>
      <c r="AM254" s="148" t="s">
        <v>71</v>
      </c>
      <c r="AN254" s="149"/>
      <c r="AO254" s="149"/>
      <c r="AP254" s="149"/>
      <c r="AQ254" s="149"/>
      <c r="AR254" s="149"/>
      <c r="AS254" s="149"/>
      <c r="AT254" s="150"/>
      <c r="AU254" s="148" t="s">
        <v>72</v>
      </c>
      <c r="AV254" s="149"/>
      <c r="AW254" s="149"/>
      <c r="AX254" s="149"/>
      <c r="AY254" s="149"/>
      <c r="AZ254" s="149"/>
      <c r="BA254" s="149"/>
      <c r="BB254" s="150"/>
      <c r="BC254" s="39"/>
      <c r="BD254" s="34"/>
      <c r="BE254" s="122" t="str">
        <f>IF([1]回答表!X47="○",[1]回答表!B424,IF([1]回答表!AA47="○",[1]回答表!B441,""))</f>
        <v/>
      </c>
      <c r="BF254" s="123"/>
      <c r="BG254" s="123"/>
      <c r="BH254" s="123"/>
      <c r="BI254" s="122"/>
      <c r="BJ254" s="123"/>
      <c r="BK254" s="123"/>
      <c r="BL254" s="123"/>
      <c r="BM254" s="122"/>
      <c r="BN254" s="123"/>
      <c r="BO254" s="123"/>
      <c r="BP254" s="154"/>
      <c r="BQ254" s="37"/>
      <c r="BR254" s="24"/>
    </row>
    <row r="255" spans="1:70" ht="15.6" customHeight="1" x14ac:dyDescent="0.4">
      <c r="A255" s="24"/>
      <c r="B255" s="24"/>
      <c r="C255" s="32"/>
      <c r="D255" s="129"/>
      <c r="E255" s="130"/>
      <c r="F255" s="130"/>
      <c r="G255" s="130"/>
      <c r="H255" s="130"/>
      <c r="I255" s="130"/>
      <c r="J255" s="130"/>
      <c r="K255" s="130"/>
      <c r="L255" s="130"/>
      <c r="M255" s="131"/>
      <c r="N255" s="87"/>
      <c r="O255" s="88"/>
      <c r="P255" s="88"/>
      <c r="Q255" s="89"/>
      <c r="R255" s="38"/>
      <c r="S255" s="38"/>
      <c r="T255" s="38"/>
      <c r="U255" s="97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9"/>
      <c r="AK255" s="49"/>
      <c r="AL255" s="49"/>
      <c r="AM255" s="151"/>
      <c r="AN255" s="152"/>
      <c r="AO255" s="152"/>
      <c r="AP255" s="152"/>
      <c r="AQ255" s="152"/>
      <c r="AR255" s="152"/>
      <c r="AS255" s="152"/>
      <c r="AT255" s="153"/>
      <c r="AU255" s="151"/>
      <c r="AV255" s="152"/>
      <c r="AW255" s="152"/>
      <c r="AX255" s="152"/>
      <c r="AY255" s="152"/>
      <c r="AZ255" s="152"/>
      <c r="BA255" s="152"/>
      <c r="BB255" s="153"/>
      <c r="BC255" s="39"/>
      <c r="BD255" s="34"/>
      <c r="BE255" s="124"/>
      <c r="BF255" s="125"/>
      <c r="BG255" s="125"/>
      <c r="BH255" s="125"/>
      <c r="BI255" s="124"/>
      <c r="BJ255" s="125"/>
      <c r="BK255" s="125"/>
      <c r="BL255" s="125"/>
      <c r="BM255" s="124"/>
      <c r="BN255" s="125"/>
      <c r="BO255" s="125"/>
      <c r="BP255" s="145"/>
      <c r="BQ255" s="37"/>
      <c r="BR255" s="24"/>
    </row>
    <row r="256" spans="1:70" ht="15.6" customHeight="1" x14ac:dyDescent="0.4">
      <c r="A256" s="24"/>
      <c r="B256" s="24"/>
      <c r="C256" s="32"/>
      <c r="D256" s="129"/>
      <c r="E256" s="130"/>
      <c r="F256" s="130"/>
      <c r="G256" s="130"/>
      <c r="H256" s="130"/>
      <c r="I256" s="130"/>
      <c r="J256" s="130"/>
      <c r="K256" s="130"/>
      <c r="L256" s="130"/>
      <c r="M256" s="131"/>
      <c r="N256" s="87"/>
      <c r="O256" s="88"/>
      <c r="P256" s="88"/>
      <c r="Q256" s="89"/>
      <c r="R256" s="38"/>
      <c r="S256" s="38"/>
      <c r="T256" s="38"/>
      <c r="U256" s="97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9"/>
      <c r="AK256" s="49"/>
      <c r="AL256" s="49"/>
      <c r="AM256" s="111" t="str">
        <f>IF([1]回答表!X47="○",[1]回答表!G420,IF([1]回答表!AA47="○",[1]回答表!G437,""))</f>
        <v/>
      </c>
      <c r="AN256" s="112"/>
      <c r="AO256" s="112"/>
      <c r="AP256" s="112"/>
      <c r="AQ256" s="112"/>
      <c r="AR256" s="112"/>
      <c r="AS256" s="112"/>
      <c r="AT256" s="113"/>
      <c r="AU256" s="111" t="str">
        <f>IF([1]回答表!X47="○",[1]回答表!G421,IF([1]回答表!AA47="○",[1]回答表!G438,""))</f>
        <v/>
      </c>
      <c r="AV256" s="112"/>
      <c r="AW256" s="112"/>
      <c r="AX256" s="112"/>
      <c r="AY256" s="112"/>
      <c r="AZ256" s="112"/>
      <c r="BA256" s="112"/>
      <c r="BB256" s="113"/>
      <c r="BC256" s="39"/>
      <c r="BD256" s="34"/>
      <c r="BE256" s="124"/>
      <c r="BF256" s="125"/>
      <c r="BG256" s="125"/>
      <c r="BH256" s="125"/>
      <c r="BI256" s="124"/>
      <c r="BJ256" s="125"/>
      <c r="BK256" s="125"/>
      <c r="BL256" s="125"/>
      <c r="BM256" s="124"/>
      <c r="BN256" s="125"/>
      <c r="BO256" s="125"/>
      <c r="BP256" s="145"/>
      <c r="BQ256" s="37"/>
      <c r="BR256" s="24"/>
    </row>
    <row r="257" spans="1:70" ht="15.6" customHeight="1" x14ac:dyDescent="0.4">
      <c r="A257" s="24"/>
      <c r="B257" s="24"/>
      <c r="C257" s="32"/>
      <c r="D257" s="80"/>
      <c r="E257" s="81"/>
      <c r="F257" s="81"/>
      <c r="G257" s="81"/>
      <c r="H257" s="81"/>
      <c r="I257" s="81"/>
      <c r="J257" s="81"/>
      <c r="K257" s="81"/>
      <c r="L257" s="81"/>
      <c r="M257" s="82"/>
      <c r="N257" s="90"/>
      <c r="O257" s="91"/>
      <c r="P257" s="91"/>
      <c r="Q257" s="92"/>
      <c r="R257" s="38"/>
      <c r="S257" s="38"/>
      <c r="T257" s="38"/>
      <c r="U257" s="97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9"/>
      <c r="AK257" s="49"/>
      <c r="AL257" s="49"/>
      <c r="AM257" s="114"/>
      <c r="AN257" s="115"/>
      <c r="AO257" s="115"/>
      <c r="AP257" s="115"/>
      <c r="AQ257" s="115"/>
      <c r="AR257" s="115"/>
      <c r="AS257" s="115"/>
      <c r="AT257" s="116"/>
      <c r="AU257" s="114"/>
      <c r="AV257" s="115"/>
      <c r="AW257" s="115"/>
      <c r="AX257" s="115"/>
      <c r="AY257" s="115"/>
      <c r="AZ257" s="115"/>
      <c r="BA257" s="115"/>
      <c r="BB257" s="116"/>
      <c r="BC257" s="39"/>
      <c r="BD257" s="34"/>
      <c r="BE257" s="124" t="str">
        <f>IF([1]回答表!X47="○",[1]回答表!E424,IF([1]回答表!AA47="○",[1]回答表!E441,""))</f>
        <v/>
      </c>
      <c r="BF257" s="125"/>
      <c r="BG257" s="125"/>
      <c r="BH257" s="125"/>
      <c r="BI257" s="124" t="str">
        <f>IF([1]回答表!X47="○",[1]回答表!E425,IF([1]回答表!AA47="○",[1]回答表!E442,""))</f>
        <v/>
      </c>
      <c r="BJ257" s="125"/>
      <c r="BK257" s="125"/>
      <c r="BL257" s="145"/>
      <c r="BM257" s="124" t="str">
        <f>IF([1]回答表!X47="○",[1]回答表!E426,IF([1]回答表!AA47="○",[1]回答表!E443,""))</f>
        <v/>
      </c>
      <c r="BN257" s="125"/>
      <c r="BO257" s="125"/>
      <c r="BP257" s="145"/>
      <c r="BQ257" s="37"/>
      <c r="BR257" s="24"/>
    </row>
    <row r="258" spans="1:70" ht="15.6" customHeight="1" x14ac:dyDescent="0.4">
      <c r="A258" s="24"/>
      <c r="B258" s="24"/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2"/>
      <c r="O258" s="52"/>
      <c r="P258" s="52"/>
      <c r="Q258" s="52"/>
      <c r="R258" s="52"/>
      <c r="S258" s="52"/>
      <c r="T258" s="52"/>
      <c r="U258" s="97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9"/>
      <c r="AK258" s="49"/>
      <c r="AL258" s="49"/>
      <c r="AM258" s="117"/>
      <c r="AN258" s="118"/>
      <c r="AO258" s="118"/>
      <c r="AP258" s="118"/>
      <c r="AQ258" s="118"/>
      <c r="AR258" s="118"/>
      <c r="AS258" s="118"/>
      <c r="AT258" s="119"/>
      <c r="AU258" s="117"/>
      <c r="AV258" s="118"/>
      <c r="AW258" s="118"/>
      <c r="AX258" s="118"/>
      <c r="AY258" s="118"/>
      <c r="AZ258" s="118"/>
      <c r="BA258" s="118"/>
      <c r="BB258" s="119"/>
      <c r="BC258" s="39"/>
      <c r="BD258" s="39"/>
      <c r="BE258" s="124"/>
      <c r="BF258" s="125"/>
      <c r="BG258" s="125"/>
      <c r="BH258" s="125"/>
      <c r="BI258" s="124"/>
      <c r="BJ258" s="125"/>
      <c r="BK258" s="125"/>
      <c r="BL258" s="145"/>
      <c r="BM258" s="124"/>
      <c r="BN258" s="125"/>
      <c r="BO258" s="125"/>
      <c r="BP258" s="145"/>
      <c r="BQ258" s="37"/>
      <c r="BR258" s="24"/>
    </row>
    <row r="259" spans="1:70" ht="15.6" customHeight="1" x14ac:dyDescent="0.4">
      <c r="A259" s="24"/>
      <c r="B259" s="24"/>
      <c r="C259" s="32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2"/>
      <c r="O259" s="52"/>
      <c r="P259" s="52"/>
      <c r="Q259" s="52"/>
      <c r="R259" s="52"/>
      <c r="S259" s="52"/>
      <c r="T259" s="52"/>
      <c r="U259" s="97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9"/>
      <c r="AK259" s="49"/>
      <c r="AL259" s="49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9"/>
      <c r="BD259" s="34"/>
      <c r="BE259" s="124"/>
      <c r="BF259" s="125"/>
      <c r="BG259" s="125"/>
      <c r="BH259" s="125"/>
      <c r="BI259" s="124"/>
      <c r="BJ259" s="125"/>
      <c r="BK259" s="125"/>
      <c r="BL259" s="145"/>
      <c r="BM259" s="124"/>
      <c r="BN259" s="125"/>
      <c r="BO259" s="125"/>
      <c r="BP259" s="145"/>
      <c r="BQ259" s="37"/>
      <c r="BR259" s="24"/>
    </row>
    <row r="260" spans="1:70" ht="15.6" customHeight="1" x14ac:dyDescent="0.4">
      <c r="A260" s="24"/>
      <c r="B260" s="24"/>
      <c r="C260" s="32"/>
      <c r="D260" s="133" t="s">
        <v>26</v>
      </c>
      <c r="E260" s="134"/>
      <c r="F260" s="134"/>
      <c r="G260" s="134"/>
      <c r="H260" s="134"/>
      <c r="I260" s="134"/>
      <c r="J260" s="134"/>
      <c r="K260" s="134"/>
      <c r="L260" s="134"/>
      <c r="M260" s="135"/>
      <c r="N260" s="84" t="str">
        <f>IF([1]回答表!AA47="○","○","")</f>
        <v/>
      </c>
      <c r="O260" s="85"/>
      <c r="P260" s="85"/>
      <c r="Q260" s="86"/>
      <c r="R260" s="38"/>
      <c r="S260" s="38"/>
      <c r="T260" s="38"/>
      <c r="U260" s="97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9"/>
      <c r="AK260" s="49"/>
      <c r="AL260" s="49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9"/>
      <c r="BD260" s="53"/>
      <c r="BE260" s="124"/>
      <c r="BF260" s="125"/>
      <c r="BG260" s="125"/>
      <c r="BH260" s="125"/>
      <c r="BI260" s="124"/>
      <c r="BJ260" s="125"/>
      <c r="BK260" s="125"/>
      <c r="BL260" s="145"/>
      <c r="BM260" s="124"/>
      <c r="BN260" s="125"/>
      <c r="BO260" s="125"/>
      <c r="BP260" s="145"/>
      <c r="BQ260" s="37"/>
      <c r="BR260" s="24"/>
    </row>
    <row r="261" spans="1:70" ht="15.6" customHeight="1" x14ac:dyDescent="0.4">
      <c r="A261" s="24"/>
      <c r="B261" s="24"/>
      <c r="C261" s="32"/>
      <c r="D261" s="136"/>
      <c r="E261" s="137"/>
      <c r="F261" s="137"/>
      <c r="G261" s="137"/>
      <c r="H261" s="137"/>
      <c r="I261" s="137"/>
      <c r="J261" s="137"/>
      <c r="K261" s="137"/>
      <c r="L261" s="137"/>
      <c r="M261" s="138"/>
      <c r="N261" s="87"/>
      <c r="O261" s="88"/>
      <c r="P261" s="88"/>
      <c r="Q261" s="89"/>
      <c r="R261" s="38"/>
      <c r="S261" s="38"/>
      <c r="T261" s="38"/>
      <c r="U261" s="97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9"/>
      <c r="AK261" s="49"/>
      <c r="AL261" s="49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9"/>
      <c r="BD261" s="53"/>
      <c r="BE261" s="124" t="s">
        <v>23</v>
      </c>
      <c r="BF261" s="125"/>
      <c r="BG261" s="125"/>
      <c r="BH261" s="125"/>
      <c r="BI261" s="124" t="s">
        <v>24</v>
      </c>
      <c r="BJ261" s="125"/>
      <c r="BK261" s="125"/>
      <c r="BL261" s="125"/>
      <c r="BM261" s="124" t="s">
        <v>25</v>
      </c>
      <c r="BN261" s="125"/>
      <c r="BO261" s="125"/>
      <c r="BP261" s="145"/>
      <c r="BQ261" s="37"/>
      <c r="BR261" s="24"/>
    </row>
    <row r="262" spans="1:70" ht="15.6" customHeight="1" x14ac:dyDescent="0.4">
      <c r="A262" s="24"/>
      <c r="B262" s="24"/>
      <c r="C262" s="32"/>
      <c r="D262" s="136"/>
      <c r="E262" s="137"/>
      <c r="F262" s="137"/>
      <c r="G262" s="137"/>
      <c r="H262" s="137"/>
      <c r="I262" s="137"/>
      <c r="J262" s="137"/>
      <c r="K262" s="137"/>
      <c r="L262" s="137"/>
      <c r="M262" s="138"/>
      <c r="N262" s="87"/>
      <c r="O262" s="88"/>
      <c r="P262" s="88"/>
      <c r="Q262" s="89"/>
      <c r="R262" s="38"/>
      <c r="S262" s="38"/>
      <c r="T262" s="38"/>
      <c r="U262" s="97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9"/>
      <c r="AK262" s="49"/>
      <c r="AL262" s="49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9"/>
      <c r="BD262" s="53"/>
      <c r="BE262" s="124"/>
      <c r="BF262" s="125"/>
      <c r="BG262" s="125"/>
      <c r="BH262" s="125"/>
      <c r="BI262" s="124"/>
      <c r="BJ262" s="125"/>
      <c r="BK262" s="125"/>
      <c r="BL262" s="125"/>
      <c r="BM262" s="124"/>
      <c r="BN262" s="125"/>
      <c r="BO262" s="125"/>
      <c r="BP262" s="145"/>
      <c r="BQ262" s="37"/>
      <c r="BR262" s="24"/>
    </row>
    <row r="263" spans="1:70" ht="15.6" customHeight="1" x14ac:dyDescent="0.4">
      <c r="A263" s="24"/>
      <c r="B263" s="24"/>
      <c r="C263" s="32"/>
      <c r="D263" s="139"/>
      <c r="E263" s="140"/>
      <c r="F263" s="140"/>
      <c r="G263" s="140"/>
      <c r="H263" s="140"/>
      <c r="I263" s="140"/>
      <c r="J263" s="140"/>
      <c r="K263" s="140"/>
      <c r="L263" s="140"/>
      <c r="M263" s="141"/>
      <c r="N263" s="90"/>
      <c r="O263" s="91"/>
      <c r="P263" s="91"/>
      <c r="Q263" s="92"/>
      <c r="R263" s="38"/>
      <c r="S263" s="38"/>
      <c r="T263" s="38"/>
      <c r="U263" s="100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2"/>
      <c r="AK263" s="49"/>
      <c r="AL263" s="49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9"/>
      <c r="BD263" s="53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46"/>
      <c r="BQ263" s="37"/>
      <c r="BR263" s="24"/>
    </row>
    <row r="264" spans="1:70" ht="15.6" customHeight="1" x14ac:dyDescent="0.5">
      <c r="A264" s="24"/>
      <c r="B264" s="24"/>
      <c r="C264" s="32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18"/>
      <c r="Y264" s="18"/>
      <c r="Z264" s="18"/>
      <c r="AA264" s="35"/>
      <c r="AB264" s="35"/>
      <c r="AC264" s="35"/>
      <c r="AD264" s="35"/>
      <c r="AE264" s="35"/>
      <c r="AF264" s="35"/>
      <c r="AG264" s="35"/>
      <c r="AH264" s="35"/>
      <c r="AI264" s="35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37"/>
      <c r="BR264" s="24"/>
    </row>
    <row r="265" spans="1:70" ht="19.149999999999999" customHeight="1" x14ac:dyDescent="0.5">
      <c r="A265" s="24"/>
      <c r="B265" s="24"/>
      <c r="C265" s="32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38"/>
      <c r="O265" s="38"/>
      <c r="P265" s="38"/>
      <c r="Q265" s="38"/>
      <c r="R265" s="38"/>
      <c r="S265" s="38"/>
      <c r="T265" s="38"/>
      <c r="U265" s="42" t="s">
        <v>32</v>
      </c>
      <c r="V265" s="38"/>
      <c r="W265" s="38"/>
      <c r="X265" s="38"/>
      <c r="Y265" s="38"/>
      <c r="Z265" s="38"/>
      <c r="AA265" s="35"/>
      <c r="AB265" s="43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2" t="s">
        <v>33</v>
      </c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18"/>
      <c r="BQ265" s="37"/>
      <c r="BR265" s="24"/>
    </row>
    <row r="266" spans="1:70" ht="15.6" customHeight="1" x14ac:dyDescent="0.4">
      <c r="A266" s="24"/>
      <c r="B266" s="24"/>
      <c r="C266" s="32"/>
      <c r="D266" s="77" t="s">
        <v>34</v>
      </c>
      <c r="E266" s="78"/>
      <c r="F266" s="78"/>
      <c r="G266" s="78"/>
      <c r="H266" s="78"/>
      <c r="I266" s="78"/>
      <c r="J266" s="78"/>
      <c r="K266" s="78"/>
      <c r="L266" s="78"/>
      <c r="M266" s="79"/>
      <c r="N266" s="84" t="str">
        <f>IF([1]回答表!AD47="○","○","")</f>
        <v/>
      </c>
      <c r="O266" s="85"/>
      <c r="P266" s="85"/>
      <c r="Q266" s="86"/>
      <c r="R266" s="38"/>
      <c r="S266" s="38"/>
      <c r="T266" s="38"/>
      <c r="U266" s="94" t="str">
        <f>IF([1]回答表!AD47="○",[1]回答表!B448,"")</f>
        <v/>
      </c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6"/>
      <c r="AK266" s="49"/>
      <c r="AL266" s="49"/>
      <c r="AM266" s="94" t="str">
        <f>IF([1]回答表!AD47="○",[1]回答表!B454,"")</f>
        <v/>
      </c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6"/>
      <c r="BQ266" s="37"/>
      <c r="BR266" s="24"/>
    </row>
    <row r="267" spans="1:70" ht="15.6" customHeight="1" x14ac:dyDescent="0.4">
      <c r="A267" s="24"/>
      <c r="B267" s="24"/>
      <c r="C267" s="32"/>
      <c r="D267" s="129"/>
      <c r="E267" s="130"/>
      <c r="F267" s="130"/>
      <c r="G267" s="130"/>
      <c r="H267" s="130"/>
      <c r="I267" s="130"/>
      <c r="J267" s="130"/>
      <c r="K267" s="130"/>
      <c r="L267" s="130"/>
      <c r="M267" s="131"/>
      <c r="N267" s="87"/>
      <c r="O267" s="88"/>
      <c r="P267" s="88"/>
      <c r="Q267" s="89"/>
      <c r="R267" s="38"/>
      <c r="S267" s="38"/>
      <c r="T267" s="38"/>
      <c r="U267" s="97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9"/>
      <c r="AK267" s="49"/>
      <c r="AL267" s="49"/>
      <c r="AM267" s="97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9"/>
      <c r="BQ267" s="37"/>
      <c r="BR267" s="24"/>
    </row>
    <row r="268" spans="1:70" ht="15.6" customHeight="1" x14ac:dyDescent="0.4">
      <c r="A268" s="24"/>
      <c r="B268" s="24"/>
      <c r="C268" s="32"/>
      <c r="D268" s="129"/>
      <c r="E268" s="130"/>
      <c r="F268" s="130"/>
      <c r="G268" s="130"/>
      <c r="H268" s="130"/>
      <c r="I268" s="130"/>
      <c r="J268" s="130"/>
      <c r="K268" s="130"/>
      <c r="L268" s="130"/>
      <c r="M268" s="131"/>
      <c r="N268" s="87"/>
      <c r="O268" s="88"/>
      <c r="P268" s="88"/>
      <c r="Q268" s="89"/>
      <c r="R268" s="38"/>
      <c r="S268" s="38"/>
      <c r="T268" s="38"/>
      <c r="U268" s="97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9"/>
      <c r="AK268" s="49"/>
      <c r="AL268" s="49"/>
      <c r="AM268" s="97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9"/>
      <c r="BQ268" s="37"/>
      <c r="BR268" s="24"/>
    </row>
    <row r="269" spans="1:70" ht="15.6" customHeight="1" x14ac:dyDescent="0.4">
      <c r="C269" s="32"/>
      <c r="D269" s="80"/>
      <c r="E269" s="81"/>
      <c r="F269" s="81"/>
      <c r="G269" s="81"/>
      <c r="H269" s="81"/>
      <c r="I269" s="81"/>
      <c r="J269" s="81"/>
      <c r="K269" s="81"/>
      <c r="L269" s="81"/>
      <c r="M269" s="82"/>
      <c r="N269" s="90"/>
      <c r="O269" s="91"/>
      <c r="P269" s="91"/>
      <c r="Q269" s="92"/>
      <c r="R269" s="38"/>
      <c r="S269" s="38"/>
      <c r="T269" s="38"/>
      <c r="U269" s="100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2"/>
      <c r="AK269" s="49"/>
      <c r="AL269" s="49"/>
      <c r="AM269" s="100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2"/>
      <c r="BQ269" s="37"/>
    </row>
    <row r="270" spans="1:70" ht="15.6" customHeight="1" x14ac:dyDescent="0.4">
      <c r="C270" s="56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8"/>
    </row>
    <row r="271" spans="1:70" ht="15.6" customHeight="1" x14ac:dyDescent="0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</row>
    <row r="272" spans="1:70" ht="15.6" customHeight="1" x14ac:dyDescent="0.4"/>
    <row r="273" spans="3:69" ht="15.6" customHeight="1" x14ac:dyDescent="0.4"/>
    <row r="274" spans="3:69" ht="15.6" customHeight="1" x14ac:dyDescent="0.4"/>
    <row r="275" spans="3:69" ht="22.15" customHeight="1" x14ac:dyDescent="0.4">
      <c r="C275" s="249" t="s">
        <v>73</v>
      </c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  <c r="AJ275" s="249"/>
      <c r="AK275" s="249"/>
      <c r="AL275" s="249"/>
      <c r="AM275" s="249"/>
      <c r="AN275" s="249"/>
      <c r="AO275" s="249"/>
      <c r="AP275" s="249"/>
      <c r="AQ275" s="249"/>
      <c r="AR275" s="249"/>
      <c r="AS275" s="249"/>
      <c r="AT275" s="249"/>
      <c r="AU275" s="249"/>
      <c r="AV275" s="249"/>
      <c r="AW275" s="249"/>
      <c r="AX275" s="249"/>
      <c r="AY275" s="249"/>
      <c r="AZ275" s="249"/>
      <c r="BA275" s="249"/>
      <c r="BB275" s="249"/>
      <c r="BC275" s="249"/>
      <c r="BD275" s="249"/>
      <c r="BE275" s="249"/>
      <c r="BF275" s="249"/>
      <c r="BG275" s="249"/>
      <c r="BH275" s="249"/>
      <c r="BI275" s="249"/>
      <c r="BJ275" s="249"/>
      <c r="BK275" s="249"/>
      <c r="BL275" s="249"/>
      <c r="BM275" s="249"/>
      <c r="BN275" s="249"/>
      <c r="BO275" s="249"/>
      <c r="BP275" s="249"/>
      <c r="BQ275" s="249"/>
    </row>
    <row r="276" spans="3:69" ht="22.15" customHeight="1" x14ac:dyDescent="0.4"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  <c r="AB276" s="249"/>
      <c r="AC276" s="249"/>
      <c r="AD276" s="249"/>
      <c r="AE276" s="249"/>
      <c r="AF276" s="249"/>
      <c r="AG276" s="249"/>
      <c r="AH276" s="249"/>
      <c r="AI276" s="249"/>
      <c r="AJ276" s="249"/>
      <c r="AK276" s="249"/>
      <c r="AL276" s="249"/>
      <c r="AM276" s="249"/>
      <c r="AN276" s="249"/>
      <c r="AO276" s="249"/>
      <c r="AP276" s="249"/>
      <c r="AQ276" s="249"/>
      <c r="AR276" s="249"/>
      <c r="AS276" s="249"/>
      <c r="AT276" s="249"/>
      <c r="AU276" s="249"/>
      <c r="AV276" s="249"/>
      <c r="AW276" s="249"/>
      <c r="AX276" s="249"/>
      <c r="AY276" s="249"/>
      <c r="AZ276" s="249"/>
      <c r="BA276" s="249"/>
      <c r="BB276" s="249"/>
      <c r="BC276" s="249"/>
      <c r="BD276" s="249"/>
      <c r="BE276" s="249"/>
      <c r="BF276" s="249"/>
      <c r="BG276" s="249"/>
      <c r="BH276" s="249"/>
      <c r="BI276" s="249"/>
      <c r="BJ276" s="249"/>
      <c r="BK276" s="249"/>
      <c r="BL276" s="249"/>
      <c r="BM276" s="249"/>
      <c r="BN276" s="249"/>
      <c r="BO276" s="249"/>
      <c r="BP276" s="249"/>
      <c r="BQ276" s="249"/>
    </row>
    <row r="277" spans="3:69" ht="22.15" customHeight="1" x14ac:dyDescent="0.4"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49"/>
      <c r="U277" s="249"/>
      <c r="V277" s="249"/>
      <c r="W277" s="249"/>
      <c r="X277" s="249"/>
      <c r="Y277" s="249"/>
      <c r="Z277" s="249"/>
      <c r="AA277" s="249"/>
      <c r="AB277" s="249"/>
      <c r="AC277" s="249"/>
      <c r="AD277" s="249"/>
      <c r="AE277" s="249"/>
      <c r="AF277" s="249"/>
      <c r="AG277" s="249"/>
      <c r="AH277" s="249"/>
      <c r="AI277" s="249"/>
      <c r="AJ277" s="249"/>
      <c r="AK277" s="249"/>
      <c r="AL277" s="249"/>
      <c r="AM277" s="249"/>
      <c r="AN277" s="249"/>
      <c r="AO277" s="249"/>
      <c r="AP277" s="249"/>
      <c r="AQ277" s="249"/>
      <c r="AR277" s="249"/>
      <c r="AS277" s="249"/>
      <c r="AT277" s="249"/>
      <c r="AU277" s="249"/>
      <c r="AV277" s="249"/>
      <c r="AW277" s="249"/>
      <c r="AX277" s="249"/>
      <c r="AY277" s="249"/>
      <c r="AZ277" s="249"/>
      <c r="BA277" s="249"/>
      <c r="BB277" s="249"/>
      <c r="BC277" s="249"/>
      <c r="BD277" s="249"/>
      <c r="BE277" s="249"/>
      <c r="BF277" s="249"/>
      <c r="BG277" s="249"/>
      <c r="BH277" s="249"/>
      <c r="BI277" s="249"/>
      <c r="BJ277" s="249"/>
      <c r="BK277" s="249"/>
      <c r="BL277" s="249"/>
      <c r="BM277" s="249"/>
      <c r="BN277" s="249"/>
      <c r="BO277" s="249"/>
      <c r="BP277" s="249"/>
      <c r="BQ277" s="249"/>
    </row>
    <row r="278" spans="3:69" ht="15.6" customHeight="1" x14ac:dyDescent="0.4">
      <c r="C278" s="63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65"/>
    </row>
    <row r="279" spans="3:69" ht="19.149999999999999" customHeight="1" x14ac:dyDescent="0.4">
      <c r="C279" s="66"/>
      <c r="D279" s="250" t="str">
        <f>IF([1]回答表!R48="○",[1]回答表!B467,"")</f>
        <v/>
      </c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251"/>
      <c r="T279" s="251"/>
      <c r="U279" s="251"/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251"/>
      <c r="AH279" s="251"/>
      <c r="AI279" s="251"/>
      <c r="AJ279" s="251"/>
      <c r="AK279" s="251"/>
      <c r="AL279" s="251"/>
      <c r="AM279" s="251"/>
      <c r="AN279" s="251"/>
      <c r="AO279" s="251"/>
      <c r="AP279" s="251"/>
      <c r="AQ279" s="251"/>
      <c r="AR279" s="251"/>
      <c r="AS279" s="251"/>
      <c r="AT279" s="251"/>
      <c r="AU279" s="251"/>
      <c r="AV279" s="251"/>
      <c r="AW279" s="251"/>
      <c r="AX279" s="251"/>
      <c r="AY279" s="251"/>
      <c r="AZ279" s="251"/>
      <c r="BA279" s="251"/>
      <c r="BB279" s="251"/>
      <c r="BC279" s="251"/>
      <c r="BD279" s="251"/>
      <c r="BE279" s="251"/>
      <c r="BF279" s="251"/>
      <c r="BG279" s="251"/>
      <c r="BH279" s="251"/>
      <c r="BI279" s="251"/>
      <c r="BJ279" s="251"/>
      <c r="BK279" s="251"/>
      <c r="BL279" s="251"/>
      <c r="BM279" s="251"/>
      <c r="BN279" s="251"/>
      <c r="BO279" s="251"/>
      <c r="BP279" s="252"/>
      <c r="BQ279" s="67"/>
    </row>
    <row r="280" spans="3:69" ht="23.65" customHeight="1" x14ac:dyDescent="0.4">
      <c r="C280" s="66"/>
      <c r="D280" s="253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4"/>
      <c r="AF280" s="254"/>
      <c r="AG280" s="254"/>
      <c r="AH280" s="254"/>
      <c r="AI280" s="254"/>
      <c r="AJ280" s="254"/>
      <c r="AK280" s="254"/>
      <c r="AL280" s="254"/>
      <c r="AM280" s="254"/>
      <c r="AN280" s="254"/>
      <c r="AO280" s="254"/>
      <c r="AP280" s="254"/>
      <c r="AQ280" s="254"/>
      <c r="AR280" s="254"/>
      <c r="AS280" s="254"/>
      <c r="AT280" s="254"/>
      <c r="AU280" s="254"/>
      <c r="AV280" s="254"/>
      <c r="AW280" s="254"/>
      <c r="AX280" s="254"/>
      <c r="AY280" s="254"/>
      <c r="AZ280" s="254"/>
      <c r="BA280" s="254"/>
      <c r="BB280" s="254"/>
      <c r="BC280" s="254"/>
      <c r="BD280" s="254"/>
      <c r="BE280" s="254"/>
      <c r="BF280" s="254"/>
      <c r="BG280" s="254"/>
      <c r="BH280" s="254"/>
      <c r="BI280" s="254"/>
      <c r="BJ280" s="254"/>
      <c r="BK280" s="254"/>
      <c r="BL280" s="254"/>
      <c r="BM280" s="254"/>
      <c r="BN280" s="254"/>
      <c r="BO280" s="254"/>
      <c r="BP280" s="255"/>
      <c r="BQ280" s="67"/>
    </row>
    <row r="281" spans="3:69" ht="23.65" customHeight="1" x14ac:dyDescent="0.4">
      <c r="C281" s="66"/>
      <c r="D281" s="253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4"/>
      <c r="AU281" s="254"/>
      <c r="AV281" s="254"/>
      <c r="AW281" s="254"/>
      <c r="AX281" s="254"/>
      <c r="AY281" s="254"/>
      <c r="AZ281" s="254"/>
      <c r="BA281" s="254"/>
      <c r="BB281" s="254"/>
      <c r="BC281" s="254"/>
      <c r="BD281" s="254"/>
      <c r="BE281" s="254"/>
      <c r="BF281" s="254"/>
      <c r="BG281" s="254"/>
      <c r="BH281" s="254"/>
      <c r="BI281" s="254"/>
      <c r="BJ281" s="254"/>
      <c r="BK281" s="254"/>
      <c r="BL281" s="254"/>
      <c r="BM281" s="254"/>
      <c r="BN281" s="254"/>
      <c r="BO281" s="254"/>
      <c r="BP281" s="255"/>
      <c r="BQ281" s="67"/>
    </row>
    <row r="282" spans="3:69" ht="23.65" customHeight="1" x14ac:dyDescent="0.4">
      <c r="C282" s="66"/>
      <c r="D282" s="253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4"/>
      <c r="AU282" s="254"/>
      <c r="AV282" s="254"/>
      <c r="AW282" s="254"/>
      <c r="AX282" s="254"/>
      <c r="AY282" s="254"/>
      <c r="AZ282" s="254"/>
      <c r="BA282" s="254"/>
      <c r="BB282" s="254"/>
      <c r="BC282" s="254"/>
      <c r="BD282" s="254"/>
      <c r="BE282" s="254"/>
      <c r="BF282" s="254"/>
      <c r="BG282" s="254"/>
      <c r="BH282" s="254"/>
      <c r="BI282" s="254"/>
      <c r="BJ282" s="254"/>
      <c r="BK282" s="254"/>
      <c r="BL282" s="254"/>
      <c r="BM282" s="254"/>
      <c r="BN282" s="254"/>
      <c r="BO282" s="254"/>
      <c r="BP282" s="255"/>
      <c r="BQ282" s="67"/>
    </row>
    <row r="283" spans="3:69" ht="23.65" customHeight="1" x14ac:dyDescent="0.4">
      <c r="C283" s="66"/>
      <c r="D283" s="253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4"/>
      <c r="AU283" s="254"/>
      <c r="AV283" s="254"/>
      <c r="AW283" s="254"/>
      <c r="AX283" s="254"/>
      <c r="AY283" s="254"/>
      <c r="AZ283" s="254"/>
      <c r="BA283" s="254"/>
      <c r="BB283" s="254"/>
      <c r="BC283" s="254"/>
      <c r="BD283" s="254"/>
      <c r="BE283" s="254"/>
      <c r="BF283" s="254"/>
      <c r="BG283" s="254"/>
      <c r="BH283" s="254"/>
      <c r="BI283" s="254"/>
      <c r="BJ283" s="254"/>
      <c r="BK283" s="254"/>
      <c r="BL283" s="254"/>
      <c r="BM283" s="254"/>
      <c r="BN283" s="254"/>
      <c r="BO283" s="254"/>
      <c r="BP283" s="255"/>
      <c r="BQ283" s="67"/>
    </row>
    <row r="284" spans="3:69" ht="23.65" customHeight="1" x14ac:dyDescent="0.4">
      <c r="C284" s="66"/>
      <c r="D284" s="253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4"/>
      <c r="AU284" s="254"/>
      <c r="AV284" s="254"/>
      <c r="AW284" s="254"/>
      <c r="AX284" s="254"/>
      <c r="AY284" s="254"/>
      <c r="AZ284" s="254"/>
      <c r="BA284" s="254"/>
      <c r="BB284" s="254"/>
      <c r="BC284" s="254"/>
      <c r="BD284" s="254"/>
      <c r="BE284" s="254"/>
      <c r="BF284" s="254"/>
      <c r="BG284" s="254"/>
      <c r="BH284" s="254"/>
      <c r="BI284" s="254"/>
      <c r="BJ284" s="254"/>
      <c r="BK284" s="254"/>
      <c r="BL284" s="254"/>
      <c r="BM284" s="254"/>
      <c r="BN284" s="254"/>
      <c r="BO284" s="254"/>
      <c r="BP284" s="255"/>
      <c r="BQ284" s="67"/>
    </row>
    <row r="285" spans="3:69" ht="23.65" customHeight="1" x14ac:dyDescent="0.4">
      <c r="C285" s="66"/>
      <c r="D285" s="253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4"/>
      <c r="AY285" s="254"/>
      <c r="AZ285" s="254"/>
      <c r="BA285" s="254"/>
      <c r="BB285" s="254"/>
      <c r="BC285" s="254"/>
      <c r="BD285" s="254"/>
      <c r="BE285" s="254"/>
      <c r="BF285" s="254"/>
      <c r="BG285" s="254"/>
      <c r="BH285" s="254"/>
      <c r="BI285" s="254"/>
      <c r="BJ285" s="254"/>
      <c r="BK285" s="254"/>
      <c r="BL285" s="254"/>
      <c r="BM285" s="254"/>
      <c r="BN285" s="254"/>
      <c r="BO285" s="254"/>
      <c r="BP285" s="255"/>
      <c r="BQ285" s="67"/>
    </row>
    <row r="286" spans="3:69" ht="23.65" customHeight="1" x14ac:dyDescent="0.4">
      <c r="C286" s="66"/>
      <c r="D286" s="253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4"/>
      <c r="AU286" s="254"/>
      <c r="AV286" s="254"/>
      <c r="AW286" s="254"/>
      <c r="AX286" s="254"/>
      <c r="AY286" s="254"/>
      <c r="AZ286" s="254"/>
      <c r="BA286" s="254"/>
      <c r="BB286" s="254"/>
      <c r="BC286" s="254"/>
      <c r="BD286" s="254"/>
      <c r="BE286" s="254"/>
      <c r="BF286" s="254"/>
      <c r="BG286" s="254"/>
      <c r="BH286" s="254"/>
      <c r="BI286" s="254"/>
      <c r="BJ286" s="254"/>
      <c r="BK286" s="254"/>
      <c r="BL286" s="254"/>
      <c r="BM286" s="254"/>
      <c r="BN286" s="254"/>
      <c r="BO286" s="254"/>
      <c r="BP286" s="255"/>
      <c r="BQ286" s="67"/>
    </row>
    <row r="287" spans="3:69" ht="23.65" customHeight="1" x14ac:dyDescent="0.4">
      <c r="C287" s="66"/>
      <c r="D287" s="253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4"/>
      <c r="AU287" s="254"/>
      <c r="AV287" s="254"/>
      <c r="AW287" s="254"/>
      <c r="AX287" s="254"/>
      <c r="AY287" s="254"/>
      <c r="AZ287" s="254"/>
      <c r="BA287" s="254"/>
      <c r="BB287" s="254"/>
      <c r="BC287" s="254"/>
      <c r="BD287" s="254"/>
      <c r="BE287" s="254"/>
      <c r="BF287" s="254"/>
      <c r="BG287" s="254"/>
      <c r="BH287" s="254"/>
      <c r="BI287" s="254"/>
      <c r="BJ287" s="254"/>
      <c r="BK287" s="254"/>
      <c r="BL287" s="254"/>
      <c r="BM287" s="254"/>
      <c r="BN287" s="254"/>
      <c r="BO287" s="254"/>
      <c r="BP287" s="255"/>
      <c r="BQ287" s="67"/>
    </row>
    <row r="288" spans="3:69" ht="23.65" customHeight="1" x14ac:dyDescent="0.4">
      <c r="C288" s="66"/>
      <c r="D288" s="253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4"/>
      <c r="AU288" s="254"/>
      <c r="AV288" s="254"/>
      <c r="AW288" s="254"/>
      <c r="AX288" s="254"/>
      <c r="AY288" s="254"/>
      <c r="AZ288" s="254"/>
      <c r="BA288" s="254"/>
      <c r="BB288" s="254"/>
      <c r="BC288" s="254"/>
      <c r="BD288" s="254"/>
      <c r="BE288" s="254"/>
      <c r="BF288" s="254"/>
      <c r="BG288" s="254"/>
      <c r="BH288" s="254"/>
      <c r="BI288" s="254"/>
      <c r="BJ288" s="254"/>
      <c r="BK288" s="254"/>
      <c r="BL288" s="254"/>
      <c r="BM288" s="254"/>
      <c r="BN288" s="254"/>
      <c r="BO288" s="254"/>
      <c r="BP288" s="255"/>
      <c r="BQ288" s="67"/>
    </row>
    <row r="289" spans="3:69" ht="23.65" customHeight="1" x14ac:dyDescent="0.4">
      <c r="C289" s="66"/>
      <c r="D289" s="253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4"/>
      <c r="AU289" s="254"/>
      <c r="AV289" s="254"/>
      <c r="AW289" s="254"/>
      <c r="AX289" s="254"/>
      <c r="AY289" s="254"/>
      <c r="AZ289" s="254"/>
      <c r="BA289" s="254"/>
      <c r="BB289" s="254"/>
      <c r="BC289" s="254"/>
      <c r="BD289" s="254"/>
      <c r="BE289" s="254"/>
      <c r="BF289" s="254"/>
      <c r="BG289" s="254"/>
      <c r="BH289" s="254"/>
      <c r="BI289" s="254"/>
      <c r="BJ289" s="254"/>
      <c r="BK289" s="254"/>
      <c r="BL289" s="254"/>
      <c r="BM289" s="254"/>
      <c r="BN289" s="254"/>
      <c r="BO289" s="254"/>
      <c r="BP289" s="255"/>
      <c r="BQ289" s="67"/>
    </row>
    <row r="290" spans="3:69" ht="23.65" customHeight="1" x14ac:dyDescent="0.4">
      <c r="C290" s="66"/>
      <c r="D290" s="253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4"/>
      <c r="AU290" s="254"/>
      <c r="AV290" s="254"/>
      <c r="AW290" s="254"/>
      <c r="AX290" s="254"/>
      <c r="AY290" s="254"/>
      <c r="AZ290" s="254"/>
      <c r="BA290" s="254"/>
      <c r="BB290" s="254"/>
      <c r="BC290" s="254"/>
      <c r="BD290" s="254"/>
      <c r="BE290" s="254"/>
      <c r="BF290" s="254"/>
      <c r="BG290" s="254"/>
      <c r="BH290" s="254"/>
      <c r="BI290" s="254"/>
      <c r="BJ290" s="254"/>
      <c r="BK290" s="254"/>
      <c r="BL290" s="254"/>
      <c r="BM290" s="254"/>
      <c r="BN290" s="254"/>
      <c r="BO290" s="254"/>
      <c r="BP290" s="255"/>
      <c r="BQ290" s="67"/>
    </row>
    <row r="291" spans="3:69" ht="23.65" customHeight="1" x14ac:dyDescent="0.4">
      <c r="C291" s="66"/>
      <c r="D291" s="253"/>
      <c r="E291" s="254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4"/>
      <c r="AU291" s="254"/>
      <c r="AV291" s="254"/>
      <c r="AW291" s="254"/>
      <c r="AX291" s="254"/>
      <c r="AY291" s="254"/>
      <c r="AZ291" s="254"/>
      <c r="BA291" s="254"/>
      <c r="BB291" s="254"/>
      <c r="BC291" s="254"/>
      <c r="BD291" s="254"/>
      <c r="BE291" s="254"/>
      <c r="BF291" s="254"/>
      <c r="BG291" s="254"/>
      <c r="BH291" s="254"/>
      <c r="BI291" s="254"/>
      <c r="BJ291" s="254"/>
      <c r="BK291" s="254"/>
      <c r="BL291" s="254"/>
      <c r="BM291" s="254"/>
      <c r="BN291" s="254"/>
      <c r="BO291" s="254"/>
      <c r="BP291" s="255"/>
      <c r="BQ291" s="67"/>
    </row>
    <row r="292" spans="3:69" ht="23.65" customHeight="1" x14ac:dyDescent="0.4">
      <c r="C292" s="66"/>
      <c r="D292" s="253"/>
      <c r="E292" s="254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4"/>
      <c r="AU292" s="254"/>
      <c r="AV292" s="254"/>
      <c r="AW292" s="254"/>
      <c r="AX292" s="254"/>
      <c r="AY292" s="254"/>
      <c r="AZ292" s="254"/>
      <c r="BA292" s="254"/>
      <c r="BB292" s="254"/>
      <c r="BC292" s="254"/>
      <c r="BD292" s="254"/>
      <c r="BE292" s="254"/>
      <c r="BF292" s="254"/>
      <c r="BG292" s="254"/>
      <c r="BH292" s="254"/>
      <c r="BI292" s="254"/>
      <c r="BJ292" s="254"/>
      <c r="BK292" s="254"/>
      <c r="BL292" s="254"/>
      <c r="BM292" s="254"/>
      <c r="BN292" s="254"/>
      <c r="BO292" s="254"/>
      <c r="BP292" s="255"/>
      <c r="BQ292" s="67"/>
    </row>
    <row r="293" spans="3:69" ht="23.65" customHeight="1" x14ac:dyDescent="0.4">
      <c r="C293" s="66"/>
      <c r="D293" s="253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4"/>
      <c r="AU293" s="254"/>
      <c r="AV293" s="254"/>
      <c r="AW293" s="254"/>
      <c r="AX293" s="254"/>
      <c r="AY293" s="254"/>
      <c r="AZ293" s="254"/>
      <c r="BA293" s="254"/>
      <c r="BB293" s="254"/>
      <c r="BC293" s="254"/>
      <c r="BD293" s="254"/>
      <c r="BE293" s="254"/>
      <c r="BF293" s="254"/>
      <c r="BG293" s="254"/>
      <c r="BH293" s="254"/>
      <c r="BI293" s="254"/>
      <c r="BJ293" s="254"/>
      <c r="BK293" s="254"/>
      <c r="BL293" s="254"/>
      <c r="BM293" s="254"/>
      <c r="BN293" s="254"/>
      <c r="BO293" s="254"/>
      <c r="BP293" s="255"/>
      <c r="BQ293" s="67"/>
    </row>
    <row r="294" spans="3:69" ht="23.65" customHeight="1" x14ac:dyDescent="0.4">
      <c r="C294" s="66"/>
      <c r="D294" s="253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4"/>
      <c r="AU294" s="254"/>
      <c r="AV294" s="254"/>
      <c r="AW294" s="254"/>
      <c r="AX294" s="254"/>
      <c r="AY294" s="254"/>
      <c r="AZ294" s="254"/>
      <c r="BA294" s="254"/>
      <c r="BB294" s="254"/>
      <c r="BC294" s="254"/>
      <c r="BD294" s="254"/>
      <c r="BE294" s="254"/>
      <c r="BF294" s="254"/>
      <c r="BG294" s="254"/>
      <c r="BH294" s="254"/>
      <c r="BI294" s="254"/>
      <c r="BJ294" s="254"/>
      <c r="BK294" s="254"/>
      <c r="BL294" s="254"/>
      <c r="BM294" s="254"/>
      <c r="BN294" s="254"/>
      <c r="BO294" s="254"/>
      <c r="BP294" s="255"/>
      <c r="BQ294" s="67"/>
    </row>
    <row r="295" spans="3:69" ht="23.65" customHeight="1" x14ac:dyDescent="0.4">
      <c r="C295" s="66"/>
      <c r="D295" s="253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4"/>
      <c r="AU295" s="254"/>
      <c r="AV295" s="254"/>
      <c r="AW295" s="254"/>
      <c r="AX295" s="254"/>
      <c r="AY295" s="254"/>
      <c r="AZ295" s="254"/>
      <c r="BA295" s="254"/>
      <c r="BB295" s="254"/>
      <c r="BC295" s="254"/>
      <c r="BD295" s="254"/>
      <c r="BE295" s="254"/>
      <c r="BF295" s="254"/>
      <c r="BG295" s="254"/>
      <c r="BH295" s="254"/>
      <c r="BI295" s="254"/>
      <c r="BJ295" s="254"/>
      <c r="BK295" s="254"/>
      <c r="BL295" s="254"/>
      <c r="BM295" s="254"/>
      <c r="BN295" s="254"/>
      <c r="BO295" s="254"/>
      <c r="BP295" s="255"/>
      <c r="BQ295" s="67"/>
    </row>
    <row r="296" spans="3:69" ht="23.65" customHeight="1" x14ac:dyDescent="0.4">
      <c r="C296" s="66"/>
      <c r="D296" s="253"/>
      <c r="E296" s="254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4"/>
      <c r="AU296" s="254"/>
      <c r="AV296" s="254"/>
      <c r="AW296" s="254"/>
      <c r="AX296" s="254"/>
      <c r="AY296" s="254"/>
      <c r="AZ296" s="254"/>
      <c r="BA296" s="254"/>
      <c r="BB296" s="254"/>
      <c r="BC296" s="254"/>
      <c r="BD296" s="254"/>
      <c r="BE296" s="254"/>
      <c r="BF296" s="254"/>
      <c r="BG296" s="254"/>
      <c r="BH296" s="254"/>
      <c r="BI296" s="254"/>
      <c r="BJ296" s="254"/>
      <c r="BK296" s="254"/>
      <c r="BL296" s="254"/>
      <c r="BM296" s="254"/>
      <c r="BN296" s="254"/>
      <c r="BO296" s="254"/>
      <c r="BP296" s="255"/>
      <c r="BQ296" s="67"/>
    </row>
    <row r="297" spans="3:69" ht="23.65" customHeight="1" x14ac:dyDescent="0.4">
      <c r="C297" s="66"/>
      <c r="D297" s="256"/>
      <c r="E297" s="257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7"/>
      <c r="Q297" s="257"/>
      <c r="R297" s="257"/>
      <c r="S297" s="257"/>
      <c r="T297" s="257"/>
      <c r="U297" s="257"/>
      <c r="V297" s="257"/>
      <c r="W297" s="257"/>
      <c r="X297" s="257"/>
      <c r="Y297" s="257"/>
      <c r="Z297" s="257"/>
      <c r="AA297" s="257"/>
      <c r="AB297" s="257"/>
      <c r="AC297" s="257"/>
      <c r="AD297" s="257"/>
      <c r="AE297" s="257"/>
      <c r="AF297" s="257"/>
      <c r="AG297" s="257"/>
      <c r="AH297" s="257"/>
      <c r="AI297" s="257"/>
      <c r="AJ297" s="257"/>
      <c r="AK297" s="257"/>
      <c r="AL297" s="257"/>
      <c r="AM297" s="257"/>
      <c r="AN297" s="257"/>
      <c r="AO297" s="257"/>
      <c r="AP297" s="257"/>
      <c r="AQ297" s="257"/>
      <c r="AR297" s="257"/>
      <c r="AS297" s="257"/>
      <c r="AT297" s="257"/>
      <c r="AU297" s="257"/>
      <c r="AV297" s="257"/>
      <c r="AW297" s="257"/>
      <c r="AX297" s="257"/>
      <c r="AY297" s="257"/>
      <c r="AZ297" s="257"/>
      <c r="BA297" s="257"/>
      <c r="BB297" s="257"/>
      <c r="BC297" s="257"/>
      <c r="BD297" s="257"/>
      <c r="BE297" s="257"/>
      <c r="BF297" s="257"/>
      <c r="BG297" s="257"/>
      <c r="BH297" s="257"/>
      <c r="BI297" s="257"/>
      <c r="BJ297" s="257"/>
      <c r="BK297" s="257"/>
      <c r="BL297" s="257"/>
      <c r="BM297" s="257"/>
      <c r="BN297" s="257"/>
      <c r="BO297" s="257"/>
      <c r="BP297" s="258"/>
      <c r="BQ297" s="37"/>
    </row>
    <row r="298" spans="3:69" ht="12.6" customHeight="1" x14ac:dyDescent="0.4">
      <c r="C298" s="68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70"/>
    </row>
  </sheetData>
  <mergeCells count="303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</mergeCells>
  <phoneticPr fontId="1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40AD-8DFA-4245-A813-92C4AD7E2F3F}">
  <sheetPr>
    <pageSetUpPr fitToPage="1"/>
  </sheetPr>
  <dimension ref="A1:CE298"/>
  <sheetViews>
    <sheetView showZeros="0" zoomScale="55" zoomScaleNormal="55" workbookViewId="0">
      <selection activeCell="C275" sqref="C275:BQ277"/>
    </sheetView>
  </sheetViews>
  <sheetFormatPr defaultColWidth="2.75" defaultRowHeight="12.6" customHeight="1" x14ac:dyDescent="0.4"/>
  <cols>
    <col min="1" max="70" width="2.5" customWidth="1"/>
  </cols>
  <sheetData>
    <row r="1" spans="3:70" ht="15.6" customHeight="1" x14ac:dyDescent="0.4"/>
    <row r="2" spans="3:70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 x14ac:dyDescent="0.4">
      <c r="C8" s="190" t="s">
        <v>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218" t="s">
        <v>1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13" t="s">
        <v>2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190" t="s">
        <v>3</v>
      </c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7"/>
    </row>
    <row r="9" spans="3:70" ht="15.6" customHeight="1" x14ac:dyDescent="0.4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93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2"/>
      <c r="AO9" s="193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7"/>
    </row>
    <row r="10" spans="3:70" ht="15.6" customHeight="1" x14ac:dyDescent="0.4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7"/>
    </row>
    <row r="11" spans="3:70" ht="15.6" customHeight="1" x14ac:dyDescent="0.4">
      <c r="C11" s="155" t="str">
        <f>IF(COUNTIF([2]回答表!K15,"*")&gt;0,[2]回答表!K15,"")</f>
        <v>井川町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219" t="str">
        <f>IF(COUNTIF([2]回答表!F17,"*")&gt;0,[2]回答表!F17,"")</f>
        <v>介護サービス事業</v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11"/>
      <c r="AG11" s="211"/>
      <c r="AH11" s="211"/>
      <c r="AI11" s="211"/>
      <c r="AJ11" s="211"/>
      <c r="AK11" s="211"/>
      <c r="AL11" s="211"/>
      <c r="AM11" s="211"/>
      <c r="AN11" s="212"/>
      <c r="AO11" s="210" t="str">
        <f>IF(COUNTIF([2]回答表!W17,"*")&gt;0,[2]回答表!W17,"")</f>
        <v>指定介護老人福祉施設</v>
      </c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2"/>
      <c r="BF11" s="155" t="str">
        <f>IF(COUNTIF([2]回答表!F19,"*")&gt;0,[2]回答表!F19,"")</f>
        <v>介護サービス事業特別会計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5"/>
    </row>
    <row r="12" spans="3:70" ht="15.6" customHeight="1" x14ac:dyDescent="0.4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221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191"/>
      <c r="AG12" s="191"/>
      <c r="AH12" s="191"/>
      <c r="AI12" s="191"/>
      <c r="AJ12" s="191"/>
      <c r="AK12" s="191"/>
      <c r="AL12" s="191"/>
      <c r="AM12" s="191"/>
      <c r="AN12" s="192"/>
      <c r="AO12" s="193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5"/>
    </row>
    <row r="13" spans="3:70" ht="15.6" customHeight="1" x14ac:dyDescent="0.4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5"/>
    </row>
    <row r="14" spans="3:70" ht="15.6" customHeight="1" x14ac:dyDescent="0.4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 x14ac:dyDescent="0.4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 x14ac:dyDescent="0.4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3" ht="15.6" customHeight="1" x14ac:dyDescent="0.4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3:83" ht="15.6" customHeight="1" x14ac:dyDescent="0.4">
      <c r="C18" s="13"/>
      <c r="D18" s="225" t="s">
        <v>4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7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3:83" ht="15.6" customHeight="1" x14ac:dyDescent="0.4">
      <c r="C19" s="13"/>
      <c r="D19" s="228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30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3:83" ht="13.15" customHeight="1" x14ac:dyDescent="0.4">
      <c r="C20" s="13"/>
      <c r="D20" s="231" t="s">
        <v>5</v>
      </c>
      <c r="E20" s="232"/>
      <c r="F20" s="232"/>
      <c r="G20" s="232"/>
      <c r="H20" s="232"/>
      <c r="I20" s="232"/>
      <c r="J20" s="233"/>
      <c r="K20" s="231" t="s">
        <v>6</v>
      </c>
      <c r="L20" s="232"/>
      <c r="M20" s="232"/>
      <c r="N20" s="232"/>
      <c r="O20" s="232"/>
      <c r="P20" s="232"/>
      <c r="Q20" s="233"/>
      <c r="R20" s="231" t="s">
        <v>7</v>
      </c>
      <c r="S20" s="232"/>
      <c r="T20" s="232"/>
      <c r="U20" s="232"/>
      <c r="V20" s="232"/>
      <c r="W20" s="232"/>
      <c r="X20" s="233"/>
      <c r="Y20" s="240" t="s">
        <v>8</v>
      </c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2"/>
      <c r="BA20" s="16"/>
      <c r="BB20" s="197" t="s">
        <v>9</v>
      </c>
      <c r="BC20" s="198"/>
      <c r="BD20" s="198"/>
      <c r="BE20" s="198"/>
      <c r="BF20" s="198"/>
      <c r="BG20" s="198"/>
      <c r="BH20" s="198"/>
      <c r="BI20" s="199"/>
      <c r="BJ20" s="200"/>
      <c r="BK20" s="15"/>
      <c r="BR20" s="17"/>
    </row>
    <row r="21" spans="3:83" ht="13.15" customHeight="1" x14ac:dyDescent="0.4">
      <c r="C21" s="13"/>
      <c r="D21" s="234"/>
      <c r="E21" s="235"/>
      <c r="F21" s="235"/>
      <c r="G21" s="235"/>
      <c r="H21" s="235"/>
      <c r="I21" s="235"/>
      <c r="J21" s="236"/>
      <c r="K21" s="234"/>
      <c r="L21" s="235"/>
      <c r="M21" s="235"/>
      <c r="N21" s="235"/>
      <c r="O21" s="235"/>
      <c r="P21" s="235"/>
      <c r="Q21" s="236"/>
      <c r="R21" s="234"/>
      <c r="S21" s="235"/>
      <c r="T21" s="235"/>
      <c r="U21" s="235"/>
      <c r="V21" s="235"/>
      <c r="W21" s="235"/>
      <c r="X21" s="236"/>
      <c r="Y21" s="243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5"/>
      <c r="BA21" s="16"/>
      <c r="BB21" s="201"/>
      <c r="BC21" s="202"/>
      <c r="BD21" s="202"/>
      <c r="BE21" s="202"/>
      <c r="BF21" s="202"/>
      <c r="BG21" s="202"/>
      <c r="BH21" s="202"/>
      <c r="BI21" s="203"/>
      <c r="BJ21" s="204"/>
      <c r="BK21" s="15"/>
      <c r="BR21" s="17"/>
    </row>
    <row r="22" spans="3:83" ht="13.15" customHeight="1" x14ac:dyDescent="0.4">
      <c r="C22" s="13"/>
      <c r="D22" s="234"/>
      <c r="E22" s="235"/>
      <c r="F22" s="235"/>
      <c r="G22" s="235"/>
      <c r="H22" s="235"/>
      <c r="I22" s="235"/>
      <c r="J22" s="236"/>
      <c r="K22" s="234"/>
      <c r="L22" s="235"/>
      <c r="M22" s="235"/>
      <c r="N22" s="235"/>
      <c r="O22" s="235"/>
      <c r="P22" s="235"/>
      <c r="Q22" s="236"/>
      <c r="R22" s="234"/>
      <c r="S22" s="235"/>
      <c r="T22" s="235"/>
      <c r="U22" s="235"/>
      <c r="V22" s="235"/>
      <c r="W22" s="235"/>
      <c r="X22" s="236"/>
      <c r="Y22" s="246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8"/>
      <c r="BA22" s="18"/>
      <c r="BB22" s="201"/>
      <c r="BC22" s="202"/>
      <c r="BD22" s="202"/>
      <c r="BE22" s="202"/>
      <c r="BF22" s="202"/>
      <c r="BG22" s="202"/>
      <c r="BH22" s="202"/>
      <c r="BI22" s="203"/>
      <c r="BJ22" s="204"/>
      <c r="BK22" s="15"/>
      <c r="BR22" s="17"/>
    </row>
    <row r="23" spans="3:83" ht="31.15" customHeight="1" x14ac:dyDescent="0.4">
      <c r="C23" s="13"/>
      <c r="D23" s="237"/>
      <c r="E23" s="238"/>
      <c r="F23" s="238"/>
      <c r="G23" s="238"/>
      <c r="H23" s="238"/>
      <c r="I23" s="238"/>
      <c r="J23" s="239"/>
      <c r="K23" s="237"/>
      <c r="L23" s="238"/>
      <c r="M23" s="238"/>
      <c r="N23" s="238"/>
      <c r="O23" s="238"/>
      <c r="P23" s="238"/>
      <c r="Q23" s="239"/>
      <c r="R23" s="237"/>
      <c r="S23" s="238"/>
      <c r="T23" s="238"/>
      <c r="U23" s="238"/>
      <c r="V23" s="238"/>
      <c r="W23" s="238"/>
      <c r="X23" s="239"/>
      <c r="Y23" s="214" t="s">
        <v>10</v>
      </c>
      <c r="Z23" s="215"/>
      <c r="AA23" s="215"/>
      <c r="AB23" s="215"/>
      <c r="AC23" s="215"/>
      <c r="AD23" s="215"/>
      <c r="AE23" s="216"/>
      <c r="AF23" s="214" t="s">
        <v>11</v>
      </c>
      <c r="AG23" s="215"/>
      <c r="AH23" s="215"/>
      <c r="AI23" s="215"/>
      <c r="AJ23" s="215"/>
      <c r="AK23" s="215"/>
      <c r="AL23" s="216"/>
      <c r="AM23" s="214" t="s">
        <v>12</v>
      </c>
      <c r="AN23" s="215"/>
      <c r="AO23" s="215"/>
      <c r="AP23" s="215"/>
      <c r="AQ23" s="215"/>
      <c r="AR23" s="215"/>
      <c r="AS23" s="216"/>
      <c r="AT23" s="214" t="s">
        <v>13</v>
      </c>
      <c r="AU23" s="215"/>
      <c r="AV23" s="215"/>
      <c r="AW23" s="215"/>
      <c r="AX23" s="215"/>
      <c r="AY23" s="215"/>
      <c r="AZ23" s="216"/>
      <c r="BA23" s="18"/>
      <c r="BB23" s="205"/>
      <c r="BC23" s="206"/>
      <c r="BD23" s="206"/>
      <c r="BE23" s="206"/>
      <c r="BF23" s="206"/>
      <c r="BG23" s="206"/>
      <c r="BH23" s="206"/>
      <c r="BI23" s="207"/>
      <c r="BJ23" s="208"/>
      <c r="BK23" s="15"/>
      <c r="BR23" s="17"/>
    </row>
    <row r="24" spans="3:83" ht="15.6" customHeight="1" x14ac:dyDescent="0.4">
      <c r="C24" s="13"/>
      <c r="D24" s="114" t="str">
        <f>IF([2]回答表!R41="○","○","")</f>
        <v/>
      </c>
      <c r="E24" s="115"/>
      <c r="F24" s="115"/>
      <c r="G24" s="115"/>
      <c r="H24" s="115"/>
      <c r="I24" s="115"/>
      <c r="J24" s="116"/>
      <c r="K24" s="114" t="str">
        <f>IF([2]回答表!R42="○","○","")</f>
        <v/>
      </c>
      <c r="L24" s="115"/>
      <c r="M24" s="115"/>
      <c r="N24" s="115"/>
      <c r="O24" s="115"/>
      <c r="P24" s="115"/>
      <c r="Q24" s="116"/>
      <c r="R24" s="114" t="str">
        <f>IF([2]回答表!R43="○","○","")</f>
        <v/>
      </c>
      <c r="S24" s="115"/>
      <c r="T24" s="115"/>
      <c r="U24" s="115"/>
      <c r="V24" s="115"/>
      <c r="W24" s="115"/>
      <c r="X24" s="116"/>
      <c r="Y24" s="114" t="str">
        <f>IF([2]回答表!R44="○","○","")</f>
        <v/>
      </c>
      <c r="Z24" s="115"/>
      <c r="AA24" s="115"/>
      <c r="AB24" s="115"/>
      <c r="AC24" s="115"/>
      <c r="AD24" s="115"/>
      <c r="AE24" s="116"/>
      <c r="AF24" s="114" t="str">
        <f>IF([2]回答表!R45="○","○","")</f>
        <v/>
      </c>
      <c r="AG24" s="115"/>
      <c r="AH24" s="115"/>
      <c r="AI24" s="115"/>
      <c r="AJ24" s="115"/>
      <c r="AK24" s="115"/>
      <c r="AL24" s="116"/>
      <c r="AM24" s="114" t="str">
        <f>IF([2]回答表!R46="○","○","")</f>
        <v/>
      </c>
      <c r="AN24" s="115"/>
      <c r="AO24" s="115"/>
      <c r="AP24" s="115"/>
      <c r="AQ24" s="115"/>
      <c r="AR24" s="115"/>
      <c r="AS24" s="116"/>
      <c r="AT24" s="114" t="str">
        <f>IF([2]回答表!R47="○","○","")</f>
        <v/>
      </c>
      <c r="AU24" s="115"/>
      <c r="AV24" s="115"/>
      <c r="AW24" s="115"/>
      <c r="AX24" s="115"/>
      <c r="AY24" s="115"/>
      <c r="AZ24" s="116"/>
      <c r="BA24" s="18"/>
      <c r="BB24" s="111" t="str">
        <f>IF([2]回答表!R48="○","○","")</f>
        <v>○</v>
      </c>
      <c r="BC24" s="112"/>
      <c r="BD24" s="112"/>
      <c r="BE24" s="112"/>
      <c r="BF24" s="112"/>
      <c r="BG24" s="112"/>
      <c r="BH24" s="112"/>
      <c r="BI24" s="199"/>
      <c r="BJ24" s="200"/>
      <c r="BK24" s="15"/>
      <c r="BR24" s="17"/>
    </row>
    <row r="25" spans="3:83" ht="15.6" customHeight="1" x14ac:dyDescent="0.4">
      <c r="C25" s="13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19"/>
      <c r="BB25" s="114"/>
      <c r="BC25" s="115"/>
      <c r="BD25" s="115"/>
      <c r="BE25" s="115"/>
      <c r="BF25" s="115"/>
      <c r="BG25" s="115"/>
      <c r="BH25" s="115"/>
      <c r="BI25" s="203"/>
      <c r="BJ25" s="204"/>
      <c r="BK25" s="15"/>
      <c r="BR25" s="17"/>
    </row>
    <row r="26" spans="3:83" ht="15.6" customHeight="1" x14ac:dyDescent="0.4">
      <c r="C26" s="13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19"/>
      <c r="BB26" s="117"/>
      <c r="BC26" s="118"/>
      <c r="BD26" s="118"/>
      <c r="BE26" s="118"/>
      <c r="BF26" s="118"/>
      <c r="BG26" s="118"/>
      <c r="BH26" s="118"/>
      <c r="BI26" s="207"/>
      <c r="BJ26" s="208"/>
      <c r="BK26" s="15"/>
      <c r="BR26" s="17"/>
    </row>
    <row r="27" spans="3:83" ht="15.6" customHeight="1" x14ac:dyDescent="0.4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3:83" ht="15.6" customHeight="1" x14ac:dyDescent="0.4">
      <c r="BR28" s="24"/>
    </row>
    <row r="29" spans="3:83" ht="15.6" customHeight="1" x14ac:dyDescent="0.4">
      <c r="BR29" s="25"/>
    </row>
    <row r="30" spans="3:83" ht="15.6" customHeight="1" x14ac:dyDescent="0.4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R30" s="24"/>
    </row>
    <row r="31" spans="3:83" ht="15.6" customHeight="1" x14ac:dyDescent="0.4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30"/>
      <c r="BR31" s="24"/>
      <c r="CE31" s="31"/>
    </row>
    <row r="32" spans="3:83" ht="15.6" customHeight="1" x14ac:dyDescent="0.5">
      <c r="C32" s="32"/>
      <c r="D32" s="71" t="s">
        <v>14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7" t="s">
        <v>5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9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5"/>
      <c r="BN32" s="35"/>
      <c r="BO32" s="35"/>
      <c r="BP32" s="36"/>
      <c r="BQ32" s="37"/>
      <c r="BR32" s="24"/>
    </row>
    <row r="33" spans="1:70" ht="15.6" customHeight="1" x14ac:dyDescent="0.5">
      <c r="C33" s="32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  <c r="R33" s="80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5"/>
      <c r="BN33" s="35"/>
      <c r="BO33" s="35"/>
      <c r="BP33" s="36"/>
      <c r="BQ33" s="37"/>
      <c r="BR33" s="24"/>
    </row>
    <row r="34" spans="1:70" ht="15.6" customHeight="1" x14ac:dyDescent="0.5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5"/>
      <c r="BN34" s="35"/>
      <c r="BO34" s="35"/>
      <c r="BP34" s="36"/>
      <c r="BQ34" s="37"/>
      <c r="BR34" s="24"/>
    </row>
    <row r="35" spans="1:70" ht="25.5" x14ac:dyDescent="0.5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15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48" t="s">
        <v>17</v>
      </c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6"/>
      <c r="BQ35" s="37"/>
      <c r="BR35" s="24"/>
    </row>
    <row r="36" spans="1:70" ht="15.6" customHeight="1" x14ac:dyDescent="0.4">
      <c r="A36" s="24"/>
      <c r="B36" s="24"/>
      <c r="C36" s="32"/>
      <c r="D36" s="77" t="s">
        <v>18</v>
      </c>
      <c r="E36" s="78"/>
      <c r="F36" s="78"/>
      <c r="G36" s="78"/>
      <c r="H36" s="78"/>
      <c r="I36" s="78"/>
      <c r="J36" s="78"/>
      <c r="K36" s="78"/>
      <c r="L36" s="78"/>
      <c r="M36" s="79"/>
      <c r="N36" s="84" t="str">
        <f>IF([2]回答表!X41="○","○","")</f>
        <v/>
      </c>
      <c r="O36" s="85"/>
      <c r="P36" s="85"/>
      <c r="Q36" s="86"/>
      <c r="R36" s="38"/>
      <c r="S36" s="38"/>
      <c r="T36" s="38"/>
      <c r="U36" s="94" t="str">
        <f>IF([2]回答表!X41="○",[2]回答表!B56,IF([2]回答表!AA41="○",[2]回答表!B76,""))</f>
        <v/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49"/>
      <c r="AL36" s="49"/>
      <c r="AM36" s="209" t="s">
        <v>19</v>
      </c>
      <c r="AN36" s="209"/>
      <c r="AO36" s="209"/>
      <c r="AP36" s="209"/>
      <c r="AQ36" s="209"/>
      <c r="AR36" s="209"/>
      <c r="AS36" s="209"/>
      <c r="AT36" s="209"/>
      <c r="AU36" s="209" t="s">
        <v>20</v>
      </c>
      <c r="AV36" s="209"/>
      <c r="AW36" s="209"/>
      <c r="AX36" s="209"/>
      <c r="AY36" s="209"/>
      <c r="AZ36" s="209"/>
      <c r="BA36" s="209"/>
      <c r="BB36" s="209"/>
      <c r="BC36" s="39"/>
      <c r="BD36" s="34"/>
      <c r="BE36" s="122" t="str">
        <f>IF([2]回答表!X41="○",[2]回答表!S62,IF([2]回答表!AA41="○",[2]回答表!S82,""))</f>
        <v/>
      </c>
      <c r="BF36" s="123"/>
      <c r="BG36" s="123"/>
      <c r="BH36" s="123"/>
      <c r="BI36" s="122"/>
      <c r="BJ36" s="123"/>
      <c r="BK36" s="123"/>
      <c r="BL36" s="123"/>
      <c r="BM36" s="122"/>
      <c r="BN36" s="123"/>
      <c r="BO36" s="123"/>
      <c r="BP36" s="154"/>
      <c r="BQ36" s="37"/>
      <c r="BR36" s="24"/>
    </row>
    <row r="37" spans="1:70" ht="15.6" customHeight="1" x14ac:dyDescent="0.4">
      <c r="A37" s="24"/>
      <c r="B37" s="24"/>
      <c r="C37" s="32"/>
      <c r="D37" s="129"/>
      <c r="E37" s="130"/>
      <c r="F37" s="130"/>
      <c r="G37" s="130"/>
      <c r="H37" s="130"/>
      <c r="I37" s="130"/>
      <c r="J37" s="130"/>
      <c r="K37" s="130"/>
      <c r="L37" s="130"/>
      <c r="M37" s="131"/>
      <c r="N37" s="87"/>
      <c r="O37" s="88"/>
      <c r="P37" s="88"/>
      <c r="Q37" s="89"/>
      <c r="R37" s="38"/>
      <c r="S37" s="38"/>
      <c r="T37" s="38"/>
      <c r="U37" s="97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49"/>
      <c r="AL37" s="4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39"/>
      <c r="BD37" s="34"/>
      <c r="BE37" s="124"/>
      <c r="BF37" s="125"/>
      <c r="BG37" s="125"/>
      <c r="BH37" s="125"/>
      <c r="BI37" s="124"/>
      <c r="BJ37" s="125"/>
      <c r="BK37" s="125"/>
      <c r="BL37" s="125"/>
      <c r="BM37" s="124"/>
      <c r="BN37" s="125"/>
      <c r="BO37" s="125"/>
      <c r="BP37" s="145"/>
      <c r="BQ37" s="37"/>
      <c r="BR37" s="24"/>
    </row>
    <row r="38" spans="1:70" ht="15.6" customHeight="1" x14ac:dyDescent="0.4">
      <c r="A38" s="24"/>
      <c r="B38" s="24"/>
      <c r="C38" s="32"/>
      <c r="D38" s="129"/>
      <c r="E38" s="130"/>
      <c r="F38" s="130"/>
      <c r="G38" s="130"/>
      <c r="H38" s="130"/>
      <c r="I38" s="130"/>
      <c r="J38" s="130"/>
      <c r="K38" s="130"/>
      <c r="L38" s="130"/>
      <c r="M38" s="131"/>
      <c r="N38" s="87"/>
      <c r="O38" s="88"/>
      <c r="P38" s="88"/>
      <c r="Q38" s="89"/>
      <c r="R38" s="38"/>
      <c r="S38" s="38"/>
      <c r="T38" s="38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49"/>
      <c r="AL38" s="49"/>
      <c r="AM38" s="111" t="str">
        <f>IF([2]回答表!X41="○",[2]回答表!G62,IF([2]回答表!AA41="○",[2]回答表!G82,""))</f>
        <v/>
      </c>
      <c r="AN38" s="112"/>
      <c r="AO38" s="112"/>
      <c r="AP38" s="112"/>
      <c r="AQ38" s="112"/>
      <c r="AR38" s="112"/>
      <c r="AS38" s="112"/>
      <c r="AT38" s="113"/>
      <c r="AU38" s="111" t="str">
        <f>IF([2]回答表!X41="○",[2]回答表!G63,IF([2]回答表!AA41="○",[2]回答表!G83,""))</f>
        <v/>
      </c>
      <c r="AV38" s="112"/>
      <c r="AW38" s="112"/>
      <c r="AX38" s="112"/>
      <c r="AY38" s="112"/>
      <c r="AZ38" s="112"/>
      <c r="BA38" s="112"/>
      <c r="BB38" s="113"/>
      <c r="BC38" s="39"/>
      <c r="BD38" s="34"/>
      <c r="BE38" s="124"/>
      <c r="BF38" s="125"/>
      <c r="BG38" s="125"/>
      <c r="BH38" s="125"/>
      <c r="BI38" s="124"/>
      <c r="BJ38" s="125"/>
      <c r="BK38" s="125"/>
      <c r="BL38" s="125"/>
      <c r="BM38" s="124"/>
      <c r="BN38" s="125"/>
      <c r="BO38" s="125"/>
      <c r="BP38" s="145"/>
      <c r="BQ38" s="37"/>
      <c r="BR38" s="24"/>
    </row>
    <row r="39" spans="1:70" ht="15.6" customHeight="1" x14ac:dyDescent="0.4">
      <c r="A39" s="24"/>
      <c r="B39" s="24"/>
      <c r="C39" s="32"/>
      <c r="D39" s="80"/>
      <c r="E39" s="81"/>
      <c r="F39" s="81"/>
      <c r="G39" s="81"/>
      <c r="H39" s="81"/>
      <c r="I39" s="81"/>
      <c r="J39" s="81"/>
      <c r="K39" s="81"/>
      <c r="L39" s="81"/>
      <c r="M39" s="82"/>
      <c r="N39" s="90"/>
      <c r="O39" s="91"/>
      <c r="P39" s="91"/>
      <c r="Q39" s="92"/>
      <c r="R39" s="38"/>
      <c r="S39" s="38"/>
      <c r="T39" s="38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49"/>
      <c r="AL39" s="49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39"/>
      <c r="BD39" s="34"/>
      <c r="BE39" s="124" t="str">
        <f>IF([2]回答表!X41="○",[2]回答表!V62,IF([2]回答表!AA41="○",[2]回答表!V82,""))</f>
        <v/>
      </c>
      <c r="BF39" s="191"/>
      <c r="BG39" s="191"/>
      <c r="BH39" s="192"/>
      <c r="BI39" s="124" t="str">
        <f>IF([2]回答表!X41="○",[2]回答表!V63,IF([2]回答表!AA41="○",[2]回答表!V83,""))</f>
        <v/>
      </c>
      <c r="BJ39" s="191"/>
      <c r="BK39" s="191"/>
      <c r="BL39" s="192"/>
      <c r="BM39" s="124" t="str">
        <f>IF([2]回答表!X41="○",[2]回答表!V64,IF([2]回答表!AA41="○",[2]回答表!V84,""))</f>
        <v/>
      </c>
      <c r="BN39" s="191"/>
      <c r="BO39" s="191"/>
      <c r="BP39" s="192"/>
      <c r="BQ39" s="37"/>
      <c r="BR39" s="24"/>
    </row>
    <row r="40" spans="1:70" ht="15.6" customHeight="1" x14ac:dyDescent="0.4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49"/>
      <c r="AL40" s="49"/>
      <c r="AM40" s="117"/>
      <c r="AN40" s="118"/>
      <c r="AO40" s="118"/>
      <c r="AP40" s="118"/>
      <c r="AQ40" s="118"/>
      <c r="AR40" s="118"/>
      <c r="AS40" s="118"/>
      <c r="AT40" s="119"/>
      <c r="AU40" s="117"/>
      <c r="AV40" s="118"/>
      <c r="AW40" s="118"/>
      <c r="AX40" s="118"/>
      <c r="AY40" s="118"/>
      <c r="AZ40" s="118"/>
      <c r="BA40" s="118"/>
      <c r="BB40" s="119"/>
      <c r="BC40" s="39"/>
      <c r="BD40" s="39"/>
      <c r="BE40" s="193"/>
      <c r="BF40" s="191"/>
      <c r="BG40" s="191"/>
      <c r="BH40" s="192"/>
      <c r="BI40" s="193"/>
      <c r="BJ40" s="191"/>
      <c r="BK40" s="191"/>
      <c r="BL40" s="192"/>
      <c r="BM40" s="193"/>
      <c r="BN40" s="191"/>
      <c r="BO40" s="191"/>
      <c r="BP40" s="192"/>
      <c r="BQ40" s="37"/>
      <c r="BR40" s="24"/>
    </row>
    <row r="41" spans="1:70" ht="15.6" customHeight="1" x14ac:dyDescent="0.4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193"/>
      <c r="BF41" s="191"/>
      <c r="BG41" s="191"/>
      <c r="BH41" s="192"/>
      <c r="BI41" s="193"/>
      <c r="BJ41" s="191"/>
      <c r="BK41" s="191"/>
      <c r="BL41" s="192"/>
      <c r="BM41" s="193"/>
      <c r="BN41" s="191"/>
      <c r="BO41" s="191"/>
      <c r="BP41" s="192"/>
      <c r="BQ41" s="37"/>
      <c r="BR41" s="24"/>
    </row>
    <row r="42" spans="1:70" ht="15.6" customHeight="1" x14ac:dyDescent="0.4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49"/>
      <c r="AL42" s="49"/>
      <c r="AM42" s="103" t="str">
        <f>IF([2]回答表!X41="○",[2]回答表!O68,IF([2]回答表!AA41="○",[2]回答表!O88,""))</f>
        <v/>
      </c>
      <c r="AN42" s="104"/>
      <c r="AO42" s="187" t="s">
        <v>21</v>
      </c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39"/>
      <c r="BD42" s="39"/>
      <c r="BE42" s="193"/>
      <c r="BF42" s="191"/>
      <c r="BG42" s="191"/>
      <c r="BH42" s="192"/>
      <c r="BI42" s="193"/>
      <c r="BJ42" s="191"/>
      <c r="BK42" s="191"/>
      <c r="BL42" s="192"/>
      <c r="BM42" s="193"/>
      <c r="BN42" s="191"/>
      <c r="BO42" s="191"/>
      <c r="BP42" s="192"/>
      <c r="BQ42" s="37"/>
      <c r="BR42" s="24"/>
    </row>
    <row r="43" spans="1:70" ht="15.6" customHeight="1" x14ac:dyDescent="0.4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49"/>
      <c r="AL43" s="49"/>
      <c r="AM43" s="103" t="str">
        <f>IF([2]回答表!X41="○",[2]回答表!O69,IF([2]回答表!AA41="○",[2]回答表!O89,""))</f>
        <v/>
      </c>
      <c r="AN43" s="104"/>
      <c r="AO43" s="187" t="s">
        <v>22</v>
      </c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39"/>
      <c r="BD43" s="34"/>
      <c r="BE43" s="124" t="s">
        <v>23</v>
      </c>
      <c r="BF43" s="191"/>
      <c r="BG43" s="191"/>
      <c r="BH43" s="192"/>
      <c r="BI43" s="124" t="s">
        <v>24</v>
      </c>
      <c r="BJ43" s="191"/>
      <c r="BK43" s="191"/>
      <c r="BL43" s="192"/>
      <c r="BM43" s="124" t="s">
        <v>25</v>
      </c>
      <c r="BN43" s="191"/>
      <c r="BO43" s="191"/>
      <c r="BP43" s="192"/>
      <c r="BQ43" s="37"/>
      <c r="BR43" s="24"/>
    </row>
    <row r="44" spans="1:70" ht="15.6" customHeight="1" x14ac:dyDescent="0.4">
      <c r="A44" s="24"/>
      <c r="B44" s="24"/>
      <c r="C44" s="32"/>
      <c r="D44" s="133" t="s">
        <v>26</v>
      </c>
      <c r="E44" s="134"/>
      <c r="F44" s="134"/>
      <c r="G44" s="134"/>
      <c r="H44" s="134"/>
      <c r="I44" s="134"/>
      <c r="J44" s="134"/>
      <c r="K44" s="134"/>
      <c r="L44" s="134"/>
      <c r="M44" s="135"/>
      <c r="N44" s="84" t="str">
        <f>IF([2]回答表!AA41="○","○","")</f>
        <v/>
      </c>
      <c r="O44" s="85"/>
      <c r="P44" s="85"/>
      <c r="Q44" s="86"/>
      <c r="R44" s="38"/>
      <c r="S44" s="38"/>
      <c r="T44" s="38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49"/>
      <c r="AL44" s="49"/>
      <c r="AM44" s="103" t="str">
        <f>IF([2]回答表!X41="○",[2]回答表!O70,IF([2]回答表!AA41="○",[2]回答表!O90,""))</f>
        <v/>
      </c>
      <c r="AN44" s="104"/>
      <c r="AO44" s="187" t="s">
        <v>27</v>
      </c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8"/>
      <c r="BC44" s="39"/>
      <c r="BD44" s="53"/>
      <c r="BE44" s="193"/>
      <c r="BF44" s="191"/>
      <c r="BG44" s="191"/>
      <c r="BH44" s="192"/>
      <c r="BI44" s="193"/>
      <c r="BJ44" s="191"/>
      <c r="BK44" s="191"/>
      <c r="BL44" s="192"/>
      <c r="BM44" s="193"/>
      <c r="BN44" s="191"/>
      <c r="BO44" s="191"/>
      <c r="BP44" s="192"/>
      <c r="BQ44" s="37"/>
      <c r="BR44" s="24"/>
    </row>
    <row r="45" spans="1:70" ht="15.6" customHeight="1" x14ac:dyDescent="0.4">
      <c r="A45" s="24"/>
      <c r="B45" s="24"/>
      <c r="C45" s="32"/>
      <c r="D45" s="136"/>
      <c r="E45" s="137"/>
      <c r="F45" s="137"/>
      <c r="G45" s="137"/>
      <c r="H45" s="137"/>
      <c r="I45" s="137"/>
      <c r="J45" s="137"/>
      <c r="K45" s="137"/>
      <c r="L45" s="137"/>
      <c r="M45" s="138"/>
      <c r="N45" s="87"/>
      <c r="O45" s="88"/>
      <c r="P45" s="88"/>
      <c r="Q45" s="89"/>
      <c r="R45" s="38"/>
      <c r="S45" s="38"/>
      <c r="T45" s="38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49"/>
      <c r="AL45" s="49"/>
      <c r="AM45" s="103" t="str">
        <f>IF([2]回答表!X41="○",[2]回答表!O71,IF([2]回答表!AA41="○",[2]回答表!O91,""))</f>
        <v/>
      </c>
      <c r="AN45" s="104"/>
      <c r="AO45" s="187" t="s">
        <v>28</v>
      </c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8"/>
      <c r="BC45" s="39"/>
      <c r="BD45" s="53"/>
      <c r="BE45" s="194"/>
      <c r="BF45" s="195"/>
      <c r="BG45" s="195"/>
      <c r="BH45" s="196"/>
      <c r="BI45" s="194"/>
      <c r="BJ45" s="195"/>
      <c r="BK45" s="195"/>
      <c r="BL45" s="196"/>
      <c r="BM45" s="194"/>
      <c r="BN45" s="195"/>
      <c r="BO45" s="195"/>
      <c r="BP45" s="196"/>
      <c r="BQ45" s="37"/>
      <c r="BR45" s="24"/>
    </row>
    <row r="46" spans="1:70" ht="15.6" customHeight="1" x14ac:dyDescent="0.4">
      <c r="A46" s="24"/>
      <c r="B46" s="24"/>
      <c r="C46" s="32"/>
      <c r="D46" s="136"/>
      <c r="E46" s="137"/>
      <c r="F46" s="137"/>
      <c r="G46" s="137"/>
      <c r="H46" s="137"/>
      <c r="I46" s="137"/>
      <c r="J46" s="137"/>
      <c r="K46" s="137"/>
      <c r="L46" s="137"/>
      <c r="M46" s="138"/>
      <c r="N46" s="87"/>
      <c r="O46" s="88"/>
      <c r="P46" s="88"/>
      <c r="Q46" s="89"/>
      <c r="R46" s="38"/>
      <c r="S46" s="38"/>
      <c r="T46" s="38"/>
      <c r="U46" s="97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49"/>
      <c r="AL46" s="49"/>
      <c r="AM46" s="103" t="str">
        <f>IF([2]回答表!X41="○",[2]回答表!AG68,IF([2]回答表!AA41="○",[2]回答表!AG88,""))</f>
        <v/>
      </c>
      <c r="AN46" s="104"/>
      <c r="AO46" s="187" t="s">
        <v>29</v>
      </c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8"/>
      <c r="BC46" s="39"/>
      <c r="BD46" s="53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37"/>
      <c r="BR46" s="24"/>
    </row>
    <row r="47" spans="1:70" ht="15.6" customHeight="1" x14ac:dyDescent="0.4">
      <c r="A47" s="24"/>
      <c r="B47" s="24"/>
      <c r="C47" s="32"/>
      <c r="D47" s="139"/>
      <c r="E47" s="140"/>
      <c r="F47" s="140"/>
      <c r="G47" s="140"/>
      <c r="H47" s="140"/>
      <c r="I47" s="140"/>
      <c r="J47" s="140"/>
      <c r="K47" s="140"/>
      <c r="L47" s="140"/>
      <c r="M47" s="141"/>
      <c r="N47" s="90"/>
      <c r="O47" s="91"/>
      <c r="P47" s="91"/>
      <c r="Q47" s="92"/>
      <c r="R47" s="38"/>
      <c r="S47" s="38"/>
      <c r="T47" s="38"/>
      <c r="U47" s="100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49"/>
      <c r="AL47" s="49"/>
      <c r="AM47" s="103" t="str">
        <f>IF([2]回答表!X41="○",[2]回答表!AG69,IF([2]回答表!AA41="○",[2]回答表!AG89,""))</f>
        <v/>
      </c>
      <c r="AN47" s="104"/>
      <c r="AO47" s="187" t="s">
        <v>30</v>
      </c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39"/>
      <c r="BD47" s="53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37"/>
      <c r="BR47" s="24"/>
    </row>
    <row r="48" spans="1:70" ht="15.6" customHeight="1" x14ac:dyDescent="0.4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103" t="str">
        <f>IF([2]回答表!X41="○",[2]回答表!AG70,IF([2]回答表!AA41="○",[2]回答表!AG90,""))</f>
        <v/>
      </c>
      <c r="AN48" s="104"/>
      <c r="AO48" s="187" t="s">
        <v>31</v>
      </c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8"/>
      <c r="BC48" s="39"/>
      <c r="BD48" s="53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37"/>
      <c r="BR48" s="24"/>
    </row>
    <row r="49" spans="1:70" ht="15.6" customHeight="1" x14ac:dyDescent="0.4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39"/>
      <c r="BD49" s="53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37"/>
      <c r="BR49" s="24"/>
    </row>
    <row r="50" spans="1:70" ht="7.15" customHeight="1" x14ac:dyDescent="0.5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9"/>
      <c r="O50" s="19"/>
      <c r="P50" s="19"/>
      <c r="Q50" s="19"/>
      <c r="R50" s="38"/>
      <c r="S50" s="38"/>
      <c r="T50" s="38"/>
      <c r="U50" s="38"/>
      <c r="V50" s="38"/>
      <c r="W50" s="38"/>
      <c r="X50" s="18"/>
      <c r="Y50" s="18"/>
      <c r="Z50" s="18"/>
      <c r="AA50" s="35"/>
      <c r="AB50" s="35"/>
      <c r="AC50" s="35"/>
      <c r="AD50" s="35"/>
      <c r="AE50" s="35"/>
      <c r="AF50" s="35"/>
      <c r="AG50" s="35"/>
      <c r="AH50" s="35"/>
      <c r="AI50" s="3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37"/>
      <c r="BR50" s="24"/>
    </row>
    <row r="51" spans="1:70" ht="18.600000000000001" customHeight="1" x14ac:dyDescent="0.5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9"/>
      <c r="O51" s="19"/>
      <c r="P51" s="19"/>
      <c r="Q51" s="19"/>
      <c r="R51" s="38"/>
      <c r="S51" s="38"/>
      <c r="T51" s="38"/>
      <c r="U51" s="42" t="s">
        <v>32</v>
      </c>
      <c r="V51" s="38"/>
      <c r="W51" s="38"/>
      <c r="X51" s="38"/>
      <c r="Y51" s="38"/>
      <c r="Z51" s="38"/>
      <c r="AA51" s="35"/>
      <c r="AB51" s="43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2" t="s">
        <v>33</v>
      </c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18"/>
      <c r="BQ51" s="37"/>
      <c r="BR51" s="24"/>
    </row>
    <row r="52" spans="1:70" ht="15.6" customHeight="1" x14ac:dyDescent="0.4">
      <c r="A52" s="24"/>
      <c r="B52" s="24"/>
      <c r="C52" s="32"/>
      <c r="D52" s="77" t="s">
        <v>34</v>
      </c>
      <c r="E52" s="78"/>
      <c r="F52" s="78"/>
      <c r="G52" s="78"/>
      <c r="H52" s="78"/>
      <c r="I52" s="78"/>
      <c r="J52" s="78"/>
      <c r="K52" s="78"/>
      <c r="L52" s="78"/>
      <c r="M52" s="79"/>
      <c r="N52" s="84" t="str">
        <f>IF([2]回答表!AD41="○","○","")</f>
        <v/>
      </c>
      <c r="O52" s="85"/>
      <c r="P52" s="85"/>
      <c r="Q52" s="86"/>
      <c r="R52" s="38"/>
      <c r="S52" s="38"/>
      <c r="T52" s="38"/>
      <c r="U52" s="94" t="str">
        <f>IF([2]回答表!AD41="○",[2]回答表!B96,"")</f>
        <v/>
      </c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5"/>
      <c r="AL52" s="55"/>
      <c r="AM52" s="94" t="str">
        <f>IF([2]回答表!AD41="○",[2]回答表!B101,"")</f>
        <v/>
      </c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37"/>
      <c r="BR52" s="24"/>
    </row>
    <row r="53" spans="1:70" ht="15.6" customHeight="1" x14ac:dyDescent="0.4">
      <c r="A53" s="24"/>
      <c r="B53" s="24"/>
      <c r="C53" s="32"/>
      <c r="D53" s="129"/>
      <c r="E53" s="130"/>
      <c r="F53" s="130"/>
      <c r="G53" s="130"/>
      <c r="H53" s="130"/>
      <c r="I53" s="130"/>
      <c r="J53" s="130"/>
      <c r="K53" s="130"/>
      <c r="L53" s="130"/>
      <c r="M53" s="131"/>
      <c r="N53" s="87"/>
      <c r="O53" s="88"/>
      <c r="P53" s="88"/>
      <c r="Q53" s="89"/>
      <c r="R53" s="38"/>
      <c r="S53" s="38"/>
      <c r="T53" s="38"/>
      <c r="U53" s="97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55"/>
      <c r="AL53" s="55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37"/>
      <c r="BR53" s="24"/>
    </row>
    <row r="54" spans="1:70" ht="15.6" customHeight="1" x14ac:dyDescent="0.4">
      <c r="A54" s="24"/>
      <c r="B54" s="24"/>
      <c r="C54" s="32"/>
      <c r="D54" s="129"/>
      <c r="E54" s="130"/>
      <c r="F54" s="130"/>
      <c r="G54" s="130"/>
      <c r="H54" s="130"/>
      <c r="I54" s="130"/>
      <c r="J54" s="130"/>
      <c r="K54" s="130"/>
      <c r="L54" s="130"/>
      <c r="M54" s="131"/>
      <c r="N54" s="87"/>
      <c r="O54" s="88"/>
      <c r="P54" s="88"/>
      <c r="Q54" s="89"/>
      <c r="R54" s="38"/>
      <c r="S54" s="38"/>
      <c r="T54" s="38"/>
      <c r="U54" s="97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9"/>
      <c r="AK54" s="55"/>
      <c r="AL54" s="55"/>
      <c r="AM54" s="97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9"/>
      <c r="BQ54" s="37"/>
      <c r="BR54" s="24"/>
    </row>
    <row r="55" spans="1:70" ht="15.6" customHeight="1" x14ac:dyDescent="0.4">
      <c r="C55" s="32"/>
      <c r="D55" s="80"/>
      <c r="E55" s="81"/>
      <c r="F55" s="81"/>
      <c r="G55" s="81"/>
      <c r="H55" s="81"/>
      <c r="I55" s="81"/>
      <c r="J55" s="81"/>
      <c r="K55" s="81"/>
      <c r="L55" s="81"/>
      <c r="M55" s="82"/>
      <c r="N55" s="90"/>
      <c r="O55" s="91"/>
      <c r="P55" s="91"/>
      <c r="Q55" s="92"/>
      <c r="R55" s="38"/>
      <c r="S55" s="38"/>
      <c r="T55" s="38"/>
      <c r="U55" s="100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2"/>
      <c r="AK55" s="55"/>
      <c r="AL55" s="55"/>
      <c r="AM55" s="100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2"/>
      <c r="BQ55" s="37"/>
      <c r="BR55" s="24"/>
    </row>
    <row r="56" spans="1:70" ht="15.6" customHeight="1" x14ac:dyDescent="0.4"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  <c r="BR56" s="24"/>
    </row>
    <row r="57" spans="1:70" ht="15.6" customHeight="1" x14ac:dyDescent="0.4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1:70" ht="15.6" customHeight="1" x14ac:dyDescent="0.4"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28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30"/>
      <c r="BR58" s="24"/>
    </row>
    <row r="59" spans="1:70" ht="15.6" customHeight="1" x14ac:dyDescent="0.5">
      <c r="C59" s="32"/>
      <c r="D59" s="71" t="s">
        <v>14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  <c r="R59" s="77" t="s">
        <v>35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9"/>
      <c r="BC59" s="33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  <c r="BO59" s="35"/>
      <c r="BP59" s="36"/>
      <c r="BQ59" s="37"/>
      <c r="BR59" s="24"/>
    </row>
    <row r="60" spans="1:70" ht="15.6" customHeight="1" x14ac:dyDescent="0.5">
      <c r="C60" s="32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6"/>
      <c r="R60" s="80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2"/>
      <c r="BC60" s="33"/>
      <c r="BD60" s="34"/>
      <c r="BE60" s="34"/>
      <c r="BF60" s="34"/>
      <c r="BG60" s="34"/>
      <c r="BH60" s="34"/>
      <c r="BI60" s="34"/>
      <c r="BJ60" s="34"/>
      <c r="BK60" s="34"/>
      <c r="BL60" s="34"/>
      <c r="BM60" s="35"/>
      <c r="BN60" s="35"/>
      <c r="BO60" s="35"/>
      <c r="BP60" s="36"/>
      <c r="BQ60" s="37"/>
      <c r="BR60" s="24"/>
    </row>
    <row r="61" spans="1:70" ht="15.6" customHeight="1" x14ac:dyDescent="0.5">
      <c r="C61" s="3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18"/>
      <c r="Y61" s="18"/>
      <c r="Z61" s="18"/>
      <c r="AA61" s="34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6"/>
      <c r="AO61" s="39"/>
      <c r="AP61" s="40"/>
      <c r="AQ61" s="40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33"/>
      <c r="BD61" s="34"/>
      <c r="BE61" s="34"/>
      <c r="BF61" s="34"/>
      <c r="BG61" s="34"/>
      <c r="BH61" s="34"/>
      <c r="BI61" s="34"/>
      <c r="BJ61" s="34"/>
      <c r="BK61" s="34"/>
      <c r="BL61" s="34"/>
      <c r="BM61" s="35"/>
      <c r="BN61" s="35"/>
      <c r="BO61" s="35"/>
      <c r="BP61" s="36"/>
      <c r="BQ61" s="37"/>
      <c r="BR61" s="24"/>
    </row>
    <row r="62" spans="1:70" ht="25.5" x14ac:dyDescent="0.5">
      <c r="C62" s="3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42" t="s">
        <v>36</v>
      </c>
      <c r="V62" s="38"/>
      <c r="W62" s="38"/>
      <c r="X62" s="38"/>
      <c r="Y62" s="38"/>
      <c r="Z62" s="38"/>
      <c r="AA62" s="35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2" t="s">
        <v>16</v>
      </c>
      <c r="AN62" s="44"/>
      <c r="AO62" s="43"/>
      <c r="AP62" s="45"/>
      <c r="AQ62" s="45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/>
      <c r="BD62" s="35"/>
      <c r="BE62" s="48" t="s">
        <v>17</v>
      </c>
      <c r="BF62" s="59"/>
      <c r="BG62" s="59"/>
      <c r="BH62" s="59"/>
      <c r="BI62" s="59"/>
      <c r="BJ62" s="59"/>
      <c r="BK62" s="59"/>
      <c r="BL62" s="35"/>
      <c r="BM62" s="35"/>
      <c r="BN62" s="35"/>
      <c r="BO62" s="35"/>
      <c r="BP62" s="44"/>
      <c r="BQ62" s="37"/>
      <c r="BR62" s="24"/>
    </row>
    <row r="63" spans="1:70" ht="15.6" customHeight="1" x14ac:dyDescent="0.4">
      <c r="C63" s="32"/>
      <c r="D63" s="77" t="s">
        <v>18</v>
      </c>
      <c r="E63" s="78"/>
      <c r="F63" s="78"/>
      <c r="G63" s="78"/>
      <c r="H63" s="78"/>
      <c r="I63" s="78"/>
      <c r="J63" s="78"/>
      <c r="K63" s="78"/>
      <c r="L63" s="78"/>
      <c r="M63" s="79"/>
      <c r="N63" s="84" t="str">
        <f>IF([2]回答表!X42="○","○","")</f>
        <v/>
      </c>
      <c r="O63" s="85"/>
      <c r="P63" s="85"/>
      <c r="Q63" s="86"/>
      <c r="R63" s="38"/>
      <c r="S63" s="38"/>
      <c r="T63" s="38"/>
      <c r="U63" s="94" t="str">
        <f>IF([2]回答表!X42="○",[2]回答表!B111,IF([2]回答表!AA42="○",[2]回答表!B124,""))</f>
        <v/>
      </c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9"/>
      <c r="AL63" s="49"/>
      <c r="AM63" s="189" t="s">
        <v>37</v>
      </c>
      <c r="AN63" s="189"/>
      <c r="AO63" s="189"/>
      <c r="AP63" s="189"/>
      <c r="AQ63" s="189"/>
      <c r="AR63" s="189"/>
      <c r="AS63" s="189"/>
      <c r="AT63" s="189"/>
      <c r="AU63" s="189" t="s">
        <v>38</v>
      </c>
      <c r="AV63" s="189"/>
      <c r="AW63" s="189"/>
      <c r="AX63" s="189"/>
      <c r="AY63" s="189"/>
      <c r="AZ63" s="189"/>
      <c r="BA63" s="189"/>
      <c r="BB63" s="189"/>
      <c r="BC63" s="39"/>
      <c r="BD63" s="34"/>
      <c r="BE63" s="122" t="str">
        <f>IF([2]回答表!X42="○",[2]回答表!S117,IF([2]回答表!AA42="○",[2]回答表!S130,""))</f>
        <v/>
      </c>
      <c r="BF63" s="123"/>
      <c r="BG63" s="123"/>
      <c r="BH63" s="123"/>
      <c r="BI63" s="122"/>
      <c r="BJ63" s="123"/>
      <c r="BK63" s="123"/>
      <c r="BL63" s="123"/>
      <c r="BM63" s="122"/>
      <c r="BN63" s="123"/>
      <c r="BO63" s="123"/>
      <c r="BP63" s="154"/>
      <c r="BQ63" s="37"/>
      <c r="BR63" s="24"/>
    </row>
    <row r="64" spans="1:70" ht="15.6" customHeight="1" x14ac:dyDescent="0.4">
      <c r="C64" s="32"/>
      <c r="D64" s="129"/>
      <c r="E64" s="130"/>
      <c r="F64" s="130"/>
      <c r="G64" s="130"/>
      <c r="H64" s="130"/>
      <c r="I64" s="130"/>
      <c r="J64" s="130"/>
      <c r="K64" s="130"/>
      <c r="L64" s="130"/>
      <c r="M64" s="131"/>
      <c r="N64" s="87"/>
      <c r="O64" s="88"/>
      <c r="P64" s="88"/>
      <c r="Q64" s="89"/>
      <c r="R64" s="38"/>
      <c r="S64" s="38"/>
      <c r="T64" s="38"/>
      <c r="U64" s="97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9"/>
      <c r="AK64" s="49"/>
      <c r="AL64" s="4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39"/>
      <c r="BD64" s="34"/>
      <c r="BE64" s="124"/>
      <c r="BF64" s="125"/>
      <c r="BG64" s="125"/>
      <c r="BH64" s="125"/>
      <c r="BI64" s="124"/>
      <c r="BJ64" s="125"/>
      <c r="BK64" s="125"/>
      <c r="BL64" s="125"/>
      <c r="BM64" s="124"/>
      <c r="BN64" s="125"/>
      <c r="BO64" s="125"/>
      <c r="BP64" s="145"/>
      <c r="BQ64" s="37"/>
      <c r="BR64" s="24"/>
    </row>
    <row r="65" spans="1:70" ht="15.6" customHeight="1" x14ac:dyDescent="0.4">
      <c r="C65" s="32"/>
      <c r="D65" s="129"/>
      <c r="E65" s="130"/>
      <c r="F65" s="130"/>
      <c r="G65" s="130"/>
      <c r="H65" s="130"/>
      <c r="I65" s="130"/>
      <c r="J65" s="130"/>
      <c r="K65" s="130"/>
      <c r="L65" s="130"/>
      <c r="M65" s="131"/>
      <c r="N65" s="87"/>
      <c r="O65" s="88"/>
      <c r="P65" s="88"/>
      <c r="Q65" s="89"/>
      <c r="R65" s="38"/>
      <c r="S65" s="38"/>
      <c r="T65" s="38"/>
      <c r="U65" s="97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9"/>
      <c r="AK65" s="49"/>
      <c r="AL65" s="4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39"/>
      <c r="BD65" s="34"/>
      <c r="BE65" s="124"/>
      <c r="BF65" s="125"/>
      <c r="BG65" s="125"/>
      <c r="BH65" s="125"/>
      <c r="BI65" s="124"/>
      <c r="BJ65" s="125"/>
      <c r="BK65" s="125"/>
      <c r="BL65" s="125"/>
      <c r="BM65" s="124"/>
      <c r="BN65" s="125"/>
      <c r="BO65" s="125"/>
      <c r="BP65" s="145"/>
      <c r="BQ65" s="37"/>
      <c r="BR65" s="24"/>
    </row>
    <row r="66" spans="1:70" ht="15.6" customHeight="1" x14ac:dyDescent="0.4">
      <c r="C66" s="32"/>
      <c r="D66" s="80"/>
      <c r="E66" s="81"/>
      <c r="F66" s="81"/>
      <c r="G66" s="81"/>
      <c r="H66" s="81"/>
      <c r="I66" s="81"/>
      <c r="J66" s="81"/>
      <c r="K66" s="81"/>
      <c r="L66" s="81"/>
      <c r="M66" s="82"/>
      <c r="N66" s="90"/>
      <c r="O66" s="91"/>
      <c r="P66" s="91"/>
      <c r="Q66" s="92"/>
      <c r="R66" s="38"/>
      <c r="S66" s="38"/>
      <c r="T66" s="38"/>
      <c r="U66" s="97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9"/>
      <c r="AK66" s="49"/>
      <c r="AL66" s="49"/>
      <c r="AM66" s="111" t="str">
        <f>IF([2]回答表!X42="○",[2]回答表!J117,IF([2]回答表!AA42="○",[2]回答表!J130,""))</f>
        <v/>
      </c>
      <c r="AN66" s="112"/>
      <c r="AO66" s="112"/>
      <c r="AP66" s="112"/>
      <c r="AQ66" s="112"/>
      <c r="AR66" s="112"/>
      <c r="AS66" s="112"/>
      <c r="AT66" s="113"/>
      <c r="AU66" s="111" t="str">
        <f>IF([2]回答表!X42="○",[2]回答表!J118,IF([2]回答表!AA42="○",[2]回答表!J131,""))</f>
        <v/>
      </c>
      <c r="AV66" s="112"/>
      <c r="AW66" s="112"/>
      <c r="AX66" s="112"/>
      <c r="AY66" s="112"/>
      <c r="AZ66" s="112"/>
      <c r="BA66" s="112"/>
      <c r="BB66" s="113"/>
      <c r="BC66" s="39"/>
      <c r="BD66" s="34"/>
      <c r="BE66" s="124" t="str">
        <f>IF([2]回答表!X42="○",[2]回答表!V117,IF([2]回答表!AA42="○",[2]回答表!V130,""))</f>
        <v/>
      </c>
      <c r="BF66" s="125"/>
      <c r="BG66" s="125"/>
      <c r="BH66" s="125"/>
      <c r="BI66" s="124" t="str">
        <f>IF([2]回答表!X42="○",[2]回答表!V118,IF([2]回答表!AA42="○",[2]回答表!V131,""))</f>
        <v/>
      </c>
      <c r="BJ66" s="125"/>
      <c r="BK66" s="125"/>
      <c r="BL66" s="125"/>
      <c r="BM66" s="124" t="str">
        <f>IF([2]回答表!X42="○",[2]回答表!V119,IF([2]回答表!AA42="○",[2]回答表!V132,""))</f>
        <v/>
      </c>
      <c r="BN66" s="125"/>
      <c r="BO66" s="125"/>
      <c r="BP66" s="145"/>
      <c r="BQ66" s="37"/>
      <c r="BR66" s="24"/>
    </row>
    <row r="67" spans="1:70" ht="15.6" customHeight="1" x14ac:dyDescent="0.4">
      <c r="C67" s="3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1"/>
      <c r="R67" s="52"/>
      <c r="S67" s="52"/>
      <c r="T67" s="52"/>
      <c r="U67" s="97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9"/>
      <c r="AK67" s="49"/>
      <c r="AL67" s="49"/>
      <c r="AM67" s="114"/>
      <c r="AN67" s="115"/>
      <c r="AO67" s="115"/>
      <c r="AP67" s="115"/>
      <c r="AQ67" s="115"/>
      <c r="AR67" s="115"/>
      <c r="AS67" s="115"/>
      <c r="AT67" s="116"/>
      <c r="AU67" s="114"/>
      <c r="AV67" s="115"/>
      <c r="AW67" s="115"/>
      <c r="AX67" s="115"/>
      <c r="AY67" s="115"/>
      <c r="AZ67" s="115"/>
      <c r="BA67" s="115"/>
      <c r="BB67" s="116"/>
      <c r="BC67" s="39"/>
      <c r="BD67" s="39"/>
      <c r="BE67" s="124"/>
      <c r="BF67" s="125"/>
      <c r="BG67" s="125"/>
      <c r="BH67" s="125"/>
      <c r="BI67" s="124"/>
      <c r="BJ67" s="125"/>
      <c r="BK67" s="125"/>
      <c r="BL67" s="125"/>
      <c r="BM67" s="124"/>
      <c r="BN67" s="125"/>
      <c r="BO67" s="125"/>
      <c r="BP67" s="145"/>
      <c r="BQ67" s="37"/>
      <c r="BR67" s="24"/>
    </row>
    <row r="68" spans="1:70" ht="15.6" customHeight="1" x14ac:dyDescent="0.4">
      <c r="C68" s="3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1"/>
      <c r="P68" s="51"/>
      <c r="Q68" s="51"/>
      <c r="R68" s="52"/>
      <c r="S68" s="52"/>
      <c r="T68" s="52"/>
      <c r="U68" s="97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9"/>
      <c r="AK68" s="49"/>
      <c r="AL68" s="49"/>
      <c r="AM68" s="117"/>
      <c r="AN68" s="118"/>
      <c r="AO68" s="118"/>
      <c r="AP68" s="118"/>
      <c r="AQ68" s="118"/>
      <c r="AR68" s="118"/>
      <c r="AS68" s="118"/>
      <c r="AT68" s="119"/>
      <c r="AU68" s="117"/>
      <c r="AV68" s="118"/>
      <c r="AW68" s="118"/>
      <c r="AX68" s="118"/>
      <c r="AY68" s="118"/>
      <c r="AZ68" s="118"/>
      <c r="BA68" s="118"/>
      <c r="BB68" s="119"/>
      <c r="BC68" s="39"/>
      <c r="BD68" s="34"/>
      <c r="BE68" s="124"/>
      <c r="BF68" s="125"/>
      <c r="BG68" s="125"/>
      <c r="BH68" s="125"/>
      <c r="BI68" s="124"/>
      <c r="BJ68" s="125"/>
      <c r="BK68" s="125"/>
      <c r="BL68" s="125"/>
      <c r="BM68" s="124"/>
      <c r="BN68" s="125"/>
      <c r="BO68" s="125"/>
      <c r="BP68" s="145"/>
      <c r="BQ68" s="37"/>
      <c r="BR68" s="24"/>
    </row>
    <row r="69" spans="1:70" ht="15.6" customHeight="1" x14ac:dyDescent="0.4">
      <c r="C69" s="32"/>
      <c r="D69" s="133" t="s">
        <v>26</v>
      </c>
      <c r="E69" s="134"/>
      <c r="F69" s="134"/>
      <c r="G69" s="134"/>
      <c r="H69" s="134"/>
      <c r="I69" s="134"/>
      <c r="J69" s="134"/>
      <c r="K69" s="134"/>
      <c r="L69" s="134"/>
      <c r="M69" s="135"/>
      <c r="N69" s="84" t="str">
        <f>IF([2]回答表!AA42="○","○","")</f>
        <v/>
      </c>
      <c r="O69" s="85"/>
      <c r="P69" s="85"/>
      <c r="Q69" s="86"/>
      <c r="R69" s="38"/>
      <c r="S69" s="38"/>
      <c r="T69" s="38"/>
      <c r="U69" s="97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9"/>
      <c r="AK69" s="49"/>
      <c r="AL69" s="49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9"/>
      <c r="BD69" s="53"/>
      <c r="BE69" s="124"/>
      <c r="BF69" s="125"/>
      <c r="BG69" s="125"/>
      <c r="BH69" s="125"/>
      <c r="BI69" s="124"/>
      <c r="BJ69" s="125"/>
      <c r="BK69" s="125"/>
      <c r="BL69" s="125"/>
      <c r="BM69" s="124"/>
      <c r="BN69" s="125"/>
      <c r="BO69" s="125"/>
      <c r="BP69" s="145"/>
      <c r="BQ69" s="37"/>
      <c r="BR69" s="24"/>
    </row>
    <row r="70" spans="1:70" ht="15.6" customHeight="1" x14ac:dyDescent="0.4">
      <c r="C70" s="32"/>
      <c r="D70" s="136"/>
      <c r="E70" s="137"/>
      <c r="F70" s="137"/>
      <c r="G70" s="137"/>
      <c r="H70" s="137"/>
      <c r="I70" s="137"/>
      <c r="J70" s="137"/>
      <c r="K70" s="137"/>
      <c r="L70" s="137"/>
      <c r="M70" s="138"/>
      <c r="N70" s="87"/>
      <c r="O70" s="88"/>
      <c r="P70" s="88"/>
      <c r="Q70" s="89"/>
      <c r="R70" s="38"/>
      <c r="S70" s="38"/>
      <c r="T70" s="38"/>
      <c r="U70" s="97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9"/>
      <c r="AK70" s="49"/>
      <c r="AL70" s="49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9"/>
      <c r="BD70" s="53"/>
      <c r="BE70" s="124" t="s">
        <v>23</v>
      </c>
      <c r="BF70" s="125"/>
      <c r="BG70" s="125"/>
      <c r="BH70" s="125"/>
      <c r="BI70" s="124" t="s">
        <v>24</v>
      </c>
      <c r="BJ70" s="125"/>
      <c r="BK70" s="125"/>
      <c r="BL70" s="125"/>
      <c r="BM70" s="124" t="s">
        <v>25</v>
      </c>
      <c r="BN70" s="125"/>
      <c r="BO70" s="125"/>
      <c r="BP70" s="145"/>
      <c r="BQ70" s="37"/>
      <c r="BR70" s="24"/>
    </row>
    <row r="71" spans="1:70" ht="15.6" customHeight="1" x14ac:dyDescent="0.4">
      <c r="C71" s="32"/>
      <c r="D71" s="136"/>
      <c r="E71" s="137"/>
      <c r="F71" s="137"/>
      <c r="G71" s="137"/>
      <c r="H71" s="137"/>
      <c r="I71" s="137"/>
      <c r="J71" s="137"/>
      <c r="K71" s="137"/>
      <c r="L71" s="137"/>
      <c r="M71" s="138"/>
      <c r="N71" s="87"/>
      <c r="O71" s="88"/>
      <c r="P71" s="88"/>
      <c r="Q71" s="89"/>
      <c r="R71" s="38"/>
      <c r="S71" s="38"/>
      <c r="T71" s="38"/>
      <c r="U71" s="97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9"/>
      <c r="AK71" s="49"/>
      <c r="AL71" s="49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9"/>
      <c r="BD71" s="53"/>
      <c r="BE71" s="124"/>
      <c r="BF71" s="125"/>
      <c r="BG71" s="125"/>
      <c r="BH71" s="125"/>
      <c r="BI71" s="124"/>
      <c r="BJ71" s="125"/>
      <c r="BK71" s="125"/>
      <c r="BL71" s="125"/>
      <c r="BM71" s="124"/>
      <c r="BN71" s="125"/>
      <c r="BO71" s="125"/>
      <c r="BP71" s="145"/>
      <c r="BQ71" s="37"/>
      <c r="BR71" s="24"/>
    </row>
    <row r="72" spans="1:70" ht="15.6" customHeight="1" x14ac:dyDescent="0.4">
      <c r="C72" s="32"/>
      <c r="D72" s="139"/>
      <c r="E72" s="140"/>
      <c r="F72" s="140"/>
      <c r="G72" s="140"/>
      <c r="H72" s="140"/>
      <c r="I72" s="140"/>
      <c r="J72" s="140"/>
      <c r="K72" s="140"/>
      <c r="L72" s="140"/>
      <c r="M72" s="141"/>
      <c r="N72" s="90"/>
      <c r="O72" s="91"/>
      <c r="P72" s="91"/>
      <c r="Q72" s="92"/>
      <c r="R72" s="38"/>
      <c r="S72" s="38"/>
      <c r="T72" s="38"/>
      <c r="U72" s="100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2"/>
      <c r="AK72" s="49"/>
      <c r="AL72" s="49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9"/>
      <c r="BD72" s="53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46"/>
      <c r="BQ72" s="37"/>
      <c r="BR72" s="24"/>
    </row>
    <row r="73" spans="1:70" ht="15.6" customHeight="1" x14ac:dyDescent="0.5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19"/>
      <c r="O73" s="19"/>
      <c r="P73" s="19"/>
      <c r="Q73" s="19"/>
      <c r="R73" s="38"/>
      <c r="S73" s="38"/>
      <c r="T73" s="38"/>
      <c r="U73" s="38"/>
      <c r="V73" s="38"/>
      <c r="W73" s="38"/>
      <c r="X73" s="18"/>
      <c r="Y73" s="18"/>
      <c r="Z73" s="18"/>
      <c r="AA73" s="35"/>
      <c r="AB73" s="35"/>
      <c r="AC73" s="35"/>
      <c r="AD73" s="35"/>
      <c r="AE73" s="35"/>
      <c r="AF73" s="35"/>
      <c r="AG73" s="35"/>
      <c r="AH73" s="35"/>
      <c r="AI73" s="35"/>
      <c r="AJ73" s="18"/>
      <c r="AK73" s="18"/>
      <c r="AL73" s="18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37"/>
      <c r="BR73" s="24"/>
    </row>
    <row r="74" spans="1:70" ht="18.600000000000001" customHeight="1" x14ac:dyDescent="0.5">
      <c r="C74" s="3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9"/>
      <c r="O74" s="19"/>
      <c r="P74" s="19"/>
      <c r="Q74" s="19"/>
      <c r="R74" s="38"/>
      <c r="S74" s="38"/>
      <c r="T74" s="38"/>
      <c r="U74" s="42" t="s">
        <v>32</v>
      </c>
      <c r="V74" s="38"/>
      <c r="W74" s="38"/>
      <c r="X74" s="38"/>
      <c r="Y74" s="38"/>
      <c r="Z74" s="38"/>
      <c r="AA74" s="35"/>
      <c r="AB74" s="43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2" t="s">
        <v>33</v>
      </c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18"/>
      <c r="BQ74" s="37"/>
      <c r="BR74" s="24"/>
    </row>
    <row r="75" spans="1:70" ht="15.6" customHeight="1" x14ac:dyDescent="0.4">
      <c r="C75" s="32"/>
      <c r="D75" s="77" t="s">
        <v>34</v>
      </c>
      <c r="E75" s="78"/>
      <c r="F75" s="78"/>
      <c r="G75" s="78"/>
      <c r="H75" s="78"/>
      <c r="I75" s="78"/>
      <c r="J75" s="78"/>
      <c r="K75" s="78"/>
      <c r="L75" s="78"/>
      <c r="M75" s="79"/>
      <c r="N75" s="84" t="str">
        <f>IF([2]回答表!AD42="○","○","")</f>
        <v/>
      </c>
      <c r="O75" s="85"/>
      <c r="P75" s="85"/>
      <c r="Q75" s="86"/>
      <c r="R75" s="38"/>
      <c r="S75" s="38"/>
      <c r="T75" s="38"/>
      <c r="U75" s="94" t="str">
        <f>IF([2]回答表!AD42="○",[2]回答表!B137,"")</f>
        <v/>
      </c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55"/>
      <c r="AL75" s="55"/>
      <c r="AM75" s="94" t="str">
        <f>IF([2]回答表!AD42="○",[2]回答表!B143,"")</f>
        <v/>
      </c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6"/>
      <c r="BQ75" s="37"/>
      <c r="BR75" s="24"/>
    </row>
    <row r="76" spans="1:70" ht="15.6" customHeight="1" x14ac:dyDescent="0.4">
      <c r="C76" s="32"/>
      <c r="D76" s="129"/>
      <c r="E76" s="130"/>
      <c r="F76" s="130"/>
      <c r="G76" s="130"/>
      <c r="H76" s="130"/>
      <c r="I76" s="130"/>
      <c r="J76" s="130"/>
      <c r="K76" s="130"/>
      <c r="L76" s="130"/>
      <c r="M76" s="131"/>
      <c r="N76" s="87"/>
      <c r="O76" s="88"/>
      <c r="P76" s="88"/>
      <c r="Q76" s="89"/>
      <c r="R76" s="38"/>
      <c r="S76" s="38"/>
      <c r="T76" s="38"/>
      <c r="U76" s="97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9"/>
      <c r="AK76" s="55"/>
      <c r="AL76" s="55"/>
      <c r="AM76" s="97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9"/>
      <c r="BQ76" s="37"/>
      <c r="BR76" s="24"/>
    </row>
    <row r="77" spans="1:70" ht="15.6" customHeight="1" x14ac:dyDescent="0.4">
      <c r="C77" s="32"/>
      <c r="D77" s="129"/>
      <c r="E77" s="130"/>
      <c r="F77" s="130"/>
      <c r="G77" s="130"/>
      <c r="H77" s="130"/>
      <c r="I77" s="130"/>
      <c r="J77" s="130"/>
      <c r="K77" s="130"/>
      <c r="L77" s="130"/>
      <c r="M77" s="131"/>
      <c r="N77" s="87"/>
      <c r="O77" s="88"/>
      <c r="P77" s="88"/>
      <c r="Q77" s="89"/>
      <c r="R77" s="38"/>
      <c r="S77" s="38"/>
      <c r="T77" s="38"/>
      <c r="U77" s="97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9"/>
      <c r="AK77" s="55"/>
      <c r="AL77" s="55"/>
      <c r="AM77" s="97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9"/>
      <c r="BQ77" s="37"/>
      <c r="BR77" s="24"/>
    </row>
    <row r="78" spans="1:70" ht="15.6" customHeight="1" x14ac:dyDescent="0.4">
      <c r="C78" s="32"/>
      <c r="D78" s="80"/>
      <c r="E78" s="81"/>
      <c r="F78" s="81"/>
      <c r="G78" s="81"/>
      <c r="H78" s="81"/>
      <c r="I78" s="81"/>
      <c r="J78" s="81"/>
      <c r="K78" s="81"/>
      <c r="L78" s="81"/>
      <c r="M78" s="82"/>
      <c r="N78" s="90"/>
      <c r="O78" s="91"/>
      <c r="P78" s="91"/>
      <c r="Q78" s="92"/>
      <c r="R78" s="38"/>
      <c r="S78" s="38"/>
      <c r="T78" s="38"/>
      <c r="U78" s="100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2"/>
      <c r="AK78" s="55"/>
      <c r="AL78" s="55"/>
      <c r="AM78" s="100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2"/>
      <c r="BQ78" s="37"/>
      <c r="BR78" s="24"/>
    </row>
    <row r="79" spans="1:70" ht="15.6" customHeight="1" x14ac:dyDescent="0.4"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8"/>
      <c r="BR79" s="24"/>
    </row>
    <row r="80" spans="1:70" ht="15.6" customHeight="1" x14ac:dyDescent="0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3:69" ht="15.6" customHeight="1" x14ac:dyDescent="0.4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28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30"/>
    </row>
    <row r="82" spans="3:69" ht="15.6" customHeight="1" x14ac:dyDescent="0.5">
      <c r="C82" s="3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8"/>
      <c r="Y82" s="18"/>
      <c r="Z82" s="18"/>
      <c r="AA82" s="34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6"/>
      <c r="AO82" s="39"/>
      <c r="AP82" s="40"/>
      <c r="AQ82" s="40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33"/>
      <c r="BD82" s="34"/>
      <c r="BE82" s="34"/>
      <c r="BF82" s="34"/>
      <c r="BG82" s="34"/>
      <c r="BH82" s="34"/>
      <c r="BI82" s="34"/>
      <c r="BJ82" s="34"/>
      <c r="BK82" s="34"/>
      <c r="BL82" s="34"/>
      <c r="BM82" s="35"/>
      <c r="BN82" s="35"/>
      <c r="BO82" s="35"/>
      <c r="BP82" s="36"/>
      <c r="BQ82" s="37"/>
    </row>
    <row r="83" spans="3:69" ht="15.6" customHeight="1" x14ac:dyDescent="0.5">
      <c r="C83" s="32"/>
      <c r="D83" s="71" t="s">
        <v>14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3"/>
      <c r="R83" s="77" t="s">
        <v>39</v>
      </c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9"/>
      <c r="BC83" s="33"/>
      <c r="BD83" s="34"/>
      <c r="BE83" s="34"/>
      <c r="BF83" s="34"/>
      <c r="BG83" s="34"/>
      <c r="BH83" s="34"/>
      <c r="BI83" s="34"/>
      <c r="BJ83" s="34"/>
      <c r="BK83" s="34"/>
      <c r="BL83" s="34"/>
      <c r="BM83" s="35"/>
      <c r="BN83" s="35"/>
      <c r="BO83" s="35"/>
      <c r="BP83" s="36"/>
      <c r="BQ83" s="37"/>
    </row>
    <row r="84" spans="3:69" ht="15.6" customHeight="1" x14ac:dyDescent="0.5">
      <c r="C84" s="32"/>
      <c r="D84" s="74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6"/>
      <c r="R84" s="80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2"/>
      <c r="BC84" s="33"/>
      <c r="BD84" s="34"/>
      <c r="BE84" s="34"/>
      <c r="BF84" s="34"/>
      <c r="BG84" s="34"/>
      <c r="BH84" s="34"/>
      <c r="BI84" s="34"/>
      <c r="BJ84" s="34"/>
      <c r="BK84" s="34"/>
      <c r="BL84" s="34"/>
      <c r="BM84" s="35"/>
      <c r="BN84" s="35"/>
      <c r="BO84" s="35"/>
      <c r="BP84" s="36"/>
      <c r="BQ84" s="37"/>
    </row>
    <row r="85" spans="3:69" ht="15.6" customHeight="1" x14ac:dyDescent="0.5">
      <c r="C85" s="32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18"/>
      <c r="Y85" s="18"/>
      <c r="Z85" s="18"/>
      <c r="AA85" s="34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6"/>
      <c r="AO85" s="39"/>
      <c r="AP85" s="40"/>
      <c r="AQ85" s="40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33"/>
      <c r="BD85" s="34"/>
      <c r="BE85" s="34"/>
      <c r="BF85" s="34"/>
      <c r="BG85" s="34"/>
      <c r="BH85" s="34"/>
      <c r="BI85" s="34"/>
      <c r="BJ85" s="34"/>
      <c r="BK85" s="34"/>
      <c r="BL85" s="34"/>
      <c r="BM85" s="35"/>
      <c r="BN85" s="35"/>
      <c r="BO85" s="35"/>
      <c r="BP85" s="36"/>
      <c r="BQ85" s="37"/>
    </row>
    <row r="86" spans="3:69" ht="25.5" x14ac:dyDescent="0.5">
      <c r="C86" s="3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42" t="s">
        <v>40</v>
      </c>
      <c r="V86" s="44"/>
      <c r="W86" s="43"/>
      <c r="X86" s="45"/>
      <c r="Y86" s="4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M86" s="42" t="s">
        <v>36</v>
      </c>
      <c r="AN86" s="38"/>
      <c r="AO86" s="38"/>
      <c r="AP86" s="38"/>
      <c r="AQ86" s="38"/>
      <c r="AR86" s="38"/>
      <c r="AS86" s="35"/>
      <c r="AT86" s="43"/>
      <c r="AU86" s="43"/>
      <c r="AV86" s="43"/>
      <c r="AW86" s="43"/>
      <c r="AX86" s="43"/>
      <c r="AY86" s="43"/>
      <c r="AZ86" s="43"/>
      <c r="BA86" s="43"/>
      <c r="BB86" s="43"/>
      <c r="BC86" s="47"/>
      <c r="BD86" s="35"/>
      <c r="BE86" s="48" t="s">
        <v>17</v>
      </c>
      <c r="BF86" s="59"/>
      <c r="BG86" s="59"/>
      <c r="BH86" s="59"/>
      <c r="BI86" s="59"/>
      <c r="BJ86" s="59"/>
      <c r="BK86" s="59"/>
      <c r="BL86" s="35"/>
      <c r="BM86" s="35"/>
      <c r="BN86" s="35"/>
      <c r="BO86" s="35"/>
      <c r="BP86" s="36"/>
      <c r="BQ86" s="37"/>
    </row>
    <row r="87" spans="3:69" ht="19.149999999999999" customHeight="1" x14ac:dyDescent="0.4">
      <c r="C87" s="32"/>
      <c r="D87" s="83" t="s">
        <v>18</v>
      </c>
      <c r="E87" s="83"/>
      <c r="F87" s="83"/>
      <c r="G87" s="83"/>
      <c r="H87" s="83"/>
      <c r="I87" s="83"/>
      <c r="J87" s="83"/>
      <c r="K87" s="83"/>
      <c r="L87" s="83"/>
      <c r="M87" s="83"/>
      <c r="N87" s="84" t="str">
        <f>IF([2]回答表!F17="水道事業",IF([2]回答表!X43="○","○",""),"")</f>
        <v/>
      </c>
      <c r="O87" s="85"/>
      <c r="P87" s="85"/>
      <c r="Q87" s="86"/>
      <c r="R87" s="38"/>
      <c r="S87" s="38"/>
      <c r="T87" s="38"/>
      <c r="U87" s="105" t="s">
        <v>41</v>
      </c>
      <c r="V87" s="106"/>
      <c r="W87" s="106"/>
      <c r="X87" s="106"/>
      <c r="Y87" s="106"/>
      <c r="Z87" s="106"/>
      <c r="AA87" s="106"/>
      <c r="AB87" s="106"/>
      <c r="AC87" s="105" t="s">
        <v>42</v>
      </c>
      <c r="AD87" s="106"/>
      <c r="AE87" s="106"/>
      <c r="AF87" s="106"/>
      <c r="AG87" s="106"/>
      <c r="AH87" s="106"/>
      <c r="AI87" s="106"/>
      <c r="AJ87" s="107"/>
      <c r="AK87" s="49"/>
      <c r="AL87" s="49"/>
      <c r="AM87" s="94" t="str">
        <f>IF([2]回答表!F17="水道事業",IF([2]回答表!X43="○",[2]回答表!B154,IF([2]回答表!AA43="○",[2]回答表!B201,"")),"")</f>
        <v/>
      </c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6"/>
      <c r="BC87" s="39"/>
      <c r="BD87" s="34"/>
      <c r="BE87" s="122" t="str">
        <f>IF([2]回答表!F17="水道事業",IF([2]回答表!X43="○",[2]回答表!B190,IF([2]回答表!AA43="○",[2]回答表!B238,"")),"")</f>
        <v/>
      </c>
      <c r="BF87" s="123"/>
      <c r="BG87" s="123"/>
      <c r="BH87" s="123"/>
      <c r="BI87" s="122"/>
      <c r="BJ87" s="123"/>
      <c r="BK87" s="123"/>
      <c r="BL87" s="123"/>
      <c r="BM87" s="122"/>
      <c r="BN87" s="123"/>
      <c r="BO87" s="123"/>
      <c r="BP87" s="154"/>
      <c r="BQ87" s="37"/>
    </row>
    <row r="88" spans="3:69" ht="19.149999999999999" customHeight="1" x14ac:dyDescent="0.4">
      <c r="C88" s="32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7"/>
      <c r="O88" s="88"/>
      <c r="P88" s="88"/>
      <c r="Q88" s="89"/>
      <c r="R88" s="38"/>
      <c r="S88" s="38"/>
      <c r="T88" s="38"/>
      <c r="U88" s="178"/>
      <c r="V88" s="179"/>
      <c r="W88" s="179"/>
      <c r="X88" s="179"/>
      <c r="Y88" s="179"/>
      <c r="Z88" s="179"/>
      <c r="AA88" s="179"/>
      <c r="AB88" s="179"/>
      <c r="AC88" s="178"/>
      <c r="AD88" s="179"/>
      <c r="AE88" s="179"/>
      <c r="AF88" s="179"/>
      <c r="AG88" s="179"/>
      <c r="AH88" s="179"/>
      <c r="AI88" s="179"/>
      <c r="AJ88" s="180"/>
      <c r="AK88" s="49"/>
      <c r="AL88" s="49"/>
      <c r="AM88" s="97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9"/>
      <c r="BC88" s="39"/>
      <c r="BD88" s="34"/>
      <c r="BE88" s="124"/>
      <c r="BF88" s="125"/>
      <c r="BG88" s="125"/>
      <c r="BH88" s="125"/>
      <c r="BI88" s="124"/>
      <c r="BJ88" s="125"/>
      <c r="BK88" s="125"/>
      <c r="BL88" s="125"/>
      <c r="BM88" s="124"/>
      <c r="BN88" s="125"/>
      <c r="BO88" s="125"/>
      <c r="BP88" s="145"/>
      <c r="BQ88" s="37"/>
    </row>
    <row r="89" spans="3:69" ht="15.6" customHeight="1" x14ac:dyDescent="0.4">
      <c r="C89" s="32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7"/>
      <c r="O89" s="88"/>
      <c r="P89" s="88"/>
      <c r="Q89" s="89"/>
      <c r="R89" s="38"/>
      <c r="S89" s="38"/>
      <c r="T89" s="38"/>
      <c r="U89" s="111" t="str">
        <f>IF([2]回答表!F17="水道事業",IF([2]回答表!X43="○",[2]回答表!J162,IF([2]回答表!AA43="○",[2]回答表!J209,"")),"")</f>
        <v/>
      </c>
      <c r="V89" s="112"/>
      <c r="W89" s="112"/>
      <c r="X89" s="112"/>
      <c r="Y89" s="112"/>
      <c r="Z89" s="112"/>
      <c r="AA89" s="112"/>
      <c r="AB89" s="113"/>
      <c r="AC89" s="111" t="str">
        <f>IF([2]回答表!F17="水道事業",IF([2]回答表!X43="○",[2]回答表!J169,IF([2]回答表!AA43="○",[2]回答表!J216,"")),"")</f>
        <v/>
      </c>
      <c r="AD89" s="112"/>
      <c r="AE89" s="112"/>
      <c r="AF89" s="112"/>
      <c r="AG89" s="112"/>
      <c r="AH89" s="112"/>
      <c r="AI89" s="112"/>
      <c r="AJ89" s="113"/>
      <c r="AK89" s="49"/>
      <c r="AL89" s="49"/>
      <c r="AM89" s="97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9"/>
      <c r="BC89" s="39"/>
      <c r="BD89" s="34"/>
      <c r="BE89" s="124"/>
      <c r="BF89" s="125"/>
      <c r="BG89" s="125"/>
      <c r="BH89" s="125"/>
      <c r="BI89" s="124"/>
      <c r="BJ89" s="125"/>
      <c r="BK89" s="125"/>
      <c r="BL89" s="125"/>
      <c r="BM89" s="124"/>
      <c r="BN89" s="125"/>
      <c r="BO89" s="125"/>
      <c r="BP89" s="145"/>
      <c r="BQ89" s="37"/>
    </row>
    <row r="90" spans="3:69" ht="15.6" customHeight="1" x14ac:dyDescent="0.4">
      <c r="C90" s="32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90"/>
      <c r="O90" s="91"/>
      <c r="P90" s="91"/>
      <c r="Q90" s="92"/>
      <c r="R90" s="38"/>
      <c r="S90" s="38"/>
      <c r="T90" s="38"/>
      <c r="U90" s="114"/>
      <c r="V90" s="115"/>
      <c r="W90" s="115"/>
      <c r="X90" s="115"/>
      <c r="Y90" s="115"/>
      <c r="Z90" s="115"/>
      <c r="AA90" s="115"/>
      <c r="AB90" s="116"/>
      <c r="AC90" s="114"/>
      <c r="AD90" s="115"/>
      <c r="AE90" s="115"/>
      <c r="AF90" s="115"/>
      <c r="AG90" s="115"/>
      <c r="AH90" s="115"/>
      <c r="AI90" s="115"/>
      <c r="AJ90" s="116"/>
      <c r="AK90" s="49"/>
      <c r="AL90" s="49"/>
      <c r="AM90" s="97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9"/>
      <c r="BC90" s="39"/>
      <c r="BD90" s="34"/>
      <c r="BE90" s="124" t="str">
        <f>IF([2]回答表!F17="水道事業",IF([2]回答表!X43="○",[2]回答表!E190,IF([2]回答表!AA43="○",[2]回答表!E238,"")),"")</f>
        <v/>
      </c>
      <c r="BF90" s="125"/>
      <c r="BG90" s="125"/>
      <c r="BH90" s="125"/>
      <c r="BI90" s="124" t="str">
        <f>IF([2]回答表!F17="水道事業",IF([2]回答表!X43="○",[2]回答表!E191,IF([2]回答表!AA43="○",[2]回答表!E239,"")),"")</f>
        <v/>
      </c>
      <c r="BJ90" s="125"/>
      <c r="BK90" s="125"/>
      <c r="BL90" s="125"/>
      <c r="BM90" s="124" t="str">
        <f>IF([2]回答表!F17="水道事業",IF([2]回答表!X43="○",[2]回答表!E192,IF([2]回答表!AA43="○",[2]回答表!E240,"")),"")</f>
        <v/>
      </c>
      <c r="BN90" s="125"/>
      <c r="BO90" s="125"/>
      <c r="BP90" s="145"/>
      <c r="BQ90" s="37"/>
    </row>
    <row r="91" spans="3:69" ht="15.6" customHeight="1" x14ac:dyDescent="0.4">
      <c r="C91" s="3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51"/>
      <c r="P91" s="51"/>
      <c r="Q91" s="51"/>
      <c r="R91" s="52"/>
      <c r="S91" s="52"/>
      <c r="T91" s="52"/>
      <c r="U91" s="117"/>
      <c r="V91" s="118"/>
      <c r="W91" s="118"/>
      <c r="X91" s="118"/>
      <c r="Y91" s="118"/>
      <c r="Z91" s="118"/>
      <c r="AA91" s="118"/>
      <c r="AB91" s="119"/>
      <c r="AC91" s="117"/>
      <c r="AD91" s="118"/>
      <c r="AE91" s="118"/>
      <c r="AF91" s="118"/>
      <c r="AG91" s="118"/>
      <c r="AH91" s="118"/>
      <c r="AI91" s="118"/>
      <c r="AJ91" s="119"/>
      <c r="AK91" s="49"/>
      <c r="AL91" s="49"/>
      <c r="AM91" s="97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9"/>
      <c r="BC91" s="39"/>
      <c r="BD91" s="39"/>
      <c r="BE91" s="124"/>
      <c r="BF91" s="125"/>
      <c r="BG91" s="125"/>
      <c r="BH91" s="125"/>
      <c r="BI91" s="124"/>
      <c r="BJ91" s="125"/>
      <c r="BK91" s="125"/>
      <c r="BL91" s="125"/>
      <c r="BM91" s="124"/>
      <c r="BN91" s="125"/>
      <c r="BO91" s="125"/>
      <c r="BP91" s="145"/>
      <c r="BQ91" s="37"/>
    </row>
    <row r="92" spans="3:69" ht="19.149999999999999" customHeight="1" x14ac:dyDescent="0.4">
      <c r="C92" s="3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1"/>
      <c r="O92" s="51"/>
      <c r="P92" s="51"/>
      <c r="Q92" s="51"/>
      <c r="R92" s="52"/>
      <c r="S92" s="52"/>
      <c r="T92" s="52"/>
      <c r="U92" s="105" t="s">
        <v>43</v>
      </c>
      <c r="V92" s="106"/>
      <c r="W92" s="106"/>
      <c r="X92" s="106"/>
      <c r="Y92" s="106"/>
      <c r="Z92" s="106"/>
      <c r="AA92" s="106"/>
      <c r="AB92" s="106"/>
      <c r="AC92" s="105" t="s">
        <v>44</v>
      </c>
      <c r="AD92" s="106"/>
      <c r="AE92" s="106"/>
      <c r="AF92" s="106"/>
      <c r="AG92" s="106"/>
      <c r="AH92" s="106"/>
      <c r="AI92" s="106"/>
      <c r="AJ92" s="107"/>
      <c r="AK92" s="49"/>
      <c r="AL92" s="49"/>
      <c r="AM92" s="97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9"/>
      <c r="BC92" s="39"/>
      <c r="BD92" s="34"/>
      <c r="BE92" s="124"/>
      <c r="BF92" s="125"/>
      <c r="BG92" s="125"/>
      <c r="BH92" s="125"/>
      <c r="BI92" s="124"/>
      <c r="BJ92" s="125"/>
      <c r="BK92" s="125"/>
      <c r="BL92" s="125"/>
      <c r="BM92" s="124"/>
      <c r="BN92" s="125"/>
      <c r="BO92" s="125"/>
      <c r="BP92" s="145"/>
      <c r="BQ92" s="37"/>
    </row>
    <row r="93" spans="3:69" ht="19.149999999999999" customHeight="1" x14ac:dyDescent="0.4">
      <c r="C93" s="32"/>
      <c r="D93" s="126" t="s">
        <v>26</v>
      </c>
      <c r="E93" s="83"/>
      <c r="F93" s="83"/>
      <c r="G93" s="83"/>
      <c r="H93" s="83"/>
      <c r="I93" s="83"/>
      <c r="J93" s="83"/>
      <c r="K93" s="83"/>
      <c r="L93" s="83"/>
      <c r="M93" s="93"/>
      <c r="N93" s="84" t="str">
        <f>IF([2]回答表!F17="水道事業",IF([2]回答表!AA43="○","○",""),"")</f>
        <v/>
      </c>
      <c r="O93" s="85"/>
      <c r="P93" s="85"/>
      <c r="Q93" s="86"/>
      <c r="R93" s="38"/>
      <c r="S93" s="38"/>
      <c r="T93" s="38"/>
      <c r="U93" s="178"/>
      <c r="V93" s="179"/>
      <c r="W93" s="179"/>
      <c r="X93" s="179"/>
      <c r="Y93" s="179"/>
      <c r="Z93" s="179"/>
      <c r="AA93" s="179"/>
      <c r="AB93" s="179"/>
      <c r="AC93" s="178"/>
      <c r="AD93" s="179"/>
      <c r="AE93" s="179"/>
      <c r="AF93" s="179"/>
      <c r="AG93" s="179"/>
      <c r="AH93" s="179"/>
      <c r="AI93" s="179"/>
      <c r="AJ93" s="180"/>
      <c r="AK93" s="49"/>
      <c r="AL93" s="49"/>
      <c r="AM93" s="97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9"/>
      <c r="BC93" s="39"/>
      <c r="BD93" s="53"/>
      <c r="BE93" s="124"/>
      <c r="BF93" s="125"/>
      <c r="BG93" s="125"/>
      <c r="BH93" s="125"/>
      <c r="BI93" s="124"/>
      <c r="BJ93" s="125"/>
      <c r="BK93" s="125"/>
      <c r="BL93" s="125"/>
      <c r="BM93" s="124"/>
      <c r="BN93" s="125"/>
      <c r="BO93" s="125"/>
      <c r="BP93" s="145"/>
      <c r="BQ93" s="37"/>
    </row>
    <row r="94" spans="3:69" ht="15.6" customHeight="1" x14ac:dyDescent="0.4">
      <c r="C94" s="32"/>
      <c r="D94" s="83"/>
      <c r="E94" s="83"/>
      <c r="F94" s="83"/>
      <c r="G94" s="83"/>
      <c r="H94" s="83"/>
      <c r="I94" s="83"/>
      <c r="J94" s="83"/>
      <c r="K94" s="83"/>
      <c r="L94" s="83"/>
      <c r="M94" s="93"/>
      <c r="N94" s="87"/>
      <c r="O94" s="88"/>
      <c r="P94" s="88"/>
      <c r="Q94" s="89"/>
      <c r="R94" s="38"/>
      <c r="S94" s="38"/>
      <c r="T94" s="38"/>
      <c r="U94" s="111" t="str">
        <f>IF([2]回答表!F17="水道事業",IF([2]回答表!X43="○",[2]回答表!J172,IF([2]回答表!AA43="○",[2]回答表!J219,"")),"")</f>
        <v/>
      </c>
      <c r="V94" s="112"/>
      <c r="W94" s="112"/>
      <c r="X94" s="112"/>
      <c r="Y94" s="112"/>
      <c r="Z94" s="112"/>
      <c r="AA94" s="112"/>
      <c r="AB94" s="113"/>
      <c r="AC94" s="111" t="str">
        <f>IF([2]回答表!F17="水道事業",IF([2]回答表!X43="○",[2]回答表!J176,IF([2]回答表!AA43="○",[2]回答表!J223,"")),"")</f>
        <v/>
      </c>
      <c r="AD94" s="112"/>
      <c r="AE94" s="112"/>
      <c r="AF94" s="112"/>
      <c r="AG94" s="112"/>
      <c r="AH94" s="112"/>
      <c r="AI94" s="112"/>
      <c r="AJ94" s="113"/>
      <c r="AK94" s="49"/>
      <c r="AL94" s="49"/>
      <c r="AM94" s="97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9"/>
      <c r="BC94" s="39"/>
      <c r="BD94" s="53"/>
      <c r="BE94" s="124" t="s">
        <v>23</v>
      </c>
      <c r="BF94" s="125"/>
      <c r="BG94" s="125"/>
      <c r="BH94" s="125"/>
      <c r="BI94" s="124" t="s">
        <v>24</v>
      </c>
      <c r="BJ94" s="125"/>
      <c r="BK94" s="125"/>
      <c r="BL94" s="125"/>
      <c r="BM94" s="124" t="s">
        <v>25</v>
      </c>
      <c r="BN94" s="125"/>
      <c r="BO94" s="125"/>
      <c r="BP94" s="145"/>
      <c r="BQ94" s="37"/>
    </row>
    <row r="95" spans="3:69" ht="15.6" customHeight="1" x14ac:dyDescent="0.4">
      <c r="C95" s="32"/>
      <c r="D95" s="83"/>
      <c r="E95" s="83"/>
      <c r="F95" s="83"/>
      <c r="G95" s="83"/>
      <c r="H95" s="83"/>
      <c r="I95" s="83"/>
      <c r="J95" s="83"/>
      <c r="K95" s="83"/>
      <c r="L95" s="83"/>
      <c r="M95" s="93"/>
      <c r="N95" s="87"/>
      <c r="O95" s="88"/>
      <c r="P95" s="88"/>
      <c r="Q95" s="89"/>
      <c r="R95" s="38"/>
      <c r="S95" s="38"/>
      <c r="T95" s="38"/>
      <c r="U95" s="114"/>
      <c r="V95" s="115"/>
      <c r="W95" s="115"/>
      <c r="X95" s="115"/>
      <c r="Y95" s="115"/>
      <c r="Z95" s="115"/>
      <c r="AA95" s="115"/>
      <c r="AB95" s="116"/>
      <c r="AC95" s="114"/>
      <c r="AD95" s="115"/>
      <c r="AE95" s="115"/>
      <c r="AF95" s="115"/>
      <c r="AG95" s="115"/>
      <c r="AH95" s="115"/>
      <c r="AI95" s="115"/>
      <c r="AJ95" s="116"/>
      <c r="AK95" s="49"/>
      <c r="AL95" s="49"/>
      <c r="AM95" s="97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9"/>
      <c r="BC95" s="39"/>
      <c r="BD95" s="53"/>
      <c r="BE95" s="124"/>
      <c r="BF95" s="125"/>
      <c r="BG95" s="125"/>
      <c r="BH95" s="125"/>
      <c r="BI95" s="124"/>
      <c r="BJ95" s="125"/>
      <c r="BK95" s="125"/>
      <c r="BL95" s="125"/>
      <c r="BM95" s="124"/>
      <c r="BN95" s="125"/>
      <c r="BO95" s="125"/>
      <c r="BP95" s="145"/>
      <c r="BQ95" s="37"/>
    </row>
    <row r="96" spans="3:69" ht="15.6" customHeight="1" x14ac:dyDescent="0.4">
      <c r="C96" s="32"/>
      <c r="D96" s="83"/>
      <c r="E96" s="83"/>
      <c r="F96" s="83"/>
      <c r="G96" s="83"/>
      <c r="H96" s="83"/>
      <c r="I96" s="83"/>
      <c r="J96" s="83"/>
      <c r="K96" s="83"/>
      <c r="L96" s="83"/>
      <c r="M96" s="93"/>
      <c r="N96" s="90"/>
      <c r="O96" s="91"/>
      <c r="P96" s="91"/>
      <c r="Q96" s="92"/>
      <c r="R96" s="38"/>
      <c r="S96" s="38"/>
      <c r="T96" s="38"/>
      <c r="U96" s="117"/>
      <c r="V96" s="118"/>
      <c r="W96" s="118"/>
      <c r="X96" s="118"/>
      <c r="Y96" s="118"/>
      <c r="Z96" s="118"/>
      <c r="AA96" s="118"/>
      <c r="AB96" s="119"/>
      <c r="AC96" s="117"/>
      <c r="AD96" s="118"/>
      <c r="AE96" s="118"/>
      <c r="AF96" s="118"/>
      <c r="AG96" s="118"/>
      <c r="AH96" s="118"/>
      <c r="AI96" s="118"/>
      <c r="AJ96" s="119"/>
      <c r="AK96" s="49"/>
      <c r="AL96" s="49"/>
      <c r="AM96" s="100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2"/>
      <c r="BC96" s="39"/>
      <c r="BD96" s="53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46"/>
      <c r="BQ96" s="37"/>
    </row>
    <row r="97" spans="1:70" ht="15.6" customHeight="1" x14ac:dyDescent="0.5">
      <c r="C97" s="3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19"/>
      <c r="O97" s="19"/>
      <c r="P97" s="19"/>
      <c r="Q97" s="19"/>
      <c r="R97" s="38"/>
      <c r="S97" s="38"/>
      <c r="T97" s="38"/>
      <c r="U97" s="38"/>
      <c r="V97" s="38"/>
      <c r="W97" s="38"/>
      <c r="X97" s="18"/>
      <c r="Y97" s="18"/>
      <c r="Z97" s="18"/>
      <c r="AA97" s="35"/>
      <c r="AB97" s="35"/>
      <c r="AC97" s="35"/>
      <c r="AD97" s="35"/>
      <c r="AE97" s="35"/>
      <c r="AF97" s="35"/>
      <c r="AG97" s="35"/>
      <c r="AH97" s="35"/>
      <c r="AI97" s="35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37"/>
    </row>
    <row r="98" spans="1:70" ht="18.600000000000001" customHeight="1" x14ac:dyDescent="0.5">
      <c r="C98" s="3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19"/>
      <c r="O98" s="19"/>
      <c r="P98" s="19"/>
      <c r="Q98" s="19"/>
      <c r="R98" s="38"/>
      <c r="S98" s="38"/>
      <c r="T98" s="38"/>
      <c r="U98" s="42" t="s">
        <v>32</v>
      </c>
      <c r="V98" s="38"/>
      <c r="W98" s="38"/>
      <c r="X98" s="38"/>
      <c r="Y98" s="38"/>
      <c r="Z98" s="38"/>
      <c r="AA98" s="35"/>
      <c r="AB98" s="43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2" t="s">
        <v>33</v>
      </c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18"/>
      <c r="BQ98" s="37"/>
    </row>
    <row r="99" spans="1:70" ht="15.6" customHeight="1" x14ac:dyDescent="0.4">
      <c r="C99" s="32"/>
      <c r="D99" s="83" t="s">
        <v>34</v>
      </c>
      <c r="E99" s="83"/>
      <c r="F99" s="83"/>
      <c r="G99" s="83"/>
      <c r="H99" s="83"/>
      <c r="I99" s="83"/>
      <c r="J99" s="83"/>
      <c r="K99" s="83"/>
      <c r="L99" s="83"/>
      <c r="M99" s="93"/>
      <c r="N99" s="84" t="str">
        <f>IF([2]回答表!F17="水道事業",IF([2]回答表!AD43="○","○",""),"")</f>
        <v/>
      </c>
      <c r="O99" s="85"/>
      <c r="P99" s="85"/>
      <c r="Q99" s="86"/>
      <c r="R99" s="38"/>
      <c r="S99" s="38"/>
      <c r="T99" s="38"/>
      <c r="U99" s="94" t="str">
        <f>IF([2]回答表!F17="水道事業",IF([2]回答表!AD43="○",[2]回答表!B249,""),"")</f>
        <v/>
      </c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55"/>
      <c r="AL99" s="55"/>
      <c r="AM99" s="94" t="str">
        <f>IF([2]回答表!F17="水道事業",IF([2]回答表!AD43="○",[2]回答表!B255,""),"")</f>
        <v/>
      </c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6"/>
      <c r="BQ99" s="37"/>
    </row>
    <row r="100" spans="1:70" ht="15.6" customHeight="1" x14ac:dyDescent="0.4">
      <c r="C100" s="32"/>
      <c r="D100" s="83"/>
      <c r="E100" s="83"/>
      <c r="F100" s="83"/>
      <c r="G100" s="83"/>
      <c r="H100" s="83"/>
      <c r="I100" s="83"/>
      <c r="J100" s="83"/>
      <c r="K100" s="83"/>
      <c r="L100" s="83"/>
      <c r="M100" s="93"/>
      <c r="N100" s="87"/>
      <c r="O100" s="88"/>
      <c r="P100" s="88"/>
      <c r="Q100" s="89"/>
      <c r="R100" s="38"/>
      <c r="S100" s="38"/>
      <c r="T100" s="38"/>
      <c r="U100" s="97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9"/>
      <c r="AK100" s="55"/>
      <c r="AL100" s="55"/>
      <c r="AM100" s="97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9"/>
      <c r="BQ100" s="37"/>
    </row>
    <row r="101" spans="1:70" ht="15.6" customHeight="1" x14ac:dyDescent="0.4">
      <c r="C101" s="32"/>
      <c r="D101" s="83"/>
      <c r="E101" s="83"/>
      <c r="F101" s="83"/>
      <c r="G101" s="83"/>
      <c r="H101" s="83"/>
      <c r="I101" s="83"/>
      <c r="J101" s="83"/>
      <c r="K101" s="83"/>
      <c r="L101" s="83"/>
      <c r="M101" s="93"/>
      <c r="N101" s="87"/>
      <c r="O101" s="88"/>
      <c r="P101" s="88"/>
      <c r="Q101" s="89"/>
      <c r="R101" s="38"/>
      <c r="S101" s="38"/>
      <c r="T101" s="38"/>
      <c r="U101" s="97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9"/>
      <c r="AK101" s="55"/>
      <c r="AL101" s="55"/>
      <c r="AM101" s="97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9"/>
      <c r="BQ101" s="37"/>
    </row>
    <row r="102" spans="1:70" ht="15.6" customHeight="1" x14ac:dyDescent="0.4">
      <c r="C102" s="32"/>
      <c r="D102" s="83"/>
      <c r="E102" s="83"/>
      <c r="F102" s="83"/>
      <c r="G102" s="83"/>
      <c r="H102" s="83"/>
      <c r="I102" s="83"/>
      <c r="J102" s="83"/>
      <c r="K102" s="83"/>
      <c r="L102" s="83"/>
      <c r="M102" s="93"/>
      <c r="N102" s="90"/>
      <c r="O102" s="91"/>
      <c r="P102" s="91"/>
      <c r="Q102" s="92"/>
      <c r="R102" s="38"/>
      <c r="S102" s="38"/>
      <c r="T102" s="38"/>
      <c r="U102" s="100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2"/>
      <c r="AK102" s="55"/>
      <c r="AL102" s="55"/>
      <c r="AM102" s="100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2"/>
      <c r="BQ102" s="37"/>
    </row>
    <row r="103" spans="1:70" ht="15.6" customHeight="1" x14ac:dyDescent="0.4"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8"/>
    </row>
    <row r="104" spans="1:70" ht="15.6" customHeight="1" x14ac:dyDescent="0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:70" ht="15.6" customHeight="1" x14ac:dyDescent="0.4"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28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30"/>
    </row>
    <row r="106" spans="1:70" ht="15.6" customHeight="1" x14ac:dyDescent="0.5">
      <c r="C106" s="32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8"/>
      <c r="Y106" s="18"/>
      <c r="Z106" s="18"/>
      <c r="AA106" s="34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6"/>
      <c r="AO106" s="39"/>
      <c r="AP106" s="40"/>
      <c r="AQ106" s="40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33"/>
      <c r="BD106" s="34"/>
      <c r="BE106" s="34"/>
      <c r="BF106" s="34"/>
      <c r="BG106" s="34"/>
      <c r="BH106" s="34"/>
      <c r="BI106" s="34"/>
      <c r="BJ106" s="34"/>
      <c r="BK106" s="34"/>
      <c r="BL106" s="34"/>
      <c r="BM106" s="35"/>
      <c r="BN106" s="35"/>
      <c r="BO106" s="35"/>
      <c r="BP106" s="36"/>
      <c r="BQ106" s="37"/>
    </row>
    <row r="107" spans="1:70" ht="15.6" customHeight="1" x14ac:dyDescent="0.5">
      <c r="C107" s="32"/>
      <c r="D107" s="71" t="s">
        <v>14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3"/>
      <c r="R107" s="77" t="s">
        <v>45</v>
      </c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9"/>
      <c r="BC107" s="33"/>
      <c r="BD107" s="34"/>
      <c r="BE107" s="34"/>
      <c r="BF107" s="34"/>
      <c r="BG107" s="34"/>
      <c r="BH107" s="34"/>
      <c r="BI107" s="34"/>
      <c r="BJ107" s="34"/>
      <c r="BK107" s="34"/>
      <c r="BL107" s="34"/>
      <c r="BM107" s="35"/>
      <c r="BN107" s="35"/>
      <c r="BO107" s="35"/>
      <c r="BP107" s="36"/>
      <c r="BQ107" s="37"/>
    </row>
    <row r="108" spans="1:70" ht="15.6" customHeight="1" x14ac:dyDescent="0.5">
      <c r="C108" s="32"/>
      <c r="D108" s="74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6"/>
      <c r="R108" s="80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2"/>
      <c r="BC108" s="33"/>
      <c r="BD108" s="34"/>
      <c r="BE108" s="34"/>
      <c r="BF108" s="34"/>
      <c r="BG108" s="34"/>
      <c r="BH108" s="34"/>
      <c r="BI108" s="34"/>
      <c r="BJ108" s="34"/>
      <c r="BK108" s="34"/>
      <c r="BL108" s="34"/>
      <c r="BM108" s="35"/>
      <c r="BN108" s="35"/>
      <c r="BO108" s="35"/>
      <c r="BP108" s="36"/>
      <c r="BQ108" s="37"/>
    </row>
    <row r="109" spans="1:70" ht="15.6" customHeight="1" x14ac:dyDescent="0.5">
      <c r="C109" s="32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8"/>
      <c r="Y109" s="18"/>
      <c r="Z109" s="18"/>
      <c r="AA109" s="34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6"/>
      <c r="AO109" s="39"/>
      <c r="AP109" s="40"/>
      <c r="AQ109" s="40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33"/>
      <c r="BD109" s="34"/>
      <c r="BE109" s="34"/>
      <c r="BF109" s="34"/>
      <c r="BG109" s="34"/>
      <c r="BH109" s="34"/>
      <c r="BI109" s="34"/>
      <c r="BJ109" s="34"/>
      <c r="BK109" s="34"/>
      <c r="BL109" s="34"/>
      <c r="BM109" s="35"/>
      <c r="BN109" s="35"/>
      <c r="BO109" s="35"/>
      <c r="BP109" s="36"/>
      <c r="BQ109" s="37"/>
    </row>
    <row r="110" spans="1:70" ht="25.5" x14ac:dyDescent="0.5">
      <c r="C110" s="32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42" t="s">
        <v>40</v>
      </c>
      <c r="V110" s="44"/>
      <c r="W110" s="43"/>
      <c r="X110" s="45"/>
      <c r="Y110" s="45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43"/>
      <c r="AM110" s="42" t="s">
        <v>36</v>
      </c>
      <c r="AN110" s="38"/>
      <c r="AO110" s="38"/>
      <c r="AP110" s="38"/>
      <c r="AQ110" s="38"/>
      <c r="AR110" s="38"/>
      <c r="AS110" s="35"/>
      <c r="AT110" s="43"/>
      <c r="AU110" s="43"/>
      <c r="AV110" s="43"/>
      <c r="AW110" s="43"/>
      <c r="AX110" s="43"/>
      <c r="AY110" s="43"/>
      <c r="AZ110" s="43"/>
      <c r="BA110" s="43"/>
      <c r="BB110" s="43"/>
      <c r="BC110" s="47"/>
      <c r="BD110" s="35"/>
      <c r="BE110" s="48" t="s">
        <v>17</v>
      </c>
      <c r="BF110" s="59"/>
      <c r="BG110" s="59"/>
      <c r="BH110" s="59"/>
      <c r="BI110" s="59"/>
      <c r="BJ110" s="59"/>
      <c r="BK110" s="59"/>
      <c r="BL110" s="35"/>
      <c r="BM110" s="35"/>
      <c r="BN110" s="35"/>
      <c r="BO110" s="35"/>
      <c r="BP110" s="36"/>
      <c r="BQ110" s="37"/>
    </row>
    <row r="111" spans="1:70" ht="19.149999999999999" customHeight="1" x14ac:dyDescent="0.4">
      <c r="C111" s="32"/>
      <c r="D111" s="83" t="s">
        <v>18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4" t="str">
        <f>IF([2]回答表!F17="簡易水道事業",IF([2]回答表!X43="○","○",""),"")</f>
        <v/>
      </c>
      <c r="O111" s="85"/>
      <c r="P111" s="85"/>
      <c r="Q111" s="86"/>
      <c r="R111" s="38"/>
      <c r="S111" s="38"/>
      <c r="T111" s="38"/>
      <c r="U111" s="105" t="s">
        <v>46</v>
      </c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7"/>
      <c r="AK111" s="49"/>
      <c r="AL111" s="49"/>
      <c r="AM111" s="94" t="str">
        <f>IF([2]回答表!F17="簡易水道事業",IF([2]回答表!X43="○",[2]回答表!B154,IF([2]回答表!AA43="○",[2]回答表!B201,"")),"")</f>
        <v/>
      </c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6"/>
      <c r="BC111" s="39"/>
      <c r="BD111" s="34"/>
      <c r="BE111" s="122" t="str">
        <f>IF([2]回答表!F17="簡易水道事業",IF([2]回答表!X43="○",[2]回答表!B190,IF([2]回答表!AA43="○",[2]回答表!B238,"")),"")</f>
        <v/>
      </c>
      <c r="BF111" s="123"/>
      <c r="BG111" s="123"/>
      <c r="BH111" s="123"/>
      <c r="BI111" s="122"/>
      <c r="BJ111" s="123"/>
      <c r="BK111" s="123"/>
      <c r="BL111" s="123"/>
      <c r="BM111" s="122"/>
      <c r="BN111" s="123"/>
      <c r="BO111" s="123"/>
      <c r="BP111" s="154"/>
      <c r="BQ111" s="37"/>
    </row>
    <row r="112" spans="1:70" ht="19.149999999999999" customHeight="1" x14ac:dyDescent="0.4">
      <c r="C112" s="32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7"/>
      <c r="O112" s="88"/>
      <c r="P112" s="88"/>
      <c r="Q112" s="89"/>
      <c r="R112" s="38"/>
      <c r="S112" s="38"/>
      <c r="T112" s="38"/>
      <c r="U112" s="108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10"/>
      <c r="AK112" s="49"/>
      <c r="AL112" s="49"/>
      <c r="AM112" s="97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9"/>
      <c r="BC112" s="39"/>
      <c r="BD112" s="34"/>
      <c r="BE112" s="124"/>
      <c r="BF112" s="125"/>
      <c r="BG112" s="125"/>
      <c r="BH112" s="125"/>
      <c r="BI112" s="124"/>
      <c r="BJ112" s="125"/>
      <c r="BK112" s="125"/>
      <c r="BL112" s="125"/>
      <c r="BM112" s="124"/>
      <c r="BN112" s="125"/>
      <c r="BO112" s="125"/>
      <c r="BP112" s="145"/>
      <c r="BQ112" s="37"/>
    </row>
    <row r="113" spans="3:69" ht="15.6" customHeight="1" x14ac:dyDescent="0.4">
      <c r="C113" s="32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7"/>
      <c r="O113" s="88"/>
      <c r="P113" s="88"/>
      <c r="Q113" s="89"/>
      <c r="R113" s="38"/>
      <c r="S113" s="38"/>
      <c r="T113" s="38"/>
      <c r="U113" s="111" t="str">
        <f>IF([2]回答表!F17="簡易水道事業",IF([2]回答表!X43="○",[2]回答表!Y181,IF([2]回答表!AA43="○",[2]回答表!Y229,"")),"")</f>
        <v/>
      </c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3"/>
      <c r="AK113" s="49"/>
      <c r="AL113" s="49"/>
      <c r="AM113" s="97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9"/>
      <c r="BC113" s="39"/>
      <c r="BD113" s="34"/>
      <c r="BE113" s="124"/>
      <c r="BF113" s="125"/>
      <c r="BG113" s="125"/>
      <c r="BH113" s="125"/>
      <c r="BI113" s="124"/>
      <c r="BJ113" s="125"/>
      <c r="BK113" s="125"/>
      <c r="BL113" s="125"/>
      <c r="BM113" s="124"/>
      <c r="BN113" s="125"/>
      <c r="BO113" s="125"/>
      <c r="BP113" s="145"/>
      <c r="BQ113" s="37"/>
    </row>
    <row r="114" spans="3:69" ht="15.6" customHeight="1" x14ac:dyDescent="0.4">
      <c r="C114" s="3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90"/>
      <c r="O114" s="91"/>
      <c r="P114" s="91"/>
      <c r="Q114" s="92"/>
      <c r="R114" s="38"/>
      <c r="S114" s="38"/>
      <c r="T114" s="38"/>
      <c r="U114" s="114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6"/>
      <c r="AK114" s="49"/>
      <c r="AL114" s="49"/>
      <c r="AM114" s="97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9"/>
      <c r="BC114" s="39"/>
      <c r="BD114" s="34"/>
      <c r="BE114" s="124" t="str">
        <f>IF([2]回答表!F17="簡易水道事業",IF([2]回答表!X43="○",[2]回答表!E190,IF([2]回答表!AA43="○",[2]回答表!E238,"")),"")</f>
        <v/>
      </c>
      <c r="BF114" s="125"/>
      <c r="BG114" s="125"/>
      <c r="BH114" s="125"/>
      <c r="BI114" s="124" t="str">
        <f>IF([2]回答表!F17="簡易水道事業",IF([2]回答表!X43="○",[2]回答表!E191,IF([2]回答表!AA43="○",[2]回答表!E239,"")),"")</f>
        <v/>
      </c>
      <c r="BJ114" s="125"/>
      <c r="BK114" s="125"/>
      <c r="BL114" s="125"/>
      <c r="BM114" s="124" t="str">
        <f>IF([2]回答表!F17="簡易水道事業",IF([2]回答表!X43="○",[2]回答表!E192,IF([2]回答表!AA43="○",[2]回答表!E240,"")),"")</f>
        <v/>
      </c>
      <c r="BN114" s="125"/>
      <c r="BO114" s="125"/>
      <c r="BP114" s="145"/>
      <c r="BQ114" s="37"/>
    </row>
    <row r="115" spans="3:69" ht="15.6" customHeight="1" x14ac:dyDescent="0.4"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1"/>
      <c r="O115" s="51"/>
      <c r="P115" s="51"/>
      <c r="Q115" s="51"/>
      <c r="R115" s="52"/>
      <c r="S115" s="52"/>
      <c r="T115" s="52"/>
      <c r="U115" s="117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9"/>
      <c r="AK115" s="49"/>
      <c r="AL115" s="49"/>
      <c r="AM115" s="97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9"/>
      <c r="BC115" s="39"/>
      <c r="BD115" s="39"/>
      <c r="BE115" s="124"/>
      <c r="BF115" s="125"/>
      <c r="BG115" s="125"/>
      <c r="BH115" s="125"/>
      <c r="BI115" s="124"/>
      <c r="BJ115" s="125"/>
      <c r="BK115" s="125"/>
      <c r="BL115" s="125"/>
      <c r="BM115" s="124"/>
      <c r="BN115" s="125"/>
      <c r="BO115" s="125"/>
      <c r="BP115" s="145"/>
      <c r="BQ115" s="37"/>
    </row>
    <row r="116" spans="3:69" ht="19.149999999999999" customHeight="1" x14ac:dyDescent="0.4"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1"/>
      <c r="O116" s="51"/>
      <c r="P116" s="51"/>
      <c r="Q116" s="51"/>
      <c r="R116" s="52"/>
      <c r="S116" s="52"/>
      <c r="T116" s="52"/>
      <c r="U116" s="105" t="s">
        <v>47</v>
      </c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7"/>
      <c r="AK116" s="49"/>
      <c r="AL116" s="49"/>
      <c r="AM116" s="97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9"/>
      <c r="BC116" s="39"/>
      <c r="BD116" s="34"/>
      <c r="BE116" s="124"/>
      <c r="BF116" s="125"/>
      <c r="BG116" s="125"/>
      <c r="BH116" s="125"/>
      <c r="BI116" s="124"/>
      <c r="BJ116" s="125"/>
      <c r="BK116" s="125"/>
      <c r="BL116" s="125"/>
      <c r="BM116" s="124"/>
      <c r="BN116" s="125"/>
      <c r="BO116" s="125"/>
      <c r="BP116" s="145"/>
      <c r="BQ116" s="37"/>
    </row>
    <row r="117" spans="3:69" ht="19.149999999999999" customHeight="1" x14ac:dyDescent="0.4">
      <c r="C117" s="32"/>
      <c r="D117" s="126" t="s">
        <v>26</v>
      </c>
      <c r="E117" s="83"/>
      <c r="F117" s="83"/>
      <c r="G117" s="83"/>
      <c r="H117" s="83"/>
      <c r="I117" s="83"/>
      <c r="J117" s="83"/>
      <c r="K117" s="83"/>
      <c r="L117" s="83"/>
      <c r="M117" s="93"/>
      <c r="N117" s="84" t="str">
        <f>IF([2]回答表!F17="簡易水道事業",IF([2]回答表!AA43="○","○",""),"")</f>
        <v/>
      </c>
      <c r="O117" s="85"/>
      <c r="P117" s="85"/>
      <c r="Q117" s="86"/>
      <c r="R117" s="38"/>
      <c r="S117" s="38"/>
      <c r="T117" s="38"/>
      <c r="U117" s="108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10"/>
      <c r="AK117" s="49"/>
      <c r="AL117" s="49"/>
      <c r="AM117" s="97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9"/>
      <c r="BC117" s="39"/>
      <c r="BD117" s="53"/>
      <c r="BE117" s="124"/>
      <c r="BF117" s="125"/>
      <c r="BG117" s="125"/>
      <c r="BH117" s="125"/>
      <c r="BI117" s="124"/>
      <c r="BJ117" s="125"/>
      <c r="BK117" s="125"/>
      <c r="BL117" s="125"/>
      <c r="BM117" s="124"/>
      <c r="BN117" s="125"/>
      <c r="BO117" s="125"/>
      <c r="BP117" s="145"/>
      <c r="BQ117" s="37"/>
    </row>
    <row r="118" spans="3:69" ht="15.6" customHeight="1" x14ac:dyDescent="0.4">
      <c r="C118" s="32"/>
      <c r="D118" s="83"/>
      <c r="E118" s="83"/>
      <c r="F118" s="83"/>
      <c r="G118" s="83"/>
      <c r="H118" s="83"/>
      <c r="I118" s="83"/>
      <c r="J118" s="83"/>
      <c r="K118" s="83"/>
      <c r="L118" s="83"/>
      <c r="M118" s="93"/>
      <c r="N118" s="87"/>
      <c r="O118" s="88"/>
      <c r="P118" s="88"/>
      <c r="Q118" s="89"/>
      <c r="R118" s="38"/>
      <c r="S118" s="38"/>
      <c r="T118" s="38"/>
      <c r="U118" s="111" t="str">
        <f>IF([2]回答表!F17="簡易水道事業",IF([2]回答表!X43="○",[2]回答表!Y182,IF([2]回答表!AA43="○",[2]回答表!Y230,"")),"")</f>
        <v/>
      </c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3"/>
      <c r="AK118" s="49"/>
      <c r="AL118" s="49"/>
      <c r="AM118" s="97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9"/>
      <c r="BC118" s="39"/>
      <c r="BD118" s="53"/>
      <c r="BE118" s="124" t="s">
        <v>23</v>
      </c>
      <c r="BF118" s="125"/>
      <c r="BG118" s="125"/>
      <c r="BH118" s="125"/>
      <c r="BI118" s="124" t="s">
        <v>24</v>
      </c>
      <c r="BJ118" s="125"/>
      <c r="BK118" s="125"/>
      <c r="BL118" s="125"/>
      <c r="BM118" s="124" t="s">
        <v>25</v>
      </c>
      <c r="BN118" s="125"/>
      <c r="BO118" s="125"/>
      <c r="BP118" s="145"/>
      <c r="BQ118" s="37"/>
    </row>
    <row r="119" spans="3:69" ht="15.6" customHeight="1" x14ac:dyDescent="0.4">
      <c r="C119" s="32"/>
      <c r="D119" s="83"/>
      <c r="E119" s="83"/>
      <c r="F119" s="83"/>
      <c r="G119" s="83"/>
      <c r="H119" s="83"/>
      <c r="I119" s="83"/>
      <c r="J119" s="83"/>
      <c r="K119" s="83"/>
      <c r="L119" s="83"/>
      <c r="M119" s="93"/>
      <c r="N119" s="87"/>
      <c r="O119" s="88"/>
      <c r="P119" s="88"/>
      <c r="Q119" s="89"/>
      <c r="R119" s="38"/>
      <c r="S119" s="38"/>
      <c r="T119" s="38"/>
      <c r="U119" s="114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6"/>
      <c r="AK119" s="49"/>
      <c r="AL119" s="49"/>
      <c r="AM119" s="97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9"/>
      <c r="BC119" s="39"/>
      <c r="BD119" s="53"/>
      <c r="BE119" s="124"/>
      <c r="BF119" s="125"/>
      <c r="BG119" s="125"/>
      <c r="BH119" s="125"/>
      <c r="BI119" s="124"/>
      <c r="BJ119" s="125"/>
      <c r="BK119" s="125"/>
      <c r="BL119" s="125"/>
      <c r="BM119" s="124"/>
      <c r="BN119" s="125"/>
      <c r="BO119" s="125"/>
      <c r="BP119" s="145"/>
      <c r="BQ119" s="37"/>
    </row>
    <row r="120" spans="3:69" ht="15.6" customHeight="1" x14ac:dyDescent="0.4">
      <c r="C120" s="32"/>
      <c r="D120" s="83"/>
      <c r="E120" s="83"/>
      <c r="F120" s="83"/>
      <c r="G120" s="83"/>
      <c r="H120" s="83"/>
      <c r="I120" s="83"/>
      <c r="J120" s="83"/>
      <c r="K120" s="83"/>
      <c r="L120" s="83"/>
      <c r="M120" s="93"/>
      <c r="N120" s="90"/>
      <c r="O120" s="91"/>
      <c r="P120" s="91"/>
      <c r="Q120" s="92"/>
      <c r="R120" s="38"/>
      <c r="S120" s="38"/>
      <c r="T120" s="38"/>
      <c r="U120" s="117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9"/>
      <c r="AK120" s="49"/>
      <c r="AL120" s="49"/>
      <c r="AM120" s="100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2"/>
      <c r="BC120" s="39"/>
      <c r="BD120" s="53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46"/>
      <c r="BQ120" s="37"/>
    </row>
    <row r="121" spans="3:69" ht="15.6" customHeight="1" x14ac:dyDescent="0.5">
      <c r="C121" s="3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19"/>
      <c r="O121" s="19"/>
      <c r="P121" s="19"/>
      <c r="Q121" s="19"/>
      <c r="R121" s="38"/>
      <c r="S121" s="38"/>
      <c r="T121" s="38"/>
      <c r="U121" s="38"/>
      <c r="V121" s="38"/>
      <c r="W121" s="38"/>
      <c r="X121" s="18"/>
      <c r="Y121" s="18"/>
      <c r="Z121" s="18"/>
      <c r="AA121" s="35"/>
      <c r="AB121" s="35"/>
      <c r="AC121" s="35"/>
      <c r="AD121" s="35"/>
      <c r="AE121" s="35"/>
      <c r="AF121" s="35"/>
      <c r="AG121" s="35"/>
      <c r="AH121" s="35"/>
      <c r="AI121" s="35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37"/>
    </row>
    <row r="122" spans="3:69" ht="18.600000000000001" customHeight="1" x14ac:dyDescent="0.5">
      <c r="C122" s="3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19"/>
      <c r="O122" s="19"/>
      <c r="P122" s="19"/>
      <c r="Q122" s="19"/>
      <c r="R122" s="38"/>
      <c r="S122" s="38"/>
      <c r="T122" s="38"/>
      <c r="U122" s="42" t="s">
        <v>32</v>
      </c>
      <c r="V122" s="38"/>
      <c r="W122" s="38"/>
      <c r="X122" s="38"/>
      <c r="Y122" s="38"/>
      <c r="Z122" s="38"/>
      <c r="AA122" s="35"/>
      <c r="AB122" s="43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2" t="s">
        <v>33</v>
      </c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18"/>
      <c r="BQ122" s="37"/>
    </row>
    <row r="123" spans="3:69" ht="15.6" customHeight="1" x14ac:dyDescent="0.4">
      <c r="C123" s="32"/>
      <c r="D123" s="83" t="s">
        <v>34</v>
      </c>
      <c r="E123" s="83"/>
      <c r="F123" s="83"/>
      <c r="G123" s="83"/>
      <c r="H123" s="83"/>
      <c r="I123" s="83"/>
      <c r="J123" s="83"/>
      <c r="K123" s="83"/>
      <c r="L123" s="83"/>
      <c r="M123" s="93"/>
      <c r="N123" s="84" t="str">
        <f>IF([2]回答表!F17="簡易水道事業",IF([2]回答表!AD43="○","○",""),"")</f>
        <v/>
      </c>
      <c r="O123" s="85"/>
      <c r="P123" s="85"/>
      <c r="Q123" s="86"/>
      <c r="R123" s="38"/>
      <c r="S123" s="38"/>
      <c r="T123" s="38"/>
      <c r="U123" s="94" t="str">
        <f>IF([2]回答表!F17="簡易水道事業",IF([2]回答表!AD43="○",[2]回答表!B249,""),"")</f>
        <v/>
      </c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55"/>
      <c r="AL123" s="55"/>
      <c r="AM123" s="94" t="str">
        <f>IF([2]回答表!F17="簡易水道事業",IF([2]回答表!AD43="○",[2]回答表!B255,""),"")</f>
        <v/>
      </c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6"/>
      <c r="BQ123" s="37"/>
    </row>
    <row r="124" spans="3:69" ht="15.6" customHeight="1" x14ac:dyDescent="0.4">
      <c r="C124" s="32"/>
      <c r="D124" s="83"/>
      <c r="E124" s="83"/>
      <c r="F124" s="83"/>
      <c r="G124" s="83"/>
      <c r="H124" s="83"/>
      <c r="I124" s="83"/>
      <c r="J124" s="83"/>
      <c r="K124" s="83"/>
      <c r="L124" s="83"/>
      <c r="M124" s="93"/>
      <c r="N124" s="87"/>
      <c r="O124" s="88"/>
      <c r="P124" s="88"/>
      <c r="Q124" s="89"/>
      <c r="R124" s="38"/>
      <c r="S124" s="38"/>
      <c r="T124" s="38"/>
      <c r="U124" s="97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9"/>
      <c r="AK124" s="55"/>
      <c r="AL124" s="55"/>
      <c r="AM124" s="97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9"/>
      <c r="BQ124" s="37"/>
    </row>
    <row r="125" spans="3:69" ht="15.6" customHeight="1" x14ac:dyDescent="0.4">
      <c r="C125" s="32"/>
      <c r="D125" s="83"/>
      <c r="E125" s="83"/>
      <c r="F125" s="83"/>
      <c r="G125" s="83"/>
      <c r="H125" s="83"/>
      <c r="I125" s="83"/>
      <c r="J125" s="83"/>
      <c r="K125" s="83"/>
      <c r="L125" s="83"/>
      <c r="M125" s="93"/>
      <c r="N125" s="87"/>
      <c r="O125" s="88"/>
      <c r="P125" s="88"/>
      <c r="Q125" s="89"/>
      <c r="R125" s="38"/>
      <c r="S125" s="38"/>
      <c r="T125" s="38"/>
      <c r="U125" s="97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9"/>
      <c r="AK125" s="55"/>
      <c r="AL125" s="55"/>
      <c r="AM125" s="97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9"/>
      <c r="BQ125" s="37"/>
    </row>
    <row r="126" spans="3:69" ht="15.6" customHeight="1" x14ac:dyDescent="0.4">
      <c r="C126" s="32"/>
      <c r="D126" s="83"/>
      <c r="E126" s="83"/>
      <c r="F126" s="83"/>
      <c r="G126" s="83"/>
      <c r="H126" s="83"/>
      <c r="I126" s="83"/>
      <c r="J126" s="83"/>
      <c r="K126" s="83"/>
      <c r="L126" s="83"/>
      <c r="M126" s="93"/>
      <c r="N126" s="90"/>
      <c r="O126" s="91"/>
      <c r="P126" s="91"/>
      <c r="Q126" s="92"/>
      <c r="R126" s="38"/>
      <c r="S126" s="38"/>
      <c r="T126" s="38"/>
      <c r="U126" s="100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2"/>
      <c r="AK126" s="55"/>
      <c r="AL126" s="55"/>
      <c r="AM126" s="100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2"/>
      <c r="BQ126" s="37"/>
    </row>
    <row r="127" spans="3:69" ht="15.6" customHeight="1" x14ac:dyDescent="0.4">
      <c r="C127" s="56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8"/>
    </row>
    <row r="128" spans="3:69" ht="15.6" customHeight="1" x14ac:dyDescent="0.4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</row>
    <row r="129" spans="3:69" ht="15.6" customHeight="1" x14ac:dyDescent="0.4"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28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30"/>
    </row>
    <row r="130" spans="3:69" ht="15.6" customHeight="1" x14ac:dyDescent="0.5">
      <c r="C130" s="32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18"/>
      <c r="Y130" s="18"/>
      <c r="Z130" s="18"/>
      <c r="AA130" s="34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6"/>
      <c r="AO130" s="39"/>
      <c r="AP130" s="40"/>
      <c r="AQ130" s="40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33"/>
      <c r="BD130" s="34"/>
      <c r="BE130" s="34"/>
      <c r="BF130" s="34"/>
      <c r="BG130" s="34"/>
      <c r="BH130" s="34"/>
      <c r="BI130" s="34"/>
      <c r="BJ130" s="34"/>
      <c r="BK130" s="34"/>
      <c r="BL130" s="34"/>
      <c r="BM130" s="35"/>
      <c r="BN130" s="35"/>
      <c r="BO130" s="35"/>
      <c r="BP130" s="36"/>
      <c r="BQ130" s="37"/>
    </row>
    <row r="131" spans="3:69" ht="15.6" customHeight="1" x14ac:dyDescent="0.5">
      <c r="C131" s="32"/>
      <c r="D131" s="71" t="s">
        <v>14</v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3"/>
      <c r="R131" s="77" t="s">
        <v>48</v>
      </c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9"/>
      <c r="BC131" s="33"/>
      <c r="BD131" s="34"/>
      <c r="BE131" s="34"/>
      <c r="BF131" s="34"/>
      <c r="BG131" s="34"/>
      <c r="BH131" s="34"/>
      <c r="BI131" s="34"/>
      <c r="BJ131" s="34"/>
      <c r="BK131" s="34"/>
      <c r="BL131" s="34"/>
      <c r="BM131" s="35"/>
      <c r="BN131" s="35"/>
      <c r="BO131" s="35"/>
      <c r="BP131" s="36"/>
      <c r="BQ131" s="37"/>
    </row>
    <row r="132" spans="3:69" ht="15.6" customHeight="1" x14ac:dyDescent="0.5">
      <c r="C132" s="32"/>
      <c r="D132" s="74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6"/>
      <c r="R132" s="80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2"/>
      <c r="BC132" s="33"/>
      <c r="BD132" s="34"/>
      <c r="BE132" s="34"/>
      <c r="BF132" s="34"/>
      <c r="BG132" s="34"/>
      <c r="BH132" s="34"/>
      <c r="BI132" s="34"/>
      <c r="BJ132" s="34"/>
      <c r="BK132" s="34"/>
      <c r="BL132" s="34"/>
      <c r="BM132" s="35"/>
      <c r="BN132" s="35"/>
      <c r="BO132" s="35"/>
      <c r="BP132" s="36"/>
      <c r="BQ132" s="37"/>
    </row>
    <row r="133" spans="3:69" ht="15.6" customHeight="1" x14ac:dyDescent="0.5">
      <c r="C133" s="32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18"/>
      <c r="Y133" s="18"/>
      <c r="Z133" s="18"/>
      <c r="AA133" s="34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6"/>
      <c r="AO133" s="39"/>
      <c r="AP133" s="40"/>
      <c r="AQ133" s="40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33"/>
      <c r="BD133" s="34"/>
      <c r="BE133" s="34"/>
      <c r="BF133" s="34"/>
      <c r="BG133" s="34"/>
      <c r="BH133" s="34"/>
      <c r="BI133" s="34"/>
      <c r="BJ133" s="34"/>
      <c r="BK133" s="34"/>
      <c r="BL133" s="34"/>
      <c r="BM133" s="35"/>
      <c r="BN133" s="35"/>
      <c r="BO133" s="35"/>
      <c r="BP133" s="36"/>
      <c r="BQ133" s="37"/>
    </row>
    <row r="134" spans="3:69" ht="25.5" x14ac:dyDescent="0.5">
      <c r="C134" s="3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42" t="s">
        <v>40</v>
      </c>
      <c r="V134" s="44"/>
      <c r="W134" s="43"/>
      <c r="X134" s="45"/>
      <c r="Y134" s="45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43"/>
      <c r="AM134" s="42" t="s">
        <v>36</v>
      </c>
      <c r="AN134" s="38"/>
      <c r="AO134" s="38"/>
      <c r="AP134" s="38"/>
      <c r="AQ134" s="38"/>
      <c r="AR134" s="38"/>
      <c r="AS134" s="35"/>
      <c r="AT134" s="43"/>
      <c r="AU134" s="43"/>
      <c r="AV134" s="43"/>
      <c r="AW134" s="43"/>
      <c r="AX134" s="43"/>
      <c r="AY134" s="43"/>
      <c r="AZ134" s="43"/>
      <c r="BA134" s="43"/>
      <c r="BB134" s="43"/>
      <c r="BC134" s="47"/>
      <c r="BD134" s="35"/>
      <c r="BE134" s="48" t="s">
        <v>17</v>
      </c>
      <c r="BF134" s="59"/>
      <c r="BG134" s="59"/>
      <c r="BH134" s="59"/>
      <c r="BI134" s="59"/>
      <c r="BJ134" s="59"/>
      <c r="BK134" s="59"/>
      <c r="BL134" s="35"/>
      <c r="BM134" s="35"/>
      <c r="BN134" s="35"/>
      <c r="BO134" s="35"/>
      <c r="BP134" s="36"/>
      <c r="BQ134" s="37"/>
    </row>
    <row r="135" spans="3:69" ht="19.149999999999999" customHeight="1" x14ac:dyDescent="0.4">
      <c r="C135" s="32"/>
      <c r="D135" s="83" t="s">
        <v>18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4" t="str">
        <f>IF([2]回答表!F17="下水道事業",IF([2]回答表!X43="○","○",""),"")</f>
        <v/>
      </c>
      <c r="O135" s="85"/>
      <c r="P135" s="85"/>
      <c r="Q135" s="86"/>
      <c r="R135" s="38"/>
      <c r="S135" s="38"/>
      <c r="T135" s="38"/>
      <c r="U135" s="105" t="s">
        <v>49</v>
      </c>
      <c r="V135" s="106"/>
      <c r="W135" s="106"/>
      <c r="X135" s="106"/>
      <c r="Y135" s="106"/>
      <c r="Z135" s="106"/>
      <c r="AA135" s="106"/>
      <c r="AB135" s="106"/>
      <c r="AC135" s="105" t="s">
        <v>50</v>
      </c>
      <c r="AD135" s="106"/>
      <c r="AE135" s="106"/>
      <c r="AF135" s="106"/>
      <c r="AG135" s="106"/>
      <c r="AH135" s="106"/>
      <c r="AI135" s="106"/>
      <c r="AJ135" s="107"/>
      <c r="AK135" s="49"/>
      <c r="AL135" s="49"/>
      <c r="AM135" s="94" t="str">
        <f>IF([2]回答表!F17="下水道事業",IF([2]回答表!X43="○",[2]回答表!B154,IF([2]回答表!AA43="○",[2]回答表!B201,"")),"")</f>
        <v/>
      </c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6"/>
      <c r="BC135" s="39"/>
      <c r="BD135" s="34"/>
      <c r="BE135" s="122" t="str">
        <f>IF([2]回答表!F17="下水道事業",IF([2]回答表!X43="○",[2]回答表!B190,IF([2]回答表!AA43="○",[2]回答表!B238,"")),"")</f>
        <v/>
      </c>
      <c r="BF135" s="123"/>
      <c r="BG135" s="123"/>
      <c r="BH135" s="123"/>
      <c r="BI135" s="122"/>
      <c r="BJ135" s="123"/>
      <c r="BK135" s="123"/>
      <c r="BL135" s="123"/>
      <c r="BM135" s="122"/>
      <c r="BN135" s="123"/>
      <c r="BO135" s="123"/>
      <c r="BP135" s="154"/>
      <c r="BQ135" s="37"/>
    </row>
    <row r="136" spans="3:69" ht="19.149999999999999" customHeight="1" x14ac:dyDescent="0.4">
      <c r="C136" s="32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7"/>
      <c r="O136" s="88"/>
      <c r="P136" s="88"/>
      <c r="Q136" s="89"/>
      <c r="R136" s="38"/>
      <c r="S136" s="38"/>
      <c r="T136" s="38"/>
      <c r="U136" s="178"/>
      <c r="V136" s="179"/>
      <c r="W136" s="179"/>
      <c r="X136" s="179"/>
      <c r="Y136" s="179"/>
      <c r="Z136" s="179"/>
      <c r="AA136" s="179"/>
      <c r="AB136" s="179"/>
      <c r="AC136" s="178"/>
      <c r="AD136" s="179"/>
      <c r="AE136" s="179"/>
      <c r="AF136" s="179"/>
      <c r="AG136" s="179"/>
      <c r="AH136" s="179"/>
      <c r="AI136" s="179"/>
      <c r="AJ136" s="180"/>
      <c r="AK136" s="49"/>
      <c r="AL136" s="49"/>
      <c r="AM136" s="97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9"/>
      <c r="BC136" s="39"/>
      <c r="BD136" s="34"/>
      <c r="BE136" s="124"/>
      <c r="BF136" s="125"/>
      <c r="BG136" s="125"/>
      <c r="BH136" s="125"/>
      <c r="BI136" s="124"/>
      <c r="BJ136" s="125"/>
      <c r="BK136" s="125"/>
      <c r="BL136" s="125"/>
      <c r="BM136" s="124"/>
      <c r="BN136" s="125"/>
      <c r="BO136" s="125"/>
      <c r="BP136" s="145"/>
      <c r="BQ136" s="37"/>
    </row>
    <row r="137" spans="3:69" ht="15.6" customHeight="1" x14ac:dyDescent="0.4">
      <c r="C137" s="32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7"/>
      <c r="O137" s="88"/>
      <c r="P137" s="88"/>
      <c r="Q137" s="89"/>
      <c r="R137" s="38"/>
      <c r="S137" s="38"/>
      <c r="T137" s="38"/>
      <c r="U137" s="111" t="str">
        <f>IF([2]回答表!F17="下水道事業",IF([2]回答表!X43="○",[2]回答表!Y184,IF([2]回答表!AA43="○",[2]回答表!Y232,"")),"")</f>
        <v/>
      </c>
      <c r="V137" s="112"/>
      <c r="W137" s="112"/>
      <c r="X137" s="112"/>
      <c r="Y137" s="112"/>
      <c r="Z137" s="112"/>
      <c r="AA137" s="112"/>
      <c r="AB137" s="113"/>
      <c r="AC137" s="111" t="str">
        <f>IF([2]回答表!F17="下水道事業",IF([2]回答表!X43="○",[2]回答表!Y185,IF([2]回答表!AA43="○",[2]回答表!Y233,"")),"")</f>
        <v/>
      </c>
      <c r="AD137" s="112"/>
      <c r="AE137" s="112"/>
      <c r="AF137" s="112"/>
      <c r="AG137" s="112"/>
      <c r="AH137" s="112"/>
      <c r="AI137" s="112"/>
      <c r="AJ137" s="113"/>
      <c r="AK137" s="49"/>
      <c r="AL137" s="49"/>
      <c r="AM137" s="97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9"/>
      <c r="BC137" s="39"/>
      <c r="BD137" s="34"/>
      <c r="BE137" s="124"/>
      <c r="BF137" s="125"/>
      <c r="BG137" s="125"/>
      <c r="BH137" s="125"/>
      <c r="BI137" s="124"/>
      <c r="BJ137" s="125"/>
      <c r="BK137" s="125"/>
      <c r="BL137" s="125"/>
      <c r="BM137" s="124"/>
      <c r="BN137" s="125"/>
      <c r="BO137" s="125"/>
      <c r="BP137" s="145"/>
      <c r="BQ137" s="37"/>
    </row>
    <row r="138" spans="3:69" ht="15.6" customHeight="1" x14ac:dyDescent="0.4">
      <c r="C138" s="32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90"/>
      <c r="O138" s="91"/>
      <c r="P138" s="91"/>
      <c r="Q138" s="92"/>
      <c r="R138" s="38"/>
      <c r="S138" s="38"/>
      <c r="T138" s="38"/>
      <c r="U138" s="114"/>
      <c r="V138" s="115"/>
      <c r="W138" s="115"/>
      <c r="X138" s="115"/>
      <c r="Y138" s="115"/>
      <c r="Z138" s="115"/>
      <c r="AA138" s="115"/>
      <c r="AB138" s="116"/>
      <c r="AC138" s="114"/>
      <c r="AD138" s="115"/>
      <c r="AE138" s="115"/>
      <c r="AF138" s="115"/>
      <c r="AG138" s="115"/>
      <c r="AH138" s="115"/>
      <c r="AI138" s="115"/>
      <c r="AJ138" s="116"/>
      <c r="AK138" s="49"/>
      <c r="AL138" s="49"/>
      <c r="AM138" s="97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9"/>
      <c r="BC138" s="39"/>
      <c r="BD138" s="34"/>
      <c r="BE138" s="124" t="str">
        <f>IF([2]回答表!F17="下水道事業",IF([2]回答表!X43="○",[2]回答表!E190,IF([2]回答表!AA43="○",[2]回答表!E238,"")),"")</f>
        <v/>
      </c>
      <c r="BF138" s="125"/>
      <c r="BG138" s="125"/>
      <c r="BH138" s="125"/>
      <c r="BI138" s="124" t="str">
        <f>IF([2]回答表!F17="下水道事業",IF([2]回答表!X43="○",[2]回答表!E191,IF([2]回答表!AA43="○",[2]回答表!E239,"")),"")</f>
        <v/>
      </c>
      <c r="BJ138" s="125"/>
      <c r="BK138" s="125"/>
      <c r="BL138" s="125"/>
      <c r="BM138" s="124" t="str">
        <f>IF([2]回答表!F17="下水道事業",IF([2]回答表!X43="○",[2]回答表!E192,IF([2]回答表!AA43="○",[2]回答表!E240,"")),"")</f>
        <v/>
      </c>
      <c r="BN138" s="125"/>
      <c r="BO138" s="125"/>
      <c r="BP138" s="145"/>
      <c r="BQ138" s="37"/>
    </row>
    <row r="139" spans="3:69" ht="15.6" customHeight="1" x14ac:dyDescent="0.4"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1"/>
      <c r="O139" s="51"/>
      <c r="P139" s="51"/>
      <c r="Q139" s="51"/>
      <c r="R139" s="52"/>
      <c r="S139" s="52"/>
      <c r="T139" s="52"/>
      <c r="U139" s="117"/>
      <c r="V139" s="118"/>
      <c r="W139" s="118"/>
      <c r="X139" s="118"/>
      <c r="Y139" s="118"/>
      <c r="Z139" s="118"/>
      <c r="AA139" s="118"/>
      <c r="AB139" s="119"/>
      <c r="AC139" s="117"/>
      <c r="AD139" s="118"/>
      <c r="AE139" s="118"/>
      <c r="AF139" s="118"/>
      <c r="AG139" s="118"/>
      <c r="AH139" s="118"/>
      <c r="AI139" s="118"/>
      <c r="AJ139" s="119"/>
      <c r="AK139" s="49"/>
      <c r="AL139" s="49"/>
      <c r="AM139" s="97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9"/>
      <c r="BC139" s="39"/>
      <c r="BD139" s="39"/>
      <c r="BE139" s="124"/>
      <c r="BF139" s="125"/>
      <c r="BG139" s="125"/>
      <c r="BH139" s="125"/>
      <c r="BI139" s="124"/>
      <c r="BJ139" s="125"/>
      <c r="BK139" s="125"/>
      <c r="BL139" s="125"/>
      <c r="BM139" s="124"/>
      <c r="BN139" s="125"/>
      <c r="BO139" s="125"/>
      <c r="BP139" s="145"/>
      <c r="BQ139" s="37"/>
    </row>
    <row r="140" spans="3:69" ht="19.149999999999999" customHeight="1" x14ac:dyDescent="0.4"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1"/>
      <c r="O140" s="51"/>
      <c r="P140" s="51"/>
      <c r="Q140" s="51"/>
      <c r="R140" s="52"/>
      <c r="S140" s="52"/>
      <c r="T140" s="52"/>
      <c r="U140" s="105" t="s">
        <v>51</v>
      </c>
      <c r="V140" s="106"/>
      <c r="W140" s="106"/>
      <c r="X140" s="106"/>
      <c r="Y140" s="106"/>
      <c r="Z140" s="106"/>
      <c r="AA140" s="106"/>
      <c r="AB140" s="106"/>
      <c r="AC140" s="181" t="s">
        <v>52</v>
      </c>
      <c r="AD140" s="182"/>
      <c r="AE140" s="182"/>
      <c r="AF140" s="182"/>
      <c r="AG140" s="182"/>
      <c r="AH140" s="182"/>
      <c r="AI140" s="182"/>
      <c r="AJ140" s="183"/>
      <c r="AK140" s="49"/>
      <c r="AL140" s="49"/>
      <c r="AM140" s="97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9"/>
      <c r="BC140" s="39"/>
      <c r="BD140" s="34"/>
      <c r="BE140" s="124"/>
      <c r="BF140" s="125"/>
      <c r="BG140" s="125"/>
      <c r="BH140" s="125"/>
      <c r="BI140" s="124"/>
      <c r="BJ140" s="125"/>
      <c r="BK140" s="125"/>
      <c r="BL140" s="125"/>
      <c r="BM140" s="124"/>
      <c r="BN140" s="125"/>
      <c r="BO140" s="125"/>
      <c r="BP140" s="145"/>
      <c r="BQ140" s="37"/>
    </row>
    <row r="141" spans="3:69" ht="19.149999999999999" customHeight="1" x14ac:dyDescent="0.4">
      <c r="C141" s="32"/>
      <c r="D141" s="126" t="s">
        <v>26</v>
      </c>
      <c r="E141" s="83"/>
      <c r="F141" s="83"/>
      <c r="G141" s="83"/>
      <c r="H141" s="83"/>
      <c r="I141" s="83"/>
      <c r="J141" s="83"/>
      <c r="K141" s="83"/>
      <c r="L141" s="83"/>
      <c r="M141" s="93"/>
      <c r="N141" s="84" t="str">
        <f>IF([2]回答表!F17="下水道事業",IF([2]回答表!AA43="○","○",""),"")</f>
        <v/>
      </c>
      <c r="O141" s="85"/>
      <c r="P141" s="85"/>
      <c r="Q141" s="86"/>
      <c r="R141" s="38"/>
      <c r="S141" s="38"/>
      <c r="T141" s="38"/>
      <c r="U141" s="178"/>
      <c r="V141" s="179"/>
      <c r="W141" s="179"/>
      <c r="X141" s="179"/>
      <c r="Y141" s="179"/>
      <c r="Z141" s="179"/>
      <c r="AA141" s="179"/>
      <c r="AB141" s="179"/>
      <c r="AC141" s="184"/>
      <c r="AD141" s="185"/>
      <c r="AE141" s="185"/>
      <c r="AF141" s="185"/>
      <c r="AG141" s="185"/>
      <c r="AH141" s="185"/>
      <c r="AI141" s="185"/>
      <c r="AJ141" s="186"/>
      <c r="AK141" s="49"/>
      <c r="AL141" s="49"/>
      <c r="AM141" s="97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9"/>
      <c r="BC141" s="39"/>
      <c r="BD141" s="53"/>
      <c r="BE141" s="124"/>
      <c r="BF141" s="125"/>
      <c r="BG141" s="125"/>
      <c r="BH141" s="125"/>
      <c r="BI141" s="124"/>
      <c r="BJ141" s="125"/>
      <c r="BK141" s="125"/>
      <c r="BL141" s="125"/>
      <c r="BM141" s="124"/>
      <c r="BN141" s="125"/>
      <c r="BO141" s="125"/>
      <c r="BP141" s="145"/>
      <c r="BQ141" s="37"/>
    </row>
    <row r="142" spans="3:69" ht="15.6" customHeight="1" x14ac:dyDescent="0.4">
      <c r="C142" s="32"/>
      <c r="D142" s="83"/>
      <c r="E142" s="83"/>
      <c r="F142" s="83"/>
      <c r="G142" s="83"/>
      <c r="H142" s="83"/>
      <c r="I142" s="83"/>
      <c r="J142" s="83"/>
      <c r="K142" s="83"/>
      <c r="L142" s="83"/>
      <c r="M142" s="93"/>
      <c r="N142" s="87"/>
      <c r="O142" s="88"/>
      <c r="P142" s="88"/>
      <c r="Q142" s="89"/>
      <c r="R142" s="38"/>
      <c r="S142" s="38"/>
      <c r="T142" s="38"/>
      <c r="U142" s="111" t="str">
        <f>IF([2]回答表!F17="下水道事業",IF([2]回答表!X43="○",[2]回答表!Y186,IF([2]回答表!AA43="○",[2]回答表!Y234,"")),"")</f>
        <v/>
      </c>
      <c r="V142" s="112"/>
      <c r="W142" s="112"/>
      <c r="X142" s="112"/>
      <c r="Y142" s="112"/>
      <c r="Z142" s="112"/>
      <c r="AA142" s="112"/>
      <c r="AB142" s="113"/>
      <c r="AC142" s="111" t="str">
        <f>IF([2]回答表!F17="下水道事業",IF([2]回答表!X43="○",[2]回答表!Y187,IF([2]回答表!AA43="○",[2]回答表!Y235,"")),"")</f>
        <v/>
      </c>
      <c r="AD142" s="112"/>
      <c r="AE142" s="112"/>
      <c r="AF142" s="112"/>
      <c r="AG142" s="112"/>
      <c r="AH142" s="112"/>
      <c r="AI142" s="112"/>
      <c r="AJ142" s="113"/>
      <c r="AK142" s="49"/>
      <c r="AL142" s="49"/>
      <c r="AM142" s="97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9"/>
      <c r="BC142" s="39"/>
      <c r="BD142" s="53"/>
      <c r="BE142" s="124" t="s">
        <v>23</v>
      </c>
      <c r="BF142" s="125"/>
      <c r="BG142" s="125"/>
      <c r="BH142" s="125"/>
      <c r="BI142" s="124" t="s">
        <v>24</v>
      </c>
      <c r="BJ142" s="125"/>
      <c r="BK142" s="125"/>
      <c r="BL142" s="125"/>
      <c r="BM142" s="124" t="s">
        <v>25</v>
      </c>
      <c r="BN142" s="125"/>
      <c r="BO142" s="125"/>
      <c r="BP142" s="145"/>
      <c r="BQ142" s="37"/>
    </row>
    <row r="143" spans="3:69" ht="15.6" customHeight="1" x14ac:dyDescent="0.4">
      <c r="C143" s="32"/>
      <c r="D143" s="83"/>
      <c r="E143" s="83"/>
      <c r="F143" s="83"/>
      <c r="G143" s="83"/>
      <c r="H143" s="83"/>
      <c r="I143" s="83"/>
      <c r="J143" s="83"/>
      <c r="K143" s="83"/>
      <c r="L143" s="83"/>
      <c r="M143" s="93"/>
      <c r="N143" s="87"/>
      <c r="O143" s="88"/>
      <c r="P143" s="88"/>
      <c r="Q143" s="89"/>
      <c r="R143" s="38"/>
      <c r="S143" s="38"/>
      <c r="T143" s="38"/>
      <c r="U143" s="114"/>
      <c r="V143" s="115"/>
      <c r="W143" s="115"/>
      <c r="X143" s="115"/>
      <c r="Y143" s="115"/>
      <c r="Z143" s="115"/>
      <c r="AA143" s="115"/>
      <c r="AB143" s="116"/>
      <c r="AC143" s="114"/>
      <c r="AD143" s="115"/>
      <c r="AE143" s="115"/>
      <c r="AF143" s="115"/>
      <c r="AG143" s="115"/>
      <c r="AH143" s="115"/>
      <c r="AI143" s="115"/>
      <c r="AJ143" s="116"/>
      <c r="AK143" s="49"/>
      <c r="AL143" s="49"/>
      <c r="AM143" s="97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9"/>
      <c r="BC143" s="39"/>
      <c r="BD143" s="53"/>
      <c r="BE143" s="124"/>
      <c r="BF143" s="125"/>
      <c r="BG143" s="125"/>
      <c r="BH143" s="125"/>
      <c r="BI143" s="124"/>
      <c r="BJ143" s="125"/>
      <c r="BK143" s="125"/>
      <c r="BL143" s="125"/>
      <c r="BM143" s="124"/>
      <c r="BN143" s="125"/>
      <c r="BO143" s="125"/>
      <c r="BP143" s="145"/>
      <c r="BQ143" s="37"/>
    </row>
    <row r="144" spans="3:69" ht="15.6" customHeight="1" x14ac:dyDescent="0.4">
      <c r="C144" s="32"/>
      <c r="D144" s="83"/>
      <c r="E144" s="83"/>
      <c r="F144" s="83"/>
      <c r="G144" s="83"/>
      <c r="H144" s="83"/>
      <c r="I144" s="83"/>
      <c r="J144" s="83"/>
      <c r="K144" s="83"/>
      <c r="L144" s="83"/>
      <c r="M144" s="93"/>
      <c r="N144" s="90"/>
      <c r="O144" s="91"/>
      <c r="P144" s="91"/>
      <c r="Q144" s="92"/>
      <c r="R144" s="38"/>
      <c r="S144" s="38"/>
      <c r="T144" s="38"/>
      <c r="U144" s="117"/>
      <c r="V144" s="118"/>
      <c r="W144" s="118"/>
      <c r="X144" s="118"/>
      <c r="Y144" s="118"/>
      <c r="Z144" s="118"/>
      <c r="AA144" s="118"/>
      <c r="AB144" s="119"/>
      <c r="AC144" s="117"/>
      <c r="AD144" s="118"/>
      <c r="AE144" s="118"/>
      <c r="AF144" s="118"/>
      <c r="AG144" s="118"/>
      <c r="AH144" s="118"/>
      <c r="AI144" s="118"/>
      <c r="AJ144" s="119"/>
      <c r="AK144" s="49"/>
      <c r="AL144" s="49"/>
      <c r="AM144" s="100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2"/>
      <c r="BC144" s="39"/>
      <c r="BD144" s="53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46"/>
      <c r="BQ144" s="37"/>
    </row>
    <row r="145" spans="3:69" ht="15.6" customHeight="1" x14ac:dyDescent="0.5"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19"/>
      <c r="O145" s="19"/>
      <c r="P145" s="19"/>
      <c r="Q145" s="19"/>
      <c r="R145" s="38"/>
      <c r="S145" s="38"/>
      <c r="T145" s="38"/>
      <c r="U145" s="38"/>
      <c r="V145" s="38"/>
      <c r="W145" s="38"/>
      <c r="X145" s="18"/>
      <c r="Y145" s="18"/>
      <c r="Z145" s="18"/>
      <c r="AA145" s="35"/>
      <c r="AB145" s="35"/>
      <c r="AC145" s="35"/>
      <c r="AD145" s="35"/>
      <c r="AE145" s="35"/>
      <c r="AF145" s="35"/>
      <c r="AG145" s="35"/>
      <c r="AH145" s="35"/>
      <c r="AI145" s="35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37"/>
    </row>
    <row r="146" spans="3:69" ht="18.600000000000001" customHeight="1" x14ac:dyDescent="0.5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42" t="s">
        <v>32</v>
      </c>
      <c r="V146" s="38"/>
      <c r="W146" s="38"/>
      <c r="X146" s="38"/>
      <c r="Y146" s="38"/>
      <c r="Z146" s="38"/>
      <c r="AA146" s="35"/>
      <c r="AB146" s="43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2" t="s">
        <v>33</v>
      </c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18"/>
      <c r="BQ146" s="37"/>
    </row>
    <row r="147" spans="3:69" ht="15.6" customHeight="1" x14ac:dyDescent="0.4">
      <c r="C147" s="32"/>
      <c r="D147" s="83" t="s">
        <v>34</v>
      </c>
      <c r="E147" s="83"/>
      <c r="F147" s="83"/>
      <c r="G147" s="83"/>
      <c r="H147" s="83"/>
      <c r="I147" s="83"/>
      <c r="J147" s="83"/>
      <c r="K147" s="83"/>
      <c r="L147" s="83"/>
      <c r="M147" s="93"/>
      <c r="N147" s="84" t="str">
        <f>IF([2]回答表!F17="下水道事業",IF([2]回答表!AD43="○","○",""),"")</f>
        <v/>
      </c>
      <c r="O147" s="85"/>
      <c r="P147" s="85"/>
      <c r="Q147" s="86"/>
      <c r="R147" s="38"/>
      <c r="S147" s="38"/>
      <c r="T147" s="38"/>
      <c r="U147" s="94" t="str">
        <f>IF([2]回答表!F17="下水道事業",IF([2]回答表!AD43="○",[2]回答表!B249,""),"")</f>
        <v/>
      </c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6"/>
      <c r="AK147" s="55"/>
      <c r="AL147" s="55"/>
      <c r="AM147" s="94" t="str">
        <f>IF([2]回答表!F17="下水道事業",IF([2]回答表!AD43="○",[2]回答表!B255,""),"")</f>
        <v/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6"/>
      <c r="BQ147" s="37"/>
    </row>
    <row r="148" spans="3:69" ht="15.6" customHeight="1" x14ac:dyDescent="0.4">
      <c r="C148" s="32"/>
      <c r="D148" s="83"/>
      <c r="E148" s="83"/>
      <c r="F148" s="83"/>
      <c r="G148" s="83"/>
      <c r="H148" s="83"/>
      <c r="I148" s="83"/>
      <c r="J148" s="83"/>
      <c r="K148" s="83"/>
      <c r="L148" s="83"/>
      <c r="M148" s="93"/>
      <c r="N148" s="87"/>
      <c r="O148" s="88"/>
      <c r="P148" s="88"/>
      <c r="Q148" s="89"/>
      <c r="R148" s="38"/>
      <c r="S148" s="38"/>
      <c r="T148" s="38"/>
      <c r="U148" s="97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9"/>
      <c r="AK148" s="55"/>
      <c r="AL148" s="55"/>
      <c r="AM148" s="97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9"/>
      <c r="BQ148" s="37"/>
    </row>
    <row r="149" spans="3:69" ht="15.6" customHeight="1" x14ac:dyDescent="0.4">
      <c r="C149" s="32"/>
      <c r="D149" s="83"/>
      <c r="E149" s="83"/>
      <c r="F149" s="83"/>
      <c r="G149" s="83"/>
      <c r="H149" s="83"/>
      <c r="I149" s="83"/>
      <c r="J149" s="83"/>
      <c r="K149" s="83"/>
      <c r="L149" s="83"/>
      <c r="M149" s="93"/>
      <c r="N149" s="87"/>
      <c r="O149" s="88"/>
      <c r="P149" s="88"/>
      <c r="Q149" s="89"/>
      <c r="R149" s="38"/>
      <c r="S149" s="38"/>
      <c r="T149" s="38"/>
      <c r="U149" s="97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9"/>
      <c r="AK149" s="55"/>
      <c r="AL149" s="55"/>
      <c r="AM149" s="97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9"/>
      <c r="BQ149" s="37"/>
    </row>
    <row r="150" spans="3:69" ht="15.6" customHeight="1" x14ac:dyDescent="0.4">
      <c r="C150" s="32"/>
      <c r="D150" s="83"/>
      <c r="E150" s="83"/>
      <c r="F150" s="83"/>
      <c r="G150" s="83"/>
      <c r="H150" s="83"/>
      <c r="I150" s="83"/>
      <c r="J150" s="83"/>
      <c r="K150" s="83"/>
      <c r="L150" s="83"/>
      <c r="M150" s="93"/>
      <c r="N150" s="90"/>
      <c r="O150" s="91"/>
      <c r="P150" s="91"/>
      <c r="Q150" s="92"/>
      <c r="R150" s="38"/>
      <c r="S150" s="38"/>
      <c r="T150" s="38"/>
      <c r="U150" s="100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2"/>
      <c r="AK150" s="55"/>
      <c r="AL150" s="55"/>
      <c r="AM150" s="100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2"/>
      <c r="BQ150" s="37"/>
    </row>
    <row r="151" spans="3:69" ht="15.6" customHeight="1" x14ac:dyDescent="0.4">
      <c r="C151" s="56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8"/>
    </row>
    <row r="152" spans="3:69" ht="15.6" customHeight="1" x14ac:dyDescent="0.4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</row>
    <row r="153" spans="3:69" ht="15.6" customHeight="1" x14ac:dyDescent="0.4"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28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30"/>
    </row>
    <row r="154" spans="3:69" ht="15.6" customHeight="1" x14ac:dyDescent="0.5">
      <c r="C154" s="32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18"/>
      <c r="Y154" s="18"/>
      <c r="Z154" s="18"/>
      <c r="AA154" s="34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6"/>
      <c r="AO154" s="39"/>
      <c r="AP154" s="40"/>
      <c r="AQ154" s="40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3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5"/>
      <c r="BN154" s="35"/>
      <c r="BO154" s="35"/>
      <c r="BP154" s="36"/>
      <c r="BQ154" s="37"/>
    </row>
    <row r="155" spans="3:69" ht="15.6" customHeight="1" x14ac:dyDescent="0.5">
      <c r="C155" s="32"/>
      <c r="D155" s="71" t="s">
        <v>14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3"/>
      <c r="R155" s="77" t="s">
        <v>53</v>
      </c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5"/>
      <c r="BN155" s="35"/>
      <c r="BO155" s="35"/>
      <c r="BP155" s="36"/>
      <c r="BQ155" s="37"/>
    </row>
    <row r="156" spans="3:69" ht="15.6" customHeight="1" x14ac:dyDescent="0.5">
      <c r="C156" s="32"/>
      <c r="D156" s="74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6"/>
      <c r="R156" s="80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2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5"/>
      <c r="BN156" s="35"/>
      <c r="BO156" s="35"/>
      <c r="BP156" s="36"/>
      <c r="BQ156" s="37"/>
    </row>
    <row r="157" spans="3:69" ht="15.6" customHeight="1" x14ac:dyDescent="0.5">
      <c r="C157" s="32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8"/>
      <c r="Y157" s="18"/>
      <c r="Z157" s="18"/>
      <c r="AA157" s="34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6"/>
      <c r="AO157" s="39"/>
      <c r="AP157" s="40"/>
      <c r="AQ157" s="40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5"/>
      <c r="BN157" s="35"/>
      <c r="BO157" s="35"/>
      <c r="BP157" s="36"/>
      <c r="BQ157" s="37"/>
    </row>
    <row r="158" spans="3:69" ht="25.5" x14ac:dyDescent="0.5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42" t="s">
        <v>36</v>
      </c>
      <c r="V158" s="38"/>
      <c r="W158" s="38"/>
      <c r="X158" s="38"/>
      <c r="Y158" s="38"/>
      <c r="Z158" s="38"/>
      <c r="AA158" s="35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8" t="s">
        <v>17</v>
      </c>
      <c r="AN158" s="59"/>
      <c r="AO158" s="59"/>
      <c r="AP158" s="59"/>
      <c r="AQ158" s="59"/>
      <c r="AR158" s="59"/>
      <c r="AS158" s="59"/>
      <c r="AT158" s="35"/>
      <c r="AU158" s="35"/>
      <c r="AV158" s="35"/>
      <c r="AW158" s="35"/>
      <c r="AX158" s="36"/>
      <c r="AY158" s="47"/>
      <c r="AZ158" s="47"/>
      <c r="BA158" s="47"/>
      <c r="BB158" s="47"/>
      <c r="BC158" s="47"/>
      <c r="BD158" s="35"/>
      <c r="BE158" s="48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6"/>
      <c r="BQ158" s="37"/>
    </row>
    <row r="159" spans="3:69" ht="19.149999999999999" customHeight="1" x14ac:dyDescent="0.5">
      <c r="C159" s="32"/>
      <c r="D159" s="83" t="s">
        <v>18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4" t="str">
        <f>IF([2]回答表!BD17="○",IF([2]回答表!X43="○","○",""),"")</f>
        <v/>
      </c>
      <c r="O159" s="85"/>
      <c r="P159" s="85"/>
      <c r="Q159" s="86"/>
      <c r="R159" s="38"/>
      <c r="S159" s="38"/>
      <c r="T159" s="38"/>
      <c r="U159" s="94" t="str">
        <f>IF([2]回答表!BD17="○",IF([2]回答表!X43="○",[2]回答表!B154,IF([2]回答表!AA43="○",[2]回答表!B201,"")),"")</f>
        <v/>
      </c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6"/>
      <c r="AK159" s="49"/>
      <c r="AL159" s="49"/>
      <c r="AM159" s="122" t="str">
        <f>IF([2]回答表!BD17="○",IF([2]回答表!X43="○",[2]回答表!B190,IF([2]回答表!AA43="○",[2]回答表!B238,"")),"")</f>
        <v/>
      </c>
      <c r="AN159" s="123"/>
      <c r="AO159" s="123"/>
      <c r="AP159" s="123"/>
      <c r="AQ159" s="122"/>
      <c r="AR159" s="123"/>
      <c r="AS159" s="123"/>
      <c r="AT159" s="123"/>
      <c r="AU159" s="122"/>
      <c r="AV159" s="123"/>
      <c r="AW159" s="123"/>
      <c r="AX159" s="154"/>
      <c r="AY159" s="47"/>
      <c r="AZ159" s="47"/>
      <c r="BA159" s="47"/>
      <c r="BB159" s="47"/>
      <c r="BC159" s="47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7"/>
    </row>
    <row r="160" spans="3:69" ht="19.149999999999999" customHeight="1" x14ac:dyDescent="0.5">
      <c r="C160" s="32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7"/>
      <c r="O160" s="88"/>
      <c r="P160" s="88"/>
      <c r="Q160" s="89"/>
      <c r="R160" s="38"/>
      <c r="S160" s="38"/>
      <c r="T160" s="38"/>
      <c r="U160" s="97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9"/>
      <c r="AK160" s="49"/>
      <c r="AL160" s="49"/>
      <c r="AM160" s="124"/>
      <c r="AN160" s="125"/>
      <c r="AO160" s="125"/>
      <c r="AP160" s="125"/>
      <c r="AQ160" s="124"/>
      <c r="AR160" s="125"/>
      <c r="AS160" s="125"/>
      <c r="AT160" s="125"/>
      <c r="AU160" s="124"/>
      <c r="AV160" s="125"/>
      <c r="AW160" s="125"/>
      <c r="AX160" s="145"/>
      <c r="AY160" s="47"/>
      <c r="AZ160" s="47"/>
      <c r="BA160" s="47"/>
      <c r="BB160" s="47"/>
      <c r="BC160" s="47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7"/>
    </row>
    <row r="161" spans="1:70" ht="15.6" customHeight="1" x14ac:dyDescent="0.5">
      <c r="C161" s="32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7"/>
      <c r="O161" s="88"/>
      <c r="P161" s="88"/>
      <c r="Q161" s="89"/>
      <c r="R161" s="38"/>
      <c r="S161" s="38"/>
      <c r="T161" s="38"/>
      <c r="U161" s="97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9"/>
      <c r="AK161" s="49"/>
      <c r="AL161" s="49"/>
      <c r="AM161" s="124"/>
      <c r="AN161" s="125"/>
      <c r="AO161" s="125"/>
      <c r="AP161" s="125"/>
      <c r="AQ161" s="124"/>
      <c r="AR161" s="125"/>
      <c r="AS161" s="125"/>
      <c r="AT161" s="125"/>
      <c r="AU161" s="124"/>
      <c r="AV161" s="125"/>
      <c r="AW161" s="125"/>
      <c r="AX161" s="145"/>
      <c r="AY161" s="47"/>
      <c r="AZ161" s="47"/>
      <c r="BA161" s="47"/>
      <c r="BB161" s="47"/>
      <c r="BC161" s="47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7"/>
    </row>
    <row r="162" spans="1:70" ht="15.6" customHeight="1" x14ac:dyDescent="0.5">
      <c r="C162" s="32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90"/>
      <c r="O162" s="91"/>
      <c r="P162" s="91"/>
      <c r="Q162" s="92"/>
      <c r="R162" s="38"/>
      <c r="S162" s="38"/>
      <c r="T162" s="38"/>
      <c r="U162" s="97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9"/>
      <c r="AK162" s="49"/>
      <c r="AL162" s="49"/>
      <c r="AM162" s="124" t="str">
        <f>IF([2]回答表!BD17="○",IF([2]回答表!X43="○",[2]回答表!E190,IF([2]回答表!AA43="○",[2]回答表!E238,"")),"")</f>
        <v/>
      </c>
      <c r="AN162" s="125"/>
      <c r="AO162" s="125"/>
      <c r="AP162" s="125"/>
      <c r="AQ162" s="124" t="str">
        <f>IF([2]回答表!BD17="○",IF([2]回答表!X43="○",[2]回答表!E191,IF([2]回答表!AA43="○",[2]回答表!E239,"")),"")</f>
        <v/>
      </c>
      <c r="AR162" s="125"/>
      <c r="AS162" s="125"/>
      <c r="AT162" s="125"/>
      <c r="AU162" s="124" t="str">
        <f>IF([2]回答表!BD17="○",IF([2]回答表!X43="○",[2]回答表!E192,IF([2]回答表!AA43="○",[2]回答表!E240,"")),"")</f>
        <v/>
      </c>
      <c r="AV162" s="125"/>
      <c r="AW162" s="125"/>
      <c r="AX162" s="145"/>
      <c r="AY162" s="47"/>
      <c r="AZ162" s="47"/>
      <c r="BA162" s="47"/>
      <c r="BB162" s="47"/>
      <c r="BC162" s="47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7"/>
    </row>
    <row r="163" spans="1:70" ht="15.6" customHeight="1" x14ac:dyDescent="0.5">
      <c r="C163" s="32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1"/>
      <c r="O163" s="51"/>
      <c r="P163" s="51"/>
      <c r="Q163" s="51"/>
      <c r="R163" s="52"/>
      <c r="S163" s="52"/>
      <c r="T163" s="52"/>
      <c r="U163" s="97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9"/>
      <c r="AK163" s="49"/>
      <c r="AL163" s="49"/>
      <c r="AM163" s="124"/>
      <c r="AN163" s="125"/>
      <c r="AO163" s="125"/>
      <c r="AP163" s="125"/>
      <c r="AQ163" s="124"/>
      <c r="AR163" s="125"/>
      <c r="AS163" s="125"/>
      <c r="AT163" s="125"/>
      <c r="AU163" s="124"/>
      <c r="AV163" s="125"/>
      <c r="AW163" s="125"/>
      <c r="AX163" s="145"/>
      <c r="AY163" s="47"/>
      <c r="AZ163" s="47"/>
      <c r="BA163" s="47"/>
      <c r="BB163" s="47"/>
      <c r="BC163" s="47"/>
      <c r="BD163" s="39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7"/>
    </row>
    <row r="164" spans="1:70" ht="19.149999999999999" customHeight="1" x14ac:dyDescent="0.5">
      <c r="C164" s="32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1"/>
      <c r="O164" s="51"/>
      <c r="P164" s="51"/>
      <c r="Q164" s="51"/>
      <c r="R164" s="52"/>
      <c r="S164" s="52"/>
      <c r="T164" s="52"/>
      <c r="U164" s="97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9"/>
      <c r="AK164" s="49"/>
      <c r="AL164" s="49"/>
      <c r="AM164" s="124"/>
      <c r="AN164" s="125"/>
      <c r="AO164" s="125"/>
      <c r="AP164" s="125"/>
      <c r="AQ164" s="124"/>
      <c r="AR164" s="125"/>
      <c r="AS164" s="125"/>
      <c r="AT164" s="125"/>
      <c r="AU164" s="124"/>
      <c r="AV164" s="125"/>
      <c r="AW164" s="125"/>
      <c r="AX164" s="145"/>
      <c r="AY164" s="47"/>
      <c r="AZ164" s="47"/>
      <c r="BA164" s="47"/>
      <c r="BB164" s="47"/>
      <c r="BC164" s="47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7"/>
    </row>
    <row r="165" spans="1:70" ht="19.149999999999999" customHeight="1" x14ac:dyDescent="0.5">
      <c r="C165" s="32"/>
      <c r="D165" s="126" t="s">
        <v>26</v>
      </c>
      <c r="E165" s="83"/>
      <c r="F165" s="83"/>
      <c r="G165" s="83"/>
      <c r="H165" s="83"/>
      <c r="I165" s="83"/>
      <c r="J165" s="83"/>
      <c r="K165" s="83"/>
      <c r="L165" s="83"/>
      <c r="M165" s="93"/>
      <c r="N165" s="84" t="str">
        <f>IF([2]回答表!BD17="○",IF([2]回答表!AA43="○","○",""),"")</f>
        <v/>
      </c>
      <c r="O165" s="85"/>
      <c r="P165" s="85"/>
      <c r="Q165" s="86"/>
      <c r="R165" s="38"/>
      <c r="S165" s="38"/>
      <c r="T165" s="38"/>
      <c r="U165" s="97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9"/>
      <c r="AK165" s="49"/>
      <c r="AL165" s="49"/>
      <c r="AM165" s="124"/>
      <c r="AN165" s="125"/>
      <c r="AO165" s="125"/>
      <c r="AP165" s="125"/>
      <c r="AQ165" s="124"/>
      <c r="AR165" s="125"/>
      <c r="AS165" s="125"/>
      <c r="AT165" s="125"/>
      <c r="AU165" s="124"/>
      <c r="AV165" s="125"/>
      <c r="AW165" s="125"/>
      <c r="AX165" s="145"/>
      <c r="AY165" s="47"/>
      <c r="AZ165" s="47"/>
      <c r="BA165" s="47"/>
      <c r="BB165" s="47"/>
      <c r="BC165" s="47"/>
      <c r="BD165" s="53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7"/>
    </row>
    <row r="166" spans="1:70" ht="15.6" customHeight="1" x14ac:dyDescent="0.5">
      <c r="C166" s="32"/>
      <c r="D166" s="83"/>
      <c r="E166" s="83"/>
      <c r="F166" s="83"/>
      <c r="G166" s="83"/>
      <c r="H166" s="83"/>
      <c r="I166" s="83"/>
      <c r="J166" s="83"/>
      <c r="K166" s="83"/>
      <c r="L166" s="83"/>
      <c r="M166" s="93"/>
      <c r="N166" s="87"/>
      <c r="O166" s="88"/>
      <c r="P166" s="88"/>
      <c r="Q166" s="89"/>
      <c r="R166" s="38"/>
      <c r="S166" s="38"/>
      <c r="T166" s="38"/>
      <c r="U166" s="97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9"/>
      <c r="AK166" s="49"/>
      <c r="AL166" s="49"/>
      <c r="AM166" s="124" t="s">
        <v>23</v>
      </c>
      <c r="AN166" s="125"/>
      <c r="AO166" s="125"/>
      <c r="AP166" s="125"/>
      <c r="AQ166" s="124" t="s">
        <v>24</v>
      </c>
      <c r="AR166" s="125"/>
      <c r="AS166" s="125"/>
      <c r="AT166" s="125"/>
      <c r="AU166" s="124" t="s">
        <v>25</v>
      </c>
      <c r="AV166" s="125"/>
      <c r="AW166" s="125"/>
      <c r="AX166" s="145"/>
      <c r="AY166" s="47"/>
      <c r="AZ166" s="47"/>
      <c r="BA166" s="47"/>
      <c r="BB166" s="47"/>
      <c r="BC166" s="47"/>
      <c r="BD166" s="53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7"/>
    </row>
    <row r="167" spans="1:70" ht="15.6" customHeight="1" x14ac:dyDescent="0.5">
      <c r="C167" s="32"/>
      <c r="D167" s="83"/>
      <c r="E167" s="83"/>
      <c r="F167" s="83"/>
      <c r="G167" s="83"/>
      <c r="H167" s="83"/>
      <c r="I167" s="83"/>
      <c r="J167" s="83"/>
      <c r="K167" s="83"/>
      <c r="L167" s="83"/>
      <c r="M167" s="93"/>
      <c r="N167" s="87"/>
      <c r="O167" s="88"/>
      <c r="P167" s="88"/>
      <c r="Q167" s="89"/>
      <c r="R167" s="38"/>
      <c r="S167" s="38"/>
      <c r="T167" s="38"/>
      <c r="U167" s="97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9"/>
      <c r="AK167" s="49"/>
      <c r="AL167" s="49"/>
      <c r="AM167" s="124"/>
      <c r="AN167" s="125"/>
      <c r="AO167" s="125"/>
      <c r="AP167" s="125"/>
      <c r="AQ167" s="124"/>
      <c r="AR167" s="125"/>
      <c r="AS167" s="125"/>
      <c r="AT167" s="125"/>
      <c r="AU167" s="124"/>
      <c r="AV167" s="125"/>
      <c r="AW167" s="125"/>
      <c r="AX167" s="145"/>
      <c r="AY167" s="47"/>
      <c r="AZ167" s="47"/>
      <c r="BA167" s="47"/>
      <c r="BB167" s="47"/>
      <c r="BC167" s="47"/>
      <c r="BD167" s="53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7"/>
    </row>
    <row r="168" spans="1:70" ht="15.6" customHeight="1" x14ac:dyDescent="0.5">
      <c r="C168" s="32"/>
      <c r="D168" s="83"/>
      <c r="E168" s="83"/>
      <c r="F168" s="83"/>
      <c r="G168" s="83"/>
      <c r="H168" s="83"/>
      <c r="I168" s="83"/>
      <c r="J168" s="83"/>
      <c r="K168" s="83"/>
      <c r="L168" s="83"/>
      <c r="M168" s="93"/>
      <c r="N168" s="90"/>
      <c r="O168" s="91"/>
      <c r="P168" s="91"/>
      <c r="Q168" s="92"/>
      <c r="R168" s="38"/>
      <c r="S168" s="38"/>
      <c r="T168" s="38"/>
      <c r="U168" s="100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2"/>
      <c r="AK168" s="49"/>
      <c r="AL168" s="49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46"/>
      <c r="AY168" s="47"/>
      <c r="AZ168" s="47"/>
      <c r="BA168" s="47"/>
      <c r="BB168" s="47"/>
      <c r="BC168" s="47"/>
      <c r="BD168" s="53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7"/>
    </row>
    <row r="169" spans="1:70" ht="15.6" customHeight="1" x14ac:dyDescent="0.5">
      <c r="C169" s="32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19"/>
      <c r="O169" s="19"/>
      <c r="P169" s="19"/>
      <c r="Q169" s="19"/>
      <c r="R169" s="38"/>
      <c r="S169" s="38"/>
      <c r="T169" s="38"/>
      <c r="U169" s="38"/>
      <c r="V169" s="38"/>
      <c r="W169" s="38"/>
      <c r="X169" s="18"/>
      <c r="Y169" s="18"/>
      <c r="Z169" s="18"/>
      <c r="AA169" s="35"/>
      <c r="AB169" s="35"/>
      <c r="AC169" s="35"/>
      <c r="AD169" s="35"/>
      <c r="AE169" s="35"/>
      <c r="AF169" s="35"/>
      <c r="AG169" s="35"/>
      <c r="AH169" s="35"/>
      <c r="AI169" s="35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37"/>
    </row>
    <row r="170" spans="1:70" ht="18.600000000000001" customHeight="1" x14ac:dyDescent="0.5">
      <c r="C170" s="32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19"/>
      <c r="O170" s="19"/>
      <c r="P170" s="19"/>
      <c r="Q170" s="19"/>
      <c r="R170" s="38"/>
      <c r="S170" s="38"/>
      <c r="T170" s="38"/>
      <c r="U170" s="42" t="s">
        <v>32</v>
      </c>
      <c r="V170" s="38"/>
      <c r="W170" s="38"/>
      <c r="X170" s="38"/>
      <c r="Y170" s="38"/>
      <c r="Z170" s="38"/>
      <c r="AA170" s="35"/>
      <c r="AB170" s="43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2" t="s">
        <v>33</v>
      </c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18"/>
      <c r="BQ170" s="37"/>
    </row>
    <row r="171" spans="1:70" ht="15.6" customHeight="1" x14ac:dyDescent="0.4">
      <c r="C171" s="32"/>
      <c r="D171" s="83" t="s">
        <v>34</v>
      </c>
      <c r="E171" s="83"/>
      <c r="F171" s="83"/>
      <c r="G171" s="83"/>
      <c r="H171" s="83"/>
      <c r="I171" s="83"/>
      <c r="J171" s="83"/>
      <c r="K171" s="83"/>
      <c r="L171" s="83"/>
      <c r="M171" s="93"/>
      <c r="N171" s="84" t="str">
        <f>IF([2]回答表!BD17="○",IF([2]回答表!AD43="○","○",""),"")</f>
        <v/>
      </c>
      <c r="O171" s="85"/>
      <c r="P171" s="85"/>
      <c r="Q171" s="86"/>
      <c r="R171" s="38"/>
      <c r="S171" s="38"/>
      <c r="T171" s="38"/>
      <c r="U171" s="94" t="str">
        <f>IF([2]回答表!BD17="○",IF([2]回答表!AD43="○",[2]回答表!B249,""),"")</f>
        <v/>
      </c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6"/>
      <c r="AK171" s="55"/>
      <c r="AL171" s="55"/>
      <c r="AM171" s="94" t="str">
        <f>IF([2]回答表!BD17="○",IF([2]回答表!AD43="○",[2]回答表!B255,""),"")</f>
        <v/>
      </c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6"/>
      <c r="BQ171" s="37"/>
    </row>
    <row r="172" spans="1:70" ht="15.6" customHeight="1" x14ac:dyDescent="0.4">
      <c r="C172" s="32"/>
      <c r="D172" s="83"/>
      <c r="E172" s="83"/>
      <c r="F172" s="83"/>
      <c r="G172" s="83"/>
      <c r="H172" s="83"/>
      <c r="I172" s="83"/>
      <c r="J172" s="83"/>
      <c r="K172" s="83"/>
      <c r="L172" s="83"/>
      <c r="M172" s="93"/>
      <c r="N172" s="87"/>
      <c r="O172" s="88"/>
      <c r="P172" s="88"/>
      <c r="Q172" s="89"/>
      <c r="R172" s="38"/>
      <c r="S172" s="38"/>
      <c r="T172" s="38"/>
      <c r="U172" s="97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9"/>
      <c r="AK172" s="55"/>
      <c r="AL172" s="55"/>
      <c r="AM172" s="97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9"/>
      <c r="BQ172" s="37"/>
    </row>
    <row r="173" spans="1:70" ht="15.6" customHeight="1" x14ac:dyDescent="0.4">
      <c r="C173" s="32"/>
      <c r="D173" s="83"/>
      <c r="E173" s="83"/>
      <c r="F173" s="83"/>
      <c r="G173" s="83"/>
      <c r="H173" s="83"/>
      <c r="I173" s="83"/>
      <c r="J173" s="83"/>
      <c r="K173" s="83"/>
      <c r="L173" s="83"/>
      <c r="M173" s="93"/>
      <c r="N173" s="87"/>
      <c r="O173" s="88"/>
      <c r="P173" s="88"/>
      <c r="Q173" s="89"/>
      <c r="R173" s="38"/>
      <c r="S173" s="38"/>
      <c r="T173" s="38"/>
      <c r="U173" s="97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9"/>
      <c r="AK173" s="55"/>
      <c r="AL173" s="55"/>
      <c r="AM173" s="97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9"/>
      <c r="BQ173" s="37"/>
    </row>
    <row r="174" spans="1:70" ht="15.6" customHeight="1" x14ac:dyDescent="0.4">
      <c r="C174" s="32"/>
      <c r="D174" s="83"/>
      <c r="E174" s="83"/>
      <c r="F174" s="83"/>
      <c r="G174" s="83"/>
      <c r="H174" s="83"/>
      <c r="I174" s="83"/>
      <c r="J174" s="83"/>
      <c r="K174" s="83"/>
      <c r="L174" s="83"/>
      <c r="M174" s="93"/>
      <c r="N174" s="90"/>
      <c r="O174" s="91"/>
      <c r="P174" s="91"/>
      <c r="Q174" s="92"/>
      <c r="R174" s="38"/>
      <c r="S174" s="38"/>
      <c r="T174" s="38"/>
      <c r="U174" s="100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2"/>
      <c r="AK174" s="55"/>
      <c r="AL174" s="55"/>
      <c r="AM174" s="100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2"/>
      <c r="BQ174" s="37"/>
    </row>
    <row r="175" spans="1:70" ht="15.6" customHeight="1" x14ac:dyDescent="0.4">
      <c r="C175" s="56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8"/>
    </row>
    <row r="176" spans="1:70" ht="15.6" customHeight="1" x14ac:dyDescent="0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</row>
    <row r="177" spans="3:70" ht="15.6" customHeight="1" x14ac:dyDescent="0.4"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28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30"/>
      <c r="BR177" s="24"/>
    </row>
    <row r="178" spans="3:70" ht="15.6" customHeight="1" x14ac:dyDescent="0.5">
      <c r="C178" s="32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18"/>
      <c r="Y178" s="18"/>
      <c r="Z178" s="18"/>
      <c r="AA178" s="34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6"/>
      <c r="AO178" s="39"/>
      <c r="AP178" s="40"/>
      <c r="AQ178" s="40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33"/>
      <c r="BD178" s="34"/>
      <c r="BE178" s="34"/>
      <c r="BF178" s="34"/>
      <c r="BG178" s="34"/>
      <c r="BH178" s="34"/>
      <c r="BI178" s="34"/>
      <c r="BJ178" s="34"/>
      <c r="BK178" s="34"/>
      <c r="BL178" s="34"/>
      <c r="BM178" s="35"/>
      <c r="BN178" s="35"/>
      <c r="BO178" s="35"/>
      <c r="BP178" s="36"/>
      <c r="BQ178" s="37"/>
      <c r="BR178" s="24"/>
    </row>
    <row r="179" spans="3:70" ht="15.6" customHeight="1" x14ac:dyDescent="0.5">
      <c r="C179" s="32"/>
      <c r="D179" s="71" t="s">
        <v>14</v>
      </c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3"/>
      <c r="R179" s="77" t="s">
        <v>54</v>
      </c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9"/>
      <c r="BC179" s="33"/>
      <c r="BD179" s="34"/>
      <c r="BE179" s="34"/>
      <c r="BF179" s="34"/>
      <c r="BG179" s="34"/>
      <c r="BH179" s="34"/>
      <c r="BI179" s="34"/>
      <c r="BJ179" s="34"/>
      <c r="BK179" s="34"/>
      <c r="BL179" s="34"/>
      <c r="BM179" s="35"/>
      <c r="BN179" s="35"/>
      <c r="BO179" s="35"/>
      <c r="BP179" s="36"/>
      <c r="BQ179" s="37"/>
      <c r="BR179" s="24"/>
    </row>
    <row r="180" spans="3:70" ht="15.6" customHeight="1" x14ac:dyDescent="0.5">
      <c r="C180" s="32"/>
      <c r="D180" s="74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6"/>
      <c r="R180" s="80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2"/>
      <c r="BC180" s="33"/>
      <c r="BD180" s="34"/>
      <c r="BE180" s="34"/>
      <c r="BF180" s="34"/>
      <c r="BG180" s="34"/>
      <c r="BH180" s="34"/>
      <c r="BI180" s="34"/>
      <c r="BJ180" s="34"/>
      <c r="BK180" s="34"/>
      <c r="BL180" s="34"/>
      <c r="BM180" s="35"/>
      <c r="BN180" s="35"/>
      <c r="BO180" s="35"/>
      <c r="BP180" s="36"/>
      <c r="BQ180" s="37"/>
      <c r="BR180" s="24"/>
    </row>
    <row r="181" spans="3:70" ht="15.6" customHeight="1" x14ac:dyDescent="0.5">
      <c r="C181" s="32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18"/>
      <c r="Y181" s="18"/>
      <c r="Z181" s="18"/>
      <c r="AA181" s="34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6"/>
      <c r="AO181" s="39"/>
      <c r="AP181" s="40"/>
      <c r="AQ181" s="40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33"/>
      <c r="BD181" s="34"/>
      <c r="BE181" s="34"/>
      <c r="BF181" s="34"/>
      <c r="BG181" s="34"/>
      <c r="BH181" s="34"/>
      <c r="BI181" s="34"/>
      <c r="BJ181" s="34"/>
      <c r="BK181" s="34"/>
      <c r="BL181" s="34"/>
      <c r="BM181" s="35"/>
      <c r="BN181" s="35"/>
      <c r="BO181" s="35"/>
      <c r="BP181" s="36"/>
      <c r="BQ181" s="37"/>
      <c r="BR181" s="24"/>
    </row>
    <row r="182" spans="3:70" ht="25.5" x14ac:dyDescent="0.5">
      <c r="C182" s="32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42" t="s">
        <v>36</v>
      </c>
      <c r="V182" s="38"/>
      <c r="W182" s="38"/>
      <c r="X182" s="38"/>
      <c r="Y182" s="38"/>
      <c r="Z182" s="38"/>
      <c r="AA182" s="35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2" t="s">
        <v>55</v>
      </c>
      <c r="AN182" s="44"/>
      <c r="AO182" s="43"/>
      <c r="AP182" s="45"/>
      <c r="AQ182" s="45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7"/>
      <c r="BD182" s="35"/>
      <c r="BE182" s="48" t="s">
        <v>17</v>
      </c>
      <c r="BF182" s="59"/>
      <c r="BG182" s="59"/>
      <c r="BH182" s="59"/>
      <c r="BI182" s="59"/>
      <c r="BJ182" s="59"/>
      <c r="BK182" s="59"/>
      <c r="BL182" s="35"/>
      <c r="BM182" s="35"/>
      <c r="BN182" s="35"/>
      <c r="BO182" s="35"/>
      <c r="BP182" s="44"/>
      <c r="BQ182" s="37"/>
      <c r="BR182" s="24"/>
    </row>
    <row r="183" spans="3:70" ht="15.6" customHeight="1" x14ac:dyDescent="0.4">
      <c r="C183" s="32"/>
      <c r="D183" s="83" t="s">
        <v>18</v>
      </c>
      <c r="E183" s="83"/>
      <c r="F183" s="83"/>
      <c r="G183" s="83"/>
      <c r="H183" s="83"/>
      <c r="I183" s="83"/>
      <c r="J183" s="83"/>
      <c r="K183" s="83"/>
      <c r="L183" s="83"/>
      <c r="M183" s="83"/>
      <c r="N183" s="84" t="str">
        <f>IF([2]回答表!X44="○","○","")</f>
        <v/>
      </c>
      <c r="O183" s="85"/>
      <c r="P183" s="85"/>
      <c r="Q183" s="86"/>
      <c r="R183" s="38"/>
      <c r="S183" s="38"/>
      <c r="T183" s="38"/>
      <c r="U183" s="94" t="str">
        <f>IF([2]回答表!X44="○",[2]回答表!B266,IF([2]回答表!AA44="○",[2]回答表!B283,""))</f>
        <v/>
      </c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6"/>
      <c r="AK183" s="49"/>
      <c r="AL183" s="49"/>
      <c r="AM183" s="148" t="s">
        <v>56</v>
      </c>
      <c r="AN183" s="149"/>
      <c r="AO183" s="149"/>
      <c r="AP183" s="149"/>
      <c r="AQ183" s="149"/>
      <c r="AR183" s="149"/>
      <c r="AS183" s="149"/>
      <c r="AT183" s="150"/>
      <c r="AU183" s="148" t="s">
        <v>57</v>
      </c>
      <c r="AV183" s="149"/>
      <c r="AW183" s="149"/>
      <c r="AX183" s="149"/>
      <c r="AY183" s="149"/>
      <c r="AZ183" s="149"/>
      <c r="BA183" s="149"/>
      <c r="BB183" s="150"/>
      <c r="BC183" s="39"/>
      <c r="BD183" s="34"/>
      <c r="BE183" s="122" t="str">
        <f>IF([2]回答表!X44="○",[2]回答表!U272,IF([2]回答表!AA44="○",[2]回答表!U289,""))</f>
        <v/>
      </c>
      <c r="BF183" s="123"/>
      <c r="BG183" s="123"/>
      <c r="BH183" s="123"/>
      <c r="BI183" s="122"/>
      <c r="BJ183" s="123"/>
      <c r="BK183" s="123"/>
      <c r="BL183" s="123"/>
      <c r="BM183" s="122"/>
      <c r="BN183" s="123"/>
      <c r="BO183" s="123"/>
      <c r="BP183" s="154"/>
      <c r="BQ183" s="37"/>
      <c r="BR183" s="24"/>
    </row>
    <row r="184" spans="3:70" ht="15.6" customHeight="1" x14ac:dyDescent="0.4">
      <c r="C184" s="32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7"/>
      <c r="O184" s="88"/>
      <c r="P184" s="88"/>
      <c r="Q184" s="89"/>
      <c r="R184" s="38"/>
      <c r="S184" s="38"/>
      <c r="T184" s="38"/>
      <c r="U184" s="97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9"/>
      <c r="AK184" s="49"/>
      <c r="AL184" s="49"/>
      <c r="AM184" s="175"/>
      <c r="AN184" s="176"/>
      <c r="AO184" s="176"/>
      <c r="AP184" s="176"/>
      <c r="AQ184" s="176"/>
      <c r="AR184" s="176"/>
      <c r="AS184" s="176"/>
      <c r="AT184" s="177"/>
      <c r="AU184" s="175"/>
      <c r="AV184" s="176"/>
      <c r="AW184" s="176"/>
      <c r="AX184" s="176"/>
      <c r="AY184" s="176"/>
      <c r="AZ184" s="176"/>
      <c r="BA184" s="176"/>
      <c r="BB184" s="177"/>
      <c r="BC184" s="39"/>
      <c r="BD184" s="34"/>
      <c r="BE184" s="124"/>
      <c r="BF184" s="125"/>
      <c r="BG184" s="125"/>
      <c r="BH184" s="125"/>
      <c r="BI184" s="124"/>
      <c r="BJ184" s="125"/>
      <c r="BK184" s="125"/>
      <c r="BL184" s="125"/>
      <c r="BM184" s="124"/>
      <c r="BN184" s="125"/>
      <c r="BO184" s="125"/>
      <c r="BP184" s="145"/>
      <c r="BQ184" s="37"/>
      <c r="BR184" s="24"/>
    </row>
    <row r="185" spans="3:70" ht="15.6" customHeight="1" x14ac:dyDescent="0.4">
      <c r="C185" s="32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7"/>
      <c r="O185" s="88"/>
      <c r="P185" s="88"/>
      <c r="Q185" s="89"/>
      <c r="R185" s="38"/>
      <c r="S185" s="38"/>
      <c r="T185" s="38"/>
      <c r="U185" s="97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9"/>
      <c r="AK185" s="49"/>
      <c r="AL185" s="49"/>
      <c r="AM185" s="151"/>
      <c r="AN185" s="152"/>
      <c r="AO185" s="152"/>
      <c r="AP185" s="152"/>
      <c r="AQ185" s="152"/>
      <c r="AR185" s="152"/>
      <c r="AS185" s="152"/>
      <c r="AT185" s="153"/>
      <c r="AU185" s="151"/>
      <c r="AV185" s="152"/>
      <c r="AW185" s="152"/>
      <c r="AX185" s="152"/>
      <c r="AY185" s="152"/>
      <c r="AZ185" s="152"/>
      <c r="BA185" s="152"/>
      <c r="BB185" s="153"/>
      <c r="BC185" s="39"/>
      <c r="BD185" s="34"/>
      <c r="BE185" s="124"/>
      <c r="BF185" s="125"/>
      <c r="BG185" s="125"/>
      <c r="BH185" s="125"/>
      <c r="BI185" s="124"/>
      <c r="BJ185" s="125"/>
      <c r="BK185" s="125"/>
      <c r="BL185" s="125"/>
      <c r="BM185" s="124"/>
      <c r="BN185" s="125"/>
      <c r="BO185" s="125"/>
      <c r="BP185" s="145"/>
      <c r="BQ185" s="37"/>
      <c r="BR185" s="24"/>
    </row>
    <row r="186" spans="3:70" ht="15.6" customHeight="1" x14ac:dyDescent="0.4">
      <c r="C186" s="32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90"/>
      <c r="O186" s="91"/>
      <c r="P186" s="91"/>
      <c r="Q186" s="92"/>
      <c r="R186" s="38"/>
      <c r="S186" s="38"/>
      <c r="T186" s="38"/>
      <c r="U186" s="97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9"/>
      <c r="AK186" s="49"/>
      <c r="AL186" s="49"/>
      <c r="AM186" s="111" t="str">
        <f>IF([2]回答表!X44="○",[2]回答表!G272,IF([2]回答表!AA44="○",[2]回答表!G289,""))</f>
        <v/>
      </c>
      <c r="AN186" s="112"/>
      <c r="AO186" s="112"/>
      <c r="AP186" s="112"/>
      <c r="AQ186" s="112"/>
      <c r="AR186" s="112"/>
      <c r="AS186" s="112"/>
      <c r="AT186" s="113"/>
      <c r="AU186" s="111" t="str">
        <f>IF([2]回答表!X44="○",[2]回答表!G273,IF([2]回答表!AA44="○",[2]回答表!G290,""))</f>
        <v/>
      </c>
      <c r="AV186" s="112"/>
      <c r="AW186" s="112"/>
      <c r="AX186" s="112"/>
      <c r="AY186" s="112"/>
      <c r="AZ186" s="112"/>
      <c r="BA186" s="112"/>
      <c r="BB186" s="113"/>
      <c r="BC186" s="39"/>
      <c r="BD186" s="34"/>
      <c r="BE186" s="124" t="str">
        <f>IF([2]回答表!X44="○",[2]回答表!X272,IF([2]回答表!AA44="○",[2]回答表!X289,""))</f>
        <v/>
      </c>
      <c r="BF186" s="125"/>
      <c r="BG186" s="125"/>
      <c r="BH186" s="125"/>
      <c r="BI186" s="124" t="str">
        <f>IF([2]回答表!X44="○",[2]回答表!X273,IF([2]回答表!AA44="○",[2]回答表!X290,""))</f>
        <v/>
      </c>
      <c r="BJ186" s="125"/>
      <c r="BK186" s="125"/>
      <c r="BL186" s="145"/>
      <c r="BM186" s="124" t="str">
        <f>IF([2]回答表!X44="○",[2]回答表!X274,IF([2]回答表!AA44="○",[2]回答表!X291,""))</f>
        <v/>
      </c>
      <c r="BN186" s="125"/>
      <c r="BO186" s="125"/>
      <c r="BP186" s="145"/>
      <c r="BQ186" s="37"/>
      <c r="BR186" s="24"/>
    </row>
    <row r="187" spans="3:70" ht="15.6" customHeight="1" x14ac:dyDescent="0.4">
      <c r="C187" s="32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2"/>
      <c r="O187" s="52"/>
      <c r="P187" s="52"/>
      <c r="Q187" s="52"/>
      <c r="R187" s="52"/>
      <c r="S187" s="52"/>
      <c r="T187" s="52"/>
      <c r="U187" s="97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9"/>
      <c r="AK187" s="49"/>
      <c r="AL187" s="49"/>
      <c r="AM187" s="114"/>
      <c r="AN187" s="115"/>
      <c r="AO187" s="115"/>
      <c r="AP187" s="115"/>
      <c r="AQ187" s="115"/>
      <c r="AR187" s="115"/>
      <c r="AS187" s="115"/>
      <c r="AT187" s="116"/>
      <c r="AU187" s="114"/>
      <c r="AV187" s="115"/>
      <c r="AW187" s="115"/>
      <c r="AX187" s="115"/>
      <c r="AY187" s="115"/>
      <c r="AZ187" s="115"/>
      <c r="BA187" s="115"/>
      <c r="BB187" s="116"/>
      <c r="BC187" s="39"/>
      <c r="BD187" s="39"/>
      <c r="BE187" s="124"/>
      <c r="BF187" s="125"/>
      <c r="BG187" s="125"/>
      <c r="BH187" s="125"/>
      <c r="BI187" s="124"/>
      <c r="BJ187" s="125"/>
      <c r="BK187" s="125"/>
      <c r="BL187" s="145"/>
      <c r="BM187" s="124"/>
      <c r="BN187" s="125"/>
      <c r="BO187" s="125"/>
      <c r="BP187" s="145"/>
      <c r="BQ187" s="37"/>
      <c r="BR187" s="24"/>
    </row>
    <row r="188" spans="3:70" ht="15.6" customHeight="1" x14ac:dyDescent="0.4">
      <c r="C188" s="32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2"/>
      <c r="O188" s="52"/>
      <c r="P188" s="52"/>
      <c r="Q188" s="52"/>
      <c r="R188" s="52"/>
      <c r="S188" s="52"/>
      <c r="T188" s="52"/>
      <c r="U188" s="97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9"/>
      <c r="AK188" s="49"/>
      <c r="AL188" s="49"/>
      <c r="AM188" s="117"/>
      <c r="AN188" s="118"/>
      <c r="AO188" s="118"/>
      <c r="AP188" s="118"/>
      <c r="AQ188" s="118"/>
      <c r="AR188" s="118"/>
      <c r="AS188" s="118"/>
      <c r="AT188" s="119"/>
      <c r="AU188" s="117"/>
      <c r="AV188" s="118"/>
      <c r="AW188" s="118"/>
      <c r="AX188" s="118"/>
      <c r="AY188" s="118"/>
      <c r="AZ188" s="118"/>
      <c r="BA188" s="118"/>
      <c r="BB188" s="119"/>
      <c r="BC188" s="39"/>
      <c r="BD188" s="34"/>
      <c r="BE188" s="124"/>
      <c r="BF188" s="125"/>
      <c r="BG188" s="125"/>
      <c r="BH188" s="125"/>
      <c r="BI188" s="124"/>
      <c r="BJ188" s="125"/>
      <c r="BK188" s="125"/>
      <c r="BL188" s="145"/>
      <c r="BM188" s="124"/>
      <c r="BN188" s="125"/>
      <c r="BO188" s="125"/>
      <c r="BP188" s="145"/>
      <c r="BQ188" s="37"/>
      <c r="BR188" s="24"/>
    </row>
    <row r="189" spans="3:70" ht="15.6" customHeight="1" x14ac:dyDescent="0.4">
      <c r="C189" s="32"/>
      <c r="D189" s="126" t="s">
        <v>26</v>
      </c>
      <c r="E189" s="83"/>
      <c r="F189" s="83"/>
      <c r="G189" s="83"/>
      <c r="H189" s="83"/>
      <c r="I189" s="83"/>
      <c r="J189" s="83"/>
      <c r="K189" s="83"/>
      <c r="L189" s="83"/>
      <c r="M189" s="93"/>
      <c r="N189" s="84" t="str">
        <f>IF([2]回答表!AA44="○","○","")</f>
        <v/>
      </c>
      <c r="O189" s="85"/>
      <c r="P189" s="85"/>
      <c r="Q189" s="86"/>
      <c r="R189" s="38"/>
      <c r="S189" s="38"/>
      <c r="T189" s="38"/>
      <c r="U189" s="97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9"/>
      <c r="AK189" s="49"/>
      <c r="AL189" s="49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9"/>
      <c r="BD189" s="53"/>
      <c r="BE189" s="124"/>
      <c r="BF189" s="125"/>
      <c r="BG189" s="125"/>
      <c r="BH189" s="125"/>
      <c r="BI189" s="124"/>
      <c r="BJ189" s="125"/>
      <c r="BK189" s="125"/>
      <c r="BL189" s="145"/>
      <c r="BM189" s="124"/>
      <c r="BN189" s="125"/>
      <c r="BO189" s="125"/>
      <c r="BP189" s="145"/>
      <c r="BQ189" s="37"/>
      <c r="BR189" s="24"/>
    </row>
    <row r="190" spans="3:70" ht="15.6" customHeight="1" x14ac:dyDescent="0.4">
      <c r="C190" s="32"/>
      <c r="D190" s="83"/>
      <c r="E190" s="83"/>
      <c r="F190" s="83"/>
      <c r="G190" s="83"/>
      <c r="H190" s="83"/>
      <c r="I190" s="83"/>
      <c r="J190" s="83"/>
      <c r="K190" s="83"/>
      <c r="L190" s="83"/>
      <c r="M190" s="93"/>
      <c r="N190" s="87"/>
      <c r="O190" s="88"/>
      <c r="P190" s="88"/>
      <c r="Q190" s="89"/>
      <c r="R190" s="38"/>
      <c r="S190" s="38"/>
      <c r="T190" s="38"/>
      <c r="U190" s="97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9"/>
      <c r="AK190" s="49"/>
      <c r="AL190" s="49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9"/>
      <c r="BD190" s="53"/>
      <c r="BE190" s="124" t="s">
        <v>23</v>
      </c>
      <c r="BF190" s="125"/>
      <c r="BG190" s="125"/>
      <c r="BH190" s="125"/>
      <c r="BI190" s="124" t="s">
        <v>24</v>
      </c>
      <c r="BJ190" s="125"/>
      <c r="BK190" s="125"/>
      <c r="BL190" s="125"/>
      <c r="BM190" s="124" t="s">
        <v>25</v>
      </c>
      <c r="BN190" s="125"/>
      <c r="BO190" s="125"/>
      <c r="BP190" s="145"/>
      <c r="BQ190" s="37"/>
      <c r="BR190" s="24"/>
    </row>
    <row r="191" spans="3:70" ht="15.6" customHeight="1" x14ac:dyDescent="0.4">
      <c r="C191" s="32"/>
      <c r="D191" s="83"/>
      <c r="E191" s="83"/>
      <c r="F191" s="83"/>
      <c r="G191" s="83"/>
      <c r="H191" s="83"/>
      <c r="I191" s="83"/>
      <c r="J191" s="83"/>
      <c r="K191" s="83"/>
      <c r="L191" s="83"/>
      <c r="M191" s="93"/>
      <c r="N191" s="87"/>
      <c r="O191" s="88"/>
      <c r="P191" s="88"/>
      <c r="Q191" s="89"/>
      <c r="R191" s="38"/>
      <c r="S191" s="38"/>
      <c r="T191" s="38"/>
      <c r="U191" s="97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9"/>
      <c r="AK191" s="49"/>
      <c r="AL191" s="49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9"/>
      <c r="BD191" s="53"/>
      <c r="BE191" s="124"/>
      <c r="BF191" s="125"/>
      <c r="BG191" s="125"/>
      <c r="BH191" s="125"/>
      <c r="BI191" s="124"/>
      <c r="BJ191" s="125"/>
      <c r="BK191" s="125"/>
      <c r="BL191" s="125"/>
      <c r="BM191" s="124"/>
      <c r="BN191" s="125"/>
      <c r="BO191" s="125"/>
      <c r="BP191" s="145"/>
      <c r="BQ191" s="37"/>
      <c r="BR191" s="24"/>
    </row>
    <row r="192" spans="3:70" ht="15.6" customHeight="1" x14ac:dyDescent="0.4">
      <c r="C192" s="32"/>
      <c r="D192" s="83"/>
      <c r="E192" s="83"/>
      <c r="F192" s="83"/>
      <c r="G192" s="83"/>
      <c r="H192" s="83"/>
      <c r="I192" s="83"/>
      <c r="J192" s="83"/>
      <c r="K192" s="83"/>
      <c r="L192" s="83"/>
      <c r="M192" s="93"/>
      <c r="N192" s="90"/>
      <c r="O192" s="91"/>
      <c r="P192" s="91"/>
      <c r="Q192" s="92"/>
      <c r="R192" s="38"/>
      <c r="S192" s="38"/>
      <c r="T192" s="38"/>
      <c r="U192" s="100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2"/>
      <c r="AK192" s="49"/>
      <c r="AL192" s="49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9"/>
      <c r="BD192" s="53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46"/>
      <c r="BQ192" s="37"/>
      <c r="BR192" s="24"/>
    </row>
    <row r="193" spans="1:70" ht="15.6" customHeight="1" x14ac:dyDescent="0.5">
      <c r="C193" s="32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18"/>
      <c r="Y193" s="18"/>
      <c r="Z193" s="18"/>
      <c r="AA193" s="35"/>
      <c r="AB193" s="35"/>
      <c r="AC193" s="35"/>
      <c r="AD193" s="35"/>
      <c r="AE193" s="35"/>
      <c r="AF193" s="35"/>
      <c r="AG193" s="35"/>
      <c r="AH193" s="35"/>
      <c r="AI193" s="35"/>
      <c r="AJ193" s="18"/>
      <c r="AK193" s="18"/>
      <c r="AL193" s="18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37"/>
      <c r="BR193" s="24"/>
    </row>
    <row r="194" spans="1:70" ht="18.600000000000001" customHeight="1" x14ac:dyDescent="0.5">
      <c r="C194" s="32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38"/>
      <c r="O194" s="38"/>
      <c r="P194" s="38"/>
      <c r="Q194" s="38"/>
      <c r="R194" s="38"/>
      <c r="S194" s="38"/>
      <c r="T194" s="38"/>
      <c r="U194" s="42" t="s">
        <v>32</v>
      </c>
      <c r="V194" s="38"/>
      <c r="W194" s="38"/>
      <c r="X194" s="38"/>
      <c r="Y194" s="38"/>
      <c r="Z194" s="38"/>
      <c r="AA194" s="35"/>
      <c r="AB194" s="43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2" t="s">
        <v>33</v>
      </c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18"/>
      <c r="BQ194" s="37"/>
      <c r="BR194" s="24"/>
    </row>
    <row r="195" spans="1:70" ht="15.6" customHeight="1" x14ac:dyDescent="0.4">
      <c r="C195" s="32"/>
      <c r="D195" s="83" t="s">
        <v>34</v>
      </c>
      <c r="E195" s="83"/>
      <c r="F195" s="83"/>
      <c r="G195" s="83"/>
      <c r="H195" s="83"/>
      <c r="I195" s="83"/>
      <c r="J195" s="83"/>
      <c r="K195" s="83"/>
      <c r="L195" s="83"/>
      <c r="M195" s="93"/>
      <c r="N195" s="84" t="str">
        <f>IF([2]回答表!AD44="○","○","")</f>
        <v/>
      </c>
      <c r="O195" s="85"/>
      <c r="P195" s="85"/>
      <c r="Q195" s="86"/>
      <c r="R195" s="38"/>
      <c r="S195" s="38"/>
      <c r="T195" s="38"/>
      <c r="U195" s="94" t="str">
        <f>IF([2]回答表!AD44="○",[2]回答表!B296,"")</f>
        <v/>
      </c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6"/>
      <c r="AK195" s="60"/>
      <c r="AL195" s="60"/>
      <c r="AM195" s="94" t="str">
        <f>IF([2]回答表!AD44="○",[2]回答表!B302,"")</f>
        <v/>
      </c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6"/>
      <c r="BQ195" s="37"/>
      <c r="BR195" s="24"/>
    </row>
    <row r="196" spans="1:70" ht="15.6" customHeight="1" x14ac:dyDescent="0.4">
      <c r="C196" s="32"/>
      <c r="D196" s="83"/>
      <c r="E196" s="83"/>
      <c r="F196" s="83"/>
      <c r="G196" s="83"/>
      <c r="H196" s="83"/>
      <c r="I196" s="83"/>
      <c r="J196" s="83"/>
      <c r="K196" s="83"/>
      <c r="L196" s="83"/>
      <c r="M196" s="93"/>
      <c r="N196" s="87"/>
      <c r="O196" s="88"/>
      <c r="P196" s="88"/>
      <c r="Q196" s="89"/>
      <c r="R196" s="38"/>
      <c r="S196" s="38"/>
      <c r="T196" s="38"/>
      <c r="U196" s="97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9"/>
      <c r="AK196" s="60"/>
      <c r="AL196" s="60"/>
      <c r="AM196" s="97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9"/>
      <c r="BQ196" s="37"/>
      <c r="BR196" s="24"/>
    </row>
    <row r="197" spans="1:70" ht="15.6" customHeight="1" x14ac:dyDescent="0.4">
      <c r="C197" s="32"/>
      <c r="D197" s="83"/>
      <c r="E197" s="83"/>
      <c r="F197" s="83"/>
      <c r="G197" s="83"/>
      <c r="H197" s="83"/>
      <c r="I197" s="83"/>
      <c r="J197" s="83"/>
      <c r="K197" s="83"/>
      <c r="L197" s="83"/>
      <c r="M197" s="93"/>
      <c r="N197" s="87"/>
      <c r="O197" s="88"/>
      <c r="P197" s="88"/>
      <c r="Q197" s="89"/>
      <c r="R197" s="38"/>
      <c r="S197" s="38"/>
      <c r="T197" s="38"/>
      <c r="U197" s="97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9"/>
      <c r="AK197" s="60"/>
      <c r="AL197" s="60"/>
      <c r="AM197" s="97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9"/>
      <c r="BQ197" s="37"/>
      <c r="BR197" s="24"/>
    </row>
    <row r="198" spans="1:70" ht="15.6" customHeight="1" x14ac:dyDescent="0.4">
      <c r="C198" s="32"/>
      <c r="D198" s="83"/>
      <c r="E198" s="83"/>
      <c r="F198" s="83"/>
      <c r="G198" s="83"/>
      <c r="H198" s="83"/>
      <c r="I198" s="83"/>
      <c r="J198" s="83"/>
      <c r="K198" s="83"/>
      <c r="L198" s="83"/>
      <c r="M198" s="93"/>
      <c r="N198" s="90"/>
      <c r="O198" s="91"/>
      <c r="P198" s="91"/>
      <c r="Q198" s="92"/>
      <c r="R198" s="38"/>
      <c r="S198" s="38"/>
      <c r="T198" s="38"/>
      <c r="U198" s="100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2"/>
      <c r="AK198" s="60"/>
      <c r="AL198" s="60"/>
      <c r="AM198" s="100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2"/>
      <c r="BQ198" s="37"/>
      <c r="BR198" s="24"/>
    </row>
    <row r="199" spans="1:70" ht="15.6" customHeight="1" x14ac:dyDescent="0.4"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8"/>
      <c r="BR199" s="24"/>
    </row>
    <row r="200" spans="1:70" ht="15.6" customHeight="1" x14ac:dyDescent="0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</row>
    <row r="201" spans="1:70" ht="15.6" customHeight="1" x14ac:dyDescent="0.4"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28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30"/>
      <c r="BR201" s="24"/>
    </row>
    <row r="202" spans="1:70" ht="15.6" customHeight="1" x14ac:dyDescent="0.5">
      <c r="A202" s="24"/>
      <c r="B202" s="24"/>
      <c r="C202" s="32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18"/>
      <c r="Y202" s="18"/>
      <c r="Z202" s="18"/>
      <c r="AA202" s="34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6"/>
      <c r="AO202" s="39"/>
      <c r="AP202" s="40"/>
      <c r="AQ202" s="40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33"/>
      <c r="BD202" s="34"/>
      <c r="BE202" s="34"/>
      <c r="BF202" s="34"/>
      <c r="BG202" s="34"/>
      <c r="BH202" s="34"/>
      <c r="BI202" s="34"/>
      <c r="BJ202" s="34"/>
      <c r="BK202" s="34"/>
      <c r="BL202" s="34"/>
      <c r="BM202" s="35"/>
      <c r="BN202" s="35"/>
      <c r="BO202" s="35"/>
      <c r="BP202" s="36"/>
      <c r="BQ202" s="37"/>
      <c r="BR202" s="24"/>
    </row>
    <row r="203" spans="1:70" ht="15.6" customHeight="1" x14ac:dyDescent="0.5">
      <c r="A203" s="24"/>
      <c r="B203" s="24"/>
      <c r="C203" s="32"/>
      <c r="D203" s="71" t="s">
        <v>14</v>
      </c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3"/>
      <c r="R203" s="77" t="s">
        <v>58</v>
      </c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9"/>
      <c r="BC203" s="33"/>
      <c r="BD203" s="34"/>
      <c r="BE203" s="34"/>
      <c r="BF203" s="34"/>
      <c r="BG203" s="34"/>
      <c r="BH203" s="34"/>
      <c r="BI203" s="34"/>
      <c r="BJ203" s="34"/>
      <c r="BK203" s="34"/>
      <c r="BL203" s="34"/>
      <c r="BM203" s="35"/>
      <c r="BN203" s="35"/>
      <c r="BO203" s="35"/>
      <c r="BP203" s="36"/>
      <c r="BQ203" s="37"/>
      <c r="BR203" s="24"/>
    </row>
    <row r="204" spans="1:70" ht="15.6" customHeight="1" x14ac:dyDescent="0.5">
      <c r="A204" s="24"/>
      <c r="B204" s="24"/>
      <c r="C204" s="32"/>
      <c r="D204" s="74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6"/>
      <c r="R204" s="80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2"/>
      <c r="BC204" s="33"/>
      <c r="BD204" s="34"/>
      <c r="BE204" s="34"/>
      <c r="BF204" s="34"/>
      <c r="BG204" s="34"/>
      <c r="BH204" s="34"/>
      <c r="BI204" s="34"/>
      <c r="BJ204" s="34"/>
      <c r="BK204" s="34"/>
      <c r="BL204" s="34"/>
      <c r="BM204" s="35"/>
      <c r="BN204" s="35"/>
      <c r="BO204" s="35"/>
      <c r="BP204" s="36"/>
      <c r="BQ204" s="37"/>
      <c r="BR204" s="24"/>
    </row>
    <row r="205" spans="1:70" ht="15.6" customHeight="1" x14ac:dyDescent="0.5">
      <c r="A205" s="24"/>
      <c r="B205" s="24"/>
      <c r="C205" s="32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18"/>
      <c r="Y205" s="18"/>
      <c r="Z205" s="18"/>
      <c r="AA205" s="34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6"/>
      <c r="AO205" s="39"/>
      <c r="AP205" s="40"/>
      <c r="AQ205" s="40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33"/>
      <c r="BD205" s="34"/>
      <c r="BE205" s="34"/>
      <c r="BF205" s="34"/>
      <c r="BG205" s="34"/>
      <c r="BH205" s="34"/>
      <c r="BI205" s="34"/>
      <c r="BJ205" s="34"/>
      <c r="BK205" s="34"/>
      <c r="BL205" s="34"/>
      <c r="BM205" s="35"/>
      <c r="BN205" s="35"/>
      <c r="BO205" s="35"/>
      <c r="BP205" s="36"/>
      <c r="BQ205" s="37"/>
      <c r="BR205" s="24"/>
    </row>
    <row r="206" spans="1:70" ht="19.149999999999999" customHeight="1" x14ac:dyDescent="0.5">
      <c r="A206" s="24"/>
      <c r="B206" s="24"/>
      <c r="C206" s="32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42" t="s">
        <v>36</v>
      </c>
      <c r="V206" s="38"/>
      <c r="W206" s="38"/>
      <c r="X206" s="38"/>
      <c r="Y206" s="38"/>
      <c r="Z206" s="38"/>
      <c r="AA206" s="35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61" t="s">
        <v>59</v>
      </c>
      <c r="AO206" s="35"/>
      <c r="AP206" s="35"/>
      <c r="AQ206" s="35"/>
      <c r="AR206" s="35"/>
      <c r="AS206" s="35"/>
      <c r="AT206" s="35"/>
      <c r="AU206" s="35"/>
      <c r="AV206" s="35"/>
      <c r="AW206" s="35"/>
      <c r="AX206" s="44"/>
      <c r="AY206" s="42"/>
      <c r="AZ206" s="42"/>
      <c r="BA206" s="62"/>
      <c r="BB206" s="62"/>
      <c r="BC206" s="33"/>
      <c r="BD206" s="34"/>
      <c r="BE206" s="48" t="s">
        <v>17</v>
      </c>
      <c r="BF206" s="59"/>
      <c r="BG206" s="59"/>
      <c r="BH206" s="59"/>
      <c r="BI206" s="59"/>
      <c r="BJ206" s="59"/>
      <c r="BK206" s="59"/>
      <c r="BL206" s="35"/>
      <c r="BM206" s="35"/>
      <c r="BN206" s="35"/>
      <c r="BO206" s="35"/>
      <c r="BP206" s="44"/>
      <c r="BQ206" s="37"/>
      <c r="BR206" s="24"/>
    </row>
    <row r="207" spans="1:70" ht="15.6" customHeight="1" x14ac:dyDescent="0.4">
      <c r="A207" s="24"/>
      <c r="B207" s="24"/>
      <c r="C207" s="32"/>
      <c r="D207" s="77" t="s">
        <v>18</v>
      </c>
      <c r="E207" s="78"/>
      <c r="F207" s="78"/>
      <c r="G207" s="78"/>
      <c r="H207" s="78"/>
      <c r="I207" s="78"/>
      <c r="J207" s="78"/>
      <c r="K207" s="78"/>
      <c r="L207" s="78"/>
      <c r="M207" s="79"/>
      <c r="N207" s="84" t="str">
        <f>IF([2]回答表!X45="○","○","")</f>
        <v/>
      </c>
      <c r="O207" s="85"/>
      <c r="P207" s="85"/>
      <c r="Q207" s="86"/>
      <c r="R207" s="38"/>
      <c r="S207" s="38"/>
      <c r="T207" s="38"/>
      <c r="U207" s="94" t="str">
        <f>IF([2]回答表!X45="○",[2]回答表!B314,IF([2]回答表!AA45="○",[2]回答表!B337,""))</f>
        <v/>
      </c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6"/>
      <c r="AK207" s="49"/>
      <c r="AL207" s="49"/>
      <c r="AM207" s="49"/>
      <c r="AN207" s="94" t="str">
        <f>IF([2]回答表!X45="○",[2]回答表!B320,"")</f>
        <v/>
      </c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8"/>
      <c r="BC207" s="39"/>
      <c r="BD207" s="34"/>
      <c r="BE207" s="122" t="str">
        <f>IF([2]回答表!X45="○",[2]回答表!B326,IF([2]回答表!AA45="○",[2]回答表!B343,""))</f>
        <v/>
      </c>
      <c r="BF207" s="123"/>
      <c r="BG207" s="123"/>
      <c r="BH207" s="123"/>
      <c r="BI207" s="122"/>
      <c r="BJ207" s="123"/>
      <c r="BK207" s="123"/>
      <c r="BL207" s="123"/>
      <c r="BM207" s="122"/>
      <c r="BN207" s="123"/>
      <c r="BO207" s="123"/>
      <c r="BP207" s="154"/>
      <c r="BQ207" s="37"/>
      <c r="BR207" s="24"/>
    </row>
    <row r="208" spans="1:70" ht="15.6" customHeight="1" x14ac:dyDescent="0.4">
      <c r="A208" s="24"/>
      <c r="B208" s="24"/>
      <c r="C208" s="32"/>
      <c r="D208" s="129"/>
      <c r="E208" s="130"/>
      <c r="F208" s="130"/>
      <c r="G208" s="130"/>
      <c r="H208" s="130"/>
      <c r="I208" s="130"/>
      <c r="J208" s="130"/>
      <c r="K208" s="130"/>
      <c r="L208" s="130"/>
      <c r="M208" s="131"/>
      <c r="N208" s="87"/>
      <c r="O208" s="88"/>
      <c r="P208" s="88"/>
      <c r="Q208" s="89"/>
      <c r="R208" s="38"/>
      <c r="S208" s="38"/>
      <c r="T208" s="38"/>
      <c r="U208" s="97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9"/>
      <c r="AK208" s="49"/>
      <c r="AL208" s="49"/>
      <c r="AM208" s="49"/>
      <c r="AN208" s="169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1"/>
      <c r="BC208" s="39"/>
      <c r="BD208" s="34"/>
      <c r="BE208" s="124"/>
      <c r="BF208" s="125"/>
      <c r="BG208" s="125"/>
      <c r="BH208" s="125"/>
      <c r="BI208" s="124"/>
      <c r="BJ208" s="125"/>
      <c r="BK208" s="125"/>
      <c r="BL208" s="125"/>
      <c r="BM208" s="124"/>
      <c r="BN208" s="125"/>
      <c r="BO208" s="125"/>
      <c r="BP208" s="145"/>
      <c r="BQ208" s="37"/>
      <c r="BR208" s="24"/>
    </row>
    <row r="209" spans="1:70" ht="15.6" customHeight="1" x14ac:dyDescent="0.4">
      <c r="A209" s="24"/>
      <c r="B209" s="24"/>
      <c r="C209" s="32"/>
      <c r="D209" s="129"/>
      <c r="E209" s="130"/>
      <c r="F209" s="130"/>
      <c r="G209" s="130"/>
      <c r="H209" s="130"/>
      <c r="I209" s="130"/>
      <c r="J209" s="130"/>
      <c r="K209" s="130"/>
      <c r="L209" s="130"/>
      <c r="M209" s="131"/>
      <c r="N209" s="87"/>
      <c r="O209" s="88"/>
      <c r="P209" s="88"/>
      <c r="Q209" s="89"/>
      <c r="R209" s="38"/>
      <c r="S209" s="38"/>
      <c r="T209" s="38"/>
      <c r="U209" s="97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9"/>
      <c r="AK209" s="49"/>
      <c r="AL209" s="49"/>
      <c r="AM209" s="49"/>
      <c r="AN209" s="169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1"/>
      <c r="BC209" s="39"/>
      <c r="BD209" s="34"/>
      <c r="BE209" s="124"/>
      <c r="BF209" s="125"/>
      <c r="BG209" s="125"/>
      <c r="BH209" s="125"/>
      <c r="BI209" s="124"/>
      <c r="BJ209" s="125"/>
      <c r="BK209" s="125"/>
      <c r="BL209" s="125"/>
      <c r="BM209" s="124"/>
      <c r="BN209" s="125"/>
      <c r="BO209" s="125"/>
      <c r="BP209" s="145"/>
      <c r="BQ209" s="37"/>
      <c r="BR209" s="24"/>
    </row>
    <row r="210" spans="1:70" ht="15.6" customHeight="1" x14ac:dyDescent="0.4">
      <c r="A210" s="24"/>
      <c r="B210" s="24"/>
      <c r="C210" s="32"/>
      <c r="D210" s="80"/>
      <c r="E210" s="81"/>
      <c r="F210" s="81"/>
      <c r="G210" s="81"/>
      <c r="H210" s="81"/>
      <c r="I210" s="81"/>
      <c r="J210" s="81"/>
      <c r="K210" s="81"/>
      <c r="L210" s="81"/>
      <c r="M210" s="82"/>
      <c r="N210" s="90"/>
      <c r="O210" s="91"/>
      <c r="P210" s="91"/>
      <c r="Q210" s="92"/>
      <c r="R210" s="38"/>
      <c r="S210" s="38"/>
      <c r="T210" s="38"/>
      <c r="U210" s="97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9"/>
      <c r="AK210" s="49"/>
      <c r="AL210" s="49"/>
      <c r="AM210" s="49"/>
      <c r="AN210" s="169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  <c r="BB210" s="171"/>
      <c r="BC210" s="39"/>
      <c r="BD210" s="34"/>
      <c r="BE210" s="124" t="str">
        <f>IF([2]回答表!X45="○",[2]回答表!E326,IF([2]回答表!AA45="○",[2]回答表!E343,""))</f>
        <v/>
      </c>
      <c r="BF210" s="125"/>
      <c r="BG210" s="125"/>
      <c r="BH210" s="125"/>
      <c r="BI210" s="124" t="str">
        <f>IF([2]回答表!X45="○",[2]回答表!E327,IF([2]回答表!AA45="○",[2]回答表!E344,""))</f>
        <v/>
      </c>
      <c r="BJ210" s="125"/>
      <c r="BK210" s="125"/>
      <c r="BL210" s="145"/>
      <c r="BM210" s="124" t="str">
        <f>IF([2]回答表!X45="○",[2]回答表!E328,IF([2]回答表!AA45="○",[2]回答表!E345,""))</f>
        <v/>
      </c>
      <c r="BN210" s="125"/>
      <c r="BO210" s="125"/>
      <c r="BP210" s="145"/>
      <c r="BQ210" s="37"/>
      <c r="BR210" s="24"/>
    </row>
    <row r="211" spans="1:70" ht="15.6" customHeight="1" x14ac:dyDescent="0.4">
      <c r="A211" s="24"/>
      <c r="B211" s="24"/>
      <c r="C211" s="32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2"/>
      <c r="O211" s="52"/>
      <c r="P211" s="52"/>
      <c r="Q211" s="52"/>
      <c r="R211" s="52"/>
      <c r="S211" s="52"/>
      <c r="T211" s="52"/>
      <c r="U211" s="97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9"/>
      <c r="AK211" s="49"/>
      <c r="AL211" s="49"/>
      <c r="AM211" s="49"/>
      <c r="AN211" s="169"/>
      <c r="AO211" s="170"/>
      <c r="AP211" s="170"/>
      <c r="AQ211" s="170"/>
      <c r="AR211" s="170"/>
      <c r="AS211" s="170"/>
      <c r="AT211" s="170"/>
      <c r="AU211" s="170"/>
      <c r="AV211" s="170"/>
      <c r="AW211" s="170"/>
      <c r="AX211" s="170"/>
      <c r="AY211" s="170"/>
      <c r="AZ211" s="170"/>
      <c r="BA211" s="170"/>
      <c r="BB211" s="171"/>
      <c r="BC211" s="39"/>
      <c r="BD211" s="39"/>
      <c r="BE211" s="124"/>
      <c r="BF211" s="125"/>
      <c r="BG211" s="125"/>
      <c r="BH211" s="125"/>
      <c r="BI211" s="124"/>
      <c r="BJ211" s="125"/>
      <c r="BK211" s="125"/>
      <c r="BL211" s="145"/>
      <c r="BM211" s="124"/>
      <c r="BN211" s="125"/>
      <c r="BO211" s="125"/>
      <c r="BP211" s="145"/>
      <c r="BQ211" s="37"/>
      <c r="BR211" s="24"/>
    </row>
    <row r="212" spans="1:70" ht="15.6" customHeight="1" x14ac:dyDescent="0.4">
      <c r="A212" s="24"/>
      <c r="B212" s="24"/>
      <c r="C212" s="32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2"/>
      <c r="O212" s="52"/>
      <c r="P212" s="52"/>
      <c r="Q212" s="52"/>
      <c r="R212" s="52"/>
      <c r="S212" s="52"/>
      <c r="T212" s="52"/>
      <c r="U212" s="97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9"/>
      <c r="AK212" s="49"/>
      <c r="AL212" s="49"/>
      <c r="AM212" s="49"/>
      <c r="AN212" s="169"/>
      <c r="AO212" s="170"/>
      <c r="AP212" s="170"/>
      <c r="AQ212" s="170"/>
      <c r="AR212" s="170"/>
      <c r="AS212" s="170"/>
      <c r="AT212" s="170"/>
      <c r="AU212" s="170"/>
      <c r="AV212" s="170"/>
      <c r="AW212" s="170"/>
      <c r="AX212" s="170"/>
      <c r="AY212" s="170"/>
      <c r="AZ212" s="170"/>
      <c r="BA212" s="170"/>
      <c r="BB212" s="171"/>
      <c r="BC212" s="39"/>
      <c r="BD212" s="34"/>
      <c r="BE212" s="124"/>
      <c r="BF212" s="125"/>
      <c r="BG212" s="125"/>
      <c r="BH212" s="125"/>
      <c r="BI212" s="124"/>
      <c r="BJ212" s="125"/>
      <c r="BK212" s="125"/>
      <c r="BL212" s="145"/>
      <c r="BM212" s="124"/>
      <c r="BN212" s="125"/>
      <c r="BO212" s="125"/>
      <c r="BP212" s="145"/>
      <c r="BQ212" s="37"/>
      <c r="BR212" s="24"/>
    </row>
    <row r="213" spans="1:70" ht="15.6" customHeight="1" x14ac:dyDescent="0.4">
      <c r="A213" s="24"/>
      <c r="B213" s="24"/>
      <c r="C213" s="32"/>
      <c r="D213" s="133" t="s">
        <v>26</v>
      </c>
      <c r="E213" s="134"/>
      <c r="F213" s="134"/>
      <c r="G213" s="134"/>
      <c r="H213" s="134"/>
      <c r="I213" s="134"/>
      <c r="J213" s="134"/>
      <c r="K213" s="134"/>
      <c r="L213" s="134"/>
      <c r="M213" s="135"/>
      <c r="N213" s="84" t="str">
        <f>IF([2]回答表!AA45="○","○","")</f>
        <v/>
      </c>
      <c r="O213" s="85"/>
      <c r="P213" s="85"/>
      <c r="Q213" s="86"/>
      <c r="R213" s="38"/>
      <c r="S213" s="38"/>
      <c r="T213" s="38"/>
      <c r="U213" s="97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9"/>
      <c r="AK213" s="49"/>
      <c r="AL213" s="49"/>
      <c r="AM213" s="49"/>
      <c r="AN213" s="169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1"/>
      <c r="BC213" s="39"/>
      <c r="BD213" s="53"/>
      <c r="BE213" s="124"/>
      <c r="BF213" s="125"/>
      <c r="BG213" s="125"/>
      <c r="BH213" s="125"/>
      <c r="BI213" s="124"/>
      <c r="BJ213" s="125"/>
      <c r="BK213" s="125"/>
      <c r="BL213" s="145"/>
      <c r="BM213" s="124"/>
      <c r="BN213" s="125"/>
      <c r="BO213" s="125"/>
      <c r="BP213" s="145"/>
      <c r="BQ213" s="37"/>
      <c r="BR213" s="24"/>
    </row>
    <row r="214" spans="1:70" ht="15.6" customHeight="1" x14ac:dyDescent="0.4">
      <c r="A214" s="24"/>
      <c r="B214" s="24"/>
      <c r="C214" s="32"/>
      <c r="D214" s="136"/>
      <c r="E214" s="137"/>
      <c r="F214" s="137"/>
      <c r="G214" s="137"/>
      <c r="H214" s="137"/>
      <c r="I214" s="137"/>
      <c r="J214" s="137"/>
      <c r="K214" s="137"/>
      <c r="L214" s="137"/>
      <c r="M214" s="138"/>
      <c r="N214" s="87"/>
      <c r="O214" s="88"/>
      <c r="P214" s="88"/>
      <c r="Q214" s="89"/>
      <c r="R214" s="38"/>
      <c r="S214" s="38"/>
      <c r="T214" s="38"/>
      <c r="U214" s="97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9"/>
      <c r="AK214" s="49"/>
      <c r="AL214" s="49"/>
      <c r="AM214" s="49"/>
      <c r="AN214" s="169"/>
      <c r="AO214" s="170"/>
      <c r="AP214" s="170"/>
      <c r="AQ214" s="170"/>
      <c r="AR214" s="170"/>
      <c r="AS214" s="170"/>
      <c r="AT214" s="170"/>
      <c r="AU214" s="170"/>
      <c r="AV214" s="170"/>
      <c r="AW214" s="170"/>
      <c r="AX214" s="170"/>
      <c r="AY214" s="170"/>
      <c r="AZ214" s="170"/>
      <c r="BA214" s="170"/>
      <c r="BB214" s="171"/>
      <c r="BC214" s="39"/>
      <c r="BD214" s="53"/>
      <c r="BE214" s="124" t="s">
        <v>23</v>
      </c>
      <c r="BF214" s="125"/>
      <c r="BG214" s="125"/>
      <c r="BH214" s="125"/>
      <c r="BI214" s="124" t="s">
        <v>24</v>
      </c>
      <c r="BJ214" s="125"/>
      <c r="BK214" s="125"/>
      <c r="BL214" s="125"/>
      <c r="BM214" s="124" t="s">
        <v>25</v>
      </c>
      <c r="BN214" s="125"/>
      <c r="BO214" s="125"/>
      <c r="BP214" s="145"/>
      <c r="BQ214" s="37"/>
      <c r="BR214" s="24"/>
    </row>
    <row r="215" spans="1:70" ht="15.6" customHeight="1" x14ac:dyDescent="0.4">
      <c r="A215" s="24"/>
      <c r="B215" s="24"/>
      <c r="C215" s="32"/>
      <c r="D215" s="136"/>
      <c r="E215" s="137"/>
      <c r="F215" s="137"/>
      <c r="G215" s="137"/>
      <c r="H215" s="137"/>
      <c r="I215" s="137"/>
      <c r="J215" s="137"/>
      <c r="K215" s="137"/>
      <c r="L215" s="137"/>
      <c r="M215" s="138"/>
      <c r="N215" s="87"/>
      <c r="O215" s="88"/>
      <c r="P215" s="88"/>
      <c r="Q215" s="89"/>
      <c r="R215" s="38"/>
      <c r="S215" s="38"/>
      <c r="T215" s="38"/>
      <c r="U215" s="97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9"/>
      <c r="AK215" s="49"/>
      <c r="AL215" s="49"/>
      <c r="AM215" s="49"/>
      <c r="AN215" s="169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1"/>
      <c r="BC215" s="39"/>
      <c r="BD215" s="53"/>
      <c r="BE215" s="124"/>
      <c r="BF215" s="125"/>
      <c r="BG215" s="125"/>
      <c r="BH215" s="125"/>
      <c r="BI215" s="124"/>
      <c r="BJ215" s="125"/>
      <c r="BK215" s="125"/>
      <c r="BL215" s="125"/>
      <c r="BM215" s="124"/>
      <c r="BN215" s="125"/>
      <c r="BO215" s="125"/>
      <c r="BP215" s="145"/>
      <c r="BQ215" s="37"/>
      <c r="BR215" s="24"/>
    </row>
    <row r="216" spans="1:70" ht="15.6" customHeight="1" x14ac:dyDescent="0.4">
      <c r="A216" s="24"/>
      <c r="B216" s="24"/>
      <c r="C216" s="32"/>
      <c r="D216" s="139"/>
      <c r="E216" s="140"/>
      <c r="F216" s="140"/>
      <c r="G216" s="140"/>
      <c r="H216" s="140"/>
      <c r="I216" s="140"/>
      <c r="J216" s="140"/>
      <c r="K216" s="140"/>
      <c r="L216" s="140"/>
      <c r="M216" s="141"/>
      <c r="N216" s="90"/>
      <c r="O216" s="91"/>
      <c r="P216" s="91"/>
      <c r="Q216" s="92"/>
      <c r="R216" s="38"/>
      <c r="S216" s="38"/>
      <c r="T216" s="38"/>
      <c r="U216" s="100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2"/>
      <c r="AK216" s="49"/>
      <c r="AL216" s="49"/>
      <c r="AM216" s="49"/>
      <c r="AN216" s="172"/>
      <c r="AO216" s="173"/>
      <c r="AP216" s="173"/>
      <c r="AQ216" s="173"/>
      <c r="AR216" s="173"/>
      <c r="AS216" s="173"/>
      <c r="AT216" s="173"/>
      <c r="AU216" s="173"/>
      <c r="AV216" s="173"/>
      <c r="AW216" s="173"/>
      <c r="AX216" s="173"/>
      <c r="AY216" s="173"/>
      <c r="AZ216" s="173"/>
      <c r="BA216" s="173"/>
      <c r="BB216" s="174"/>
      <c r="BC216" s="39"/>
      <c r="BD216" s="53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46"/>
      <c r="BQ216" s="37"/>
      <c r="BR216" s="24"/>
    </row>
    <row r="217" spans="1:70" ht="15.6" customHeight="1" x14ac:dyDescent="0.5">
      <c r="A217" s="24"/>
      <c r="B217" s="24"/>
      <c r="C217" s="32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18"/>
      <c r="Y217" s="18"/>
      <c r="Z217" s="18"/>
      <c r="AA217" s="35"/>
      <c r="AB217" s="35"/>
      <c r="AC217" s="35"/>
      <c r="AD217" s="35"/>
      <c r="AE217" s="35"/>
      <c r="AF217" s="35"/>
      <c r="AG217" s="35"/>
      <c r="AH217" s="35"/>
      <c r="AI217" s="35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37"/>
      <c r="BR217" s="24"/>
    </row>
    <row r="218" spans="1:70" ht="19.149999999999999" customHeight="1" x14ac:dyDescent="0.5">
      <c r="C218" s="32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38"/>
      <c r="O218" s="38"/>
      <c r="P218" s="38"/>
      <c r="Q218" s="38"/>
      <c r="R218" s="38"/>
      <c r="S218" s="38"/>
      <c r="T218" s="38"/>
      <c r="U218" s="42" t="s">
        <v>32</v>
      </c>
      <c r="V218" s="38"/>
      <c r="W218" s="38"/>
      <c r="X218" s="38"/>
      <c r="Y218" s="38"/>
      <c r="Z218" s="38"/>
      <c r="AA218" s="35"/>
      <c r="AB218" s="43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2" t="s">
        <v>33</v>
      </c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18"/>
      <c r="BQ218" s="37"/>
      <c r="BR218" s="24"/>
    </row>
    <row r="219" spans="1:70" ht="15.6" customHeight="1" x14ac:dyDescent="0.4">
      <c r="C219" s="32"/>
      <c r="D219" s="77" t="s">
        <v>34</v>
      </c>
      <c r="E219" s="78"/>
      <c r="F219" s="78"/>
      <c r="G219" s="78"/>
      <c r="H219" s="78"/>
      <c r="I219" s="78"/>
      <c r="J219" s="78"/>
      <c r="K219" s="78"/>
      <c r="L219" s="78"/>
      <c r="M219" s="79"/>
      <c r="N219" s="84" t="str">
        <f>IF([2]回答表!AD45="○","○","")</f>
        <v/>
      </c>
      <c r="O219" s="85"/>
      <c r="P219" s="85"/>
      <c r="Q219" s="86"/>
      <c r="R219" s="38"/>
      <c r="S219" s="38"/>
      <c r="T219" s="38"/>
      <c r="U219" s="94" t="str">
        <f>IF([2]回答表!AD45="○",[2]回答表!B350,"")</f>
        <v/>
      </c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6"/>
      <c r="AK219" s="60"/>
      <c r="AL219" s="60"/>
      <c r="AM219" s="94" t="str">
        <f>IF([2]回答表!AD45="○",[2]回答表!B356,"")</f>
        <v/>
      </c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6"/>
      <c r="BQ219" s="37"/>
      <c r="BR219" s="24"/>
    </row>
    <row r="220" spans="1:70" ht="15.6" customHeight="1" x14ac:dyDescent="0.4">
      <c r="C220" s="32"/>
      <c r="D220" s="129"/>
      <c r="E220" s="130"/>
      <c r="F220" s="130"/>
      <c r="G220" s="130"/>
      <c r="H220" s="130"/>
      <c r="I220" s="130"/>
      <c r="J220" s="130"/>
      <c r="K220" s="130"/>
      <c r="L220" s="130"/>
      <c r="M220" s="131"/>
      <c r="N220" s="87"/>
      <c r="O220" s="88"/>
      <c r="P220" s="88"/>
      <c r="Q220" s="89"/>
      <c r="R220" s="38"/>
      <c r="S220" s="38"/>
      <c r="T220" s="38"/>
      <c r="U220" s="97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9"/>
      <c r="AK220" s="60"/>
      <c r="AL220" s="60"/>
      <c r="AM220" s="97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9"/>
      <c r="BQ220" s="37"/>
      <c r="BR220" s="24"/>
    </row>
    <row r="221" spans="1:70" ht="15.6" customHeight="1" x14ac:dyDescent="0.4">
      <c r="C221" s="32"/>
      <c r="D221" s="129"/>
      <c r="E221" s="130"/>
      <c r="F221" s="130"/>
      <c r="G221" s="130"/>
      <c r="H221" s="130"/>
      <c r="I221" s="130"/>
      <c r="J221" s="130"/>
      <c r="K221" s="130"/>
      <c r="L221" s="130"/>
      <c r="M221" s="131"/>
      <c r="N221" s="87"/>
      <c r="O221" s="88"/>
      <c r="P221" s="88"/>
      <c r="Q221" s="89"/>
      <c r="R221" s="38"/>
      <c r="S221" s="38"/>
      <c r="T221" s="38"/>
      <c r="U221" s="97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9"/>
      <c r="AK221" s="60"/>
      <c r="AL221" s="60"/>
      <c r="AM221" s="97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9"/>
      <c r="BQ221" s="37"/>
      <c r="BR221" s="24"/>
    </row>
    <row r="222" spans="1:70" ht="15.6" customHeight="1" x14ac:dyDescent="0.4">
      <c r="C222" s="32"/>
      <c r="D222" s="80"/>
      <c r="E222" s="81"/>
      <c r="F222" s="81"/>
      <c r="G222" s="81"/>
      <c r="H222" s="81"/>
      <c r="I222" s="81"/>
      <c r="J222" s="81"/>
      <c r="K222" s="81"/>
      <c r="L222" s="81"/>
      <c r="M222" s="82"/>
      <c r="N222" s="90"/>
      <c r="O222" s="91"/>
      <c r="P222" s="91"/>
      <c r="Q222" s="92"/>
      <c r="R222" s="38"/>
      <c r="S222" s="38"/>
      <c r="T222" s="38"/>
      <c r="U222" s="100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2"/>
      <c r="AK222" s="60"/>
      <c r="AL222" s="60"/>
      <c r="AM222" s="100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2"/>
      <c r="BQ222" s="37"/>
      <c r="BR222" s="24"/>
    </row>
    <row r="223" spans="1:70" ht="15.6" customHeight="1" x14ac:dyDescent="0.4">
      <c r="C223" s="56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8"/>
      <c r="BR223" s="24"/>
    </row>
    <row r="224" spans="1:70" ht="15.6" customHeight="1" x14ac:dyDescent="0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</row>
    <row r="225" spans="1:70" ht="15.6" customHeight="1" x14ac:dyDescent="0.4">
      <c r="C225" s="26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28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30"/>
    </row>
    <row r="226" spans="1:70" ht="15.6" customHeight="1" x14ac:dyDescent="0.5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18"/>
      <c r="Y226" s="18"/>
      <c r="Z226" s="18"/>
      <c r="AA226" s="34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6"/>
      <c r="AO226" s="39"/>
      <c r="AP226" s="40"/>
      <c r="AQ226" s="40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5"/>
      <c r="BN226" s="35"/>
      <c r="BO226" s="35"/>
      <c r="BP226" s="36"/>
      <c r="BQ226" s="37"/>
    </row>
    <row r="227" spans="1:70" ht="15.6" customHeight="1" x14ac:dyDescent="0.5">
      <c r="C227" s="32"/>
      <c r="D227" s="71" t="s">
        <v>14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3"/>
      <c r="R227" s="77" t="s">
        <v>60</v>
      </c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9"/>
      <c r="BC227" s="33"/>
      <c r="BD227" s="34"/>
      <c r="BE227" s="34"/>
      <c r="BF227" s="34"/>
      <c r="BG227" s="34"/>
      <c r="BH227" s="34"/>
      <c r="BI227" s="34"/>
      <c r="BJ227" s="34"/>
      <c r="BK227" s="34"/>
      <c r="BL227" s="34"/>
      <c r="BM227" s="35"/>
      <c r="BN227" s="35"/>
      <c r="BO227" s="35"/>
      <c r="BP227" s="36"/>
      <c r="BQ227" s="37"/>
    </row>
    <row r="228" spans="1:70" ht="15.6" customHeight="1" x14ac:dyDescent="0.5">
      <c r="A228" s="24"/>
      <c r="B228" s="24"/>
      <c r="C228" s="32"/>
      <c r="D228" s="74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6"/>
      <c r="R228" s="80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2"/>
      <c r="BC228" s="33"/>
      <c r="BD228" s="34"/>
      <c r="BE228" s="34"/>
      <c r="BF228" s="34"/>
      <c r="BG228" s="34"/>
      <c r="BH228" s="34"/>
      <c r="BI228" s="34"/>
      <c r="BJ228" s="34"/>
      <c r="BK228" s="34"/>
      <c r="BL228" s="34"/>
      <c r="BM228" s="35"/>
      <c r="BN228" s="35"/>
      <c r="BO228" s="35"/>
      <c r="BP228" s="36"/>
      <c r="BQ228" s="37"/>
      <c r="BR228" s="24"/>
    </row>
    <row r="229" spans="1:70" ht="15.6" customHeight="1" x14ac:dyDescent="0.5">
      <c r="A229" s="24"/>
      <c r="B229" s="24"/>
      <c r="C229" s="32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18"/>
      <c r="Y229" s="18"/>
      <c r="Z229" s="18"/>
      <c r="AA229" s="34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6"/>
      <c r="AO229" s="39"/>
      <c r="AP229" s="40"/>
      <c r="AQ229" s="40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33"/>
      <c r="BD229" s="34"/>
      <c r="BE229" s="34"/>
      <c r="BF229" s="34"/>
      <c r="BG229" s="34"/>
      <c r="BH229" s="34"/>
      <c r="BI229" s="34"/>
      <c r="BJ229" s="34"/>
      <c r="BK229" s="34"/>
      <c r="BL229" s="34"/>
      <c r="BM229" s="35"/>
      <c r="BN229" s="35"/>
      <c r="BO229" s="35"/>
      <c r="BP229" s="36"/>
      <c r="BQ229" s="37"/>
      <c r="BR229" s="24"/>
    </row>
    <row r="230" spans="1:70" ht="25.5" x14ac:dyDescent="0.5">
      <c r="A230" s="24"/>
      <c r="B230" s="24"/>
      <c r="C230" s="32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42" t="s">
        <v>36</v>
      </c>
      <c r="V230" s="38"/>
      <c r="W230" s="38"/>
      <c r="X230" s="38"/>
      <c r="Y230" s="38"/>
      <c r="Z230" s="38"/>
      <c r="AA230" s="35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2" t="s">
        <v>55</v>
      </c>
      <c r="AN230" s="44"/>
      <c r="AO230" s="43"/>
      <c r="AP230" s="45"/>
      <c r="AQ230" s="45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7"/>
      <c r="BD230" s="35"/>
      <c r="BE230" s="61" t="s">
        <v>61</v>
      </c>
      <c r="BF230" s="59"/>
      <c r="BG230" s="59"/>
      <c r="BH230" s="59"/>
      <c r="BI230" s="59"/>
      <c r="BJ230" s="59"/>
      <c r="BK230" s="59"/>
      <c r="BL230" s="35"/>
      <c r="BM230" s="35"/>
      <c r="BN230" s="35"/>
      <c r="BO230" s="35"/>
      <c r="BP230" s="44"/>
      <c r="BQ230" s="37"/>
      <c r="BR230" s="24"/>
    </row>
    <row r="231" spans="1:70" ht="15.6" customHeight="1" x14ac:dyDescent="0.4">
      <c r="A231" s="24"/>
      <c r="B231" s="24"/>
      <c r="C231" s="32"/>
      <c r="D231" s="77" t="s">
        <v>18</v>
      </c>
      <c r="E231" s="78"/>
      <c r="F231" s="78"/>
      <c r="G231" s="78"/>
      <c r="H231" s="78"/>
      <c r="I231" s="78"/>
      <c r="J231" s="78"/>
      <c r="K231" s="78"/>
      <c r="L231" s="78"/>
      <c r="M231" s="79"/>
      <c r="N231" s="84" t="str">
        <f>IF([2]回答表!X46="○","○","")</f>
        <v/>
      </c>
      <c r="O231" s="85"/>
      <c r="P231" s="85"/>
      <c r="Q231" s="86"/>
      <c r="R231" s="38"/>
      <c r="S231" s="38"/>
      <c r="T231" s="38"/>
      <c r="U231" s="94" t="str">
        <f>IF([2]回答表!X46="○",[2]回答表!B368,IF([2]回答表!AA46="○",[2]回答表!B382,""))</f>
        <v/>
      </c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6"/>
      <c r="AK231" s="49"/>
      <c r="AL231" s="49"/>
      <c r="AM231" s="142" t="s">
        <v>62</v>
      </c>
      <c r="AN231" s="142"/>
      <c r="AO231" s="142"/>
      <c r="AP231" s="142"/>
      <c r="AQ231" s="144" t="str">
        <f>IF([2]回答表!X46="○",[2]回答表!BC375,IF([2]回答表!AA46="○",[2]回答表!BC389,""))</f>
        <v/>
      </c>
      <c r="AR231" s="144"/>
      <c r="AS231" s="144"/>
      <c r="AT231" s="144"/>
      <c r="AU231" s="158" t="s">
        <v>63</v>
      </c>
      <c r="AV231" s="159"/>
      <c r="AW231" s="159"/>
      <c r="AX231" s="160"/>
      <c r="AY231" s="144" t="str">
        <f>IF([2]回答表!X46="○",[2]回答表!BC380,IF([2]回答表!AA46="○",[2]回答表!BC394,""))</f>
        <v/>
      </c>
      <c r="AZ231" s="144"/>
      <c r="BA231" s="144"/>
      <c r="BB231" s="144"/>
      <c r="BC231" s="39"/>
      <c r="BD231" s="34"/>
      <c r="BE231" s="122" t="str">
        <f>IF([2]回答表!X46="○",[2]回答表!S374,IF([2]回答表!AA46="○",[2]回答表!S388,""))</f>
        <v/>
      </c>
      <c r="BF231" s="123"/>
      <c r="BG231" s="123"/>
      <c r="BH231" s="123"/>
      <c r="BI231" s="122"/>
      <c r="BJ231" s="123"/>
      <c r="BK231" s="123"/>
      <c r="BL231" s="123"/>
      <c r="BM231" s="122"/>
      <c r="BN231" s="123"/>
      <c r="BO231" s="123"/>
      <c r="BP231" s="154"/>
      <c r="BQ231" s="37"/>
      <c r="BR231" s="24"/>
    </row>
    <row r="232" spans="1:70" ht="15.6" customHeight="1" x14ac:dyDescent="0.4">
      <c r="A232" s="24"/>
      <c r="B232" s="24"/>
      <c r="C232" s="32"/>
      <c r="D232" s="129"/>
      <c r="E232" s="130"/>
      <c r="F232" s="130"/>
      <c r="G232" s="130"/>
      <c r="H232" s="130"/>
      <c r="I232" s="130"/>
      <c r="J232" s="130"/>
      <c r="K232" s="130"/>
      <c r="L232" s="130"/>
      <c r="M232" s="131"/>
      <c r="N232" s="87"/>
      <c r="O232" s="88"/>
      <c r="P232" s="88"/>
      <c r="Q232" s="89"/>
      <c r="R232" s="38"/>
      <c r="S232" s="38"/>
      <c r="T232" s="38"/>
      <c r="U232" s="97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9"/>
      <c r="AK232" s="49"/>
      <c r="AL232" s="49"/>
      <c r="AM232" s="142"/>
      <c r="AN232" s="142"/>
      <c r="AO232" s="142"/>
      <c r="AP232" s="142"/>
      <c r="AQ232" s="144"/>
      <c r="AR232" s="144"/>
      <c r="AS232" s="144"/>
      <c r="AT232" s="144"/>
      <c r="AU232" s="161"/>
      <c r="AV232" s="162"/>
      <c r="AW232" s="162"/>
      <c r="AX232" s="163"/>
      <c r="AY232" s="144"/>
      <c r="AZ232" s="144"/>
      <c r="BA232" s="144"/>
      <c r="BB232" s="144"/>
      <c r="BC232" s="39"/>
      <c r="BD232" s="34"/>
      <c r="BE232" s="124"/>
      <c r="BF232" s="125"/>
      <c r="BG232" s="125"/>
      <c r="BH232" s="125"/>
      <c r="BI232" s="124"/>
      <c r="BJ232" s="125"/>
      <c r="BK232" s="125"/>
      <c r="BL232" s="125"/>
      <c r="BM232" s="124"/>
      <c r="BN232" s="125"/>
      <c r="BO232" s="125"/>
      <c r="BP232" s="145"/>
      <c r="BQ232" s="37"/>
      <c r="BR232" s="24"/>
    </row>
    <row r="233" spans="1:70" ht="15.6" customHeight="1" x14ac:dyDescent="0.4">
      <c r="A233" s="24"/>
      <c r="B233" s="24"/>
      <c r="C233" s="32"/>
      <c r="D233" s="129"/>
      <c r="E233" s="130"/>
      <c r="F233" s="130"/>
      <c r="G233" s="130"/>
      <c r="H233" s="130"/>
      <c r="I233" s="130"/>
      <c r="J233" s="130"/>
      <c r="K233" s="130"/>
      <c r="L233" s="130"/>
      <c r="M233" s="131"/>
      <c r="N233" s="87"/>
      <c r="O233" s="88"/>
      <c r="P233" s="88"/>
      <c r="Q233" s="89"/>
      <c r="R233" s="38"/>
      <c r="S233" s="38"/>
      <c r="T233" s="38"/>
      <c r="U233" s="97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9"/>
      <c r="AK233" s="49"/>
      <c r="AL233" s="49"/>
      <c r="AM233" s="142" t="s">
        <v>64</v>
      </c>
      <c r="AN233" s="142"/>
      <c r="AO233" s="142"/>
      <c r="AP233" s="142"/>
      <c r="AQ233" s="144" t="str">
        <f>IF([2]回答表!X46="○",[2]回答表!BC376,IF([2]回答表!AA46="○",[2]回答表!BC390,""))</f>
        <v/>
      </c>
      <c r="AR233" s="144"/>
      <c r="AS233" s="144"/>
      <c r="AT233" s="144"/>
      <c r="AU233" s="161"/>
      <c r="AV233" s="162"/>
      <c r="AW233" s="162"/>
      <c r="AX233" s="163"/>
      <c r="AY233" s="144"/>
      <c r="AZ233" s="144"/>
      <c r="BA233" s="144"/>
      <c r="BB233" s="144"/>
      <c r="BC233" s="39"/>
      <c r="BD233" s="34"/>
      <c r="BE233" s="124"/>
      <c r="BF233" s="125"/>
      <c r="BG233" s="125"/>
      <c r="BH233" s="125"/>
      <c r="BI233" s="124"/>
      <c r="BJ233" s="125"/>
      <c r="BK233" s="125"/>
      <c r="BL233" s="125"/>
      <c r="BM233" s="124"/>
      <c r="BN233" s="125"/>
      <c r="BO233" s="125"/>
      <c r="BP233" s="145"/>
      <c r="BQ233" s="37"/>
      <c r="BR233" s="24"/>
    </row>
    <row r="234" spans="1:70" ht="15.6" customHeight="1" x14ac:dyDescent="0.4">
      <c r="A234" s="24"/>
      <c r="B234" s="24"/>
      <c r="C234" s="32"/>
      <c r="D234" s="80"/>
      <c r="E234" s="81"/>
      <c r="F234" s="81"/>
      <c r="G234" s="81"/>
      <c r="H234" s="81"/>
      <c r="I234" s="81"/>
      <c r="J234" s="81"/>
      <c r="K234" s="81"/>
      <c r="L234" s="81"/>
      <c r="M234" s="82"/>
      <c r="N234" s="90"/>
      <c r="O234" s="91"/>
      <c r="P234" s="91"/>
      <c r="Q234" s="92"/>
      <c r="R234" s="38"/>
      <c r="S234" s="38"/>
      <c r="T234" s="38"/>
      <c r="U234" s="97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9"/>
      <c r="AK234" s="49"/>
      <c r="AL234" s="49"/>
      <c r="AM234" s="142"/>
      <c r="AN234" s="142"/>
      <c r="AO234" s="142"/>
      <c r="AP234" s="142"/>
      <c r="AQ234" s="144"/>
      <c r="AR234" s="144"/>
      <c r="AS234" s="144"/>
      <c r="AT234" s="144"/>
      <c r="AU234" s="161"/>
      <c r="AV234" s="162"/>
      <c r="AW234" s="162"/>
      <c r="AX234" s="163"/>
      <c r="AY234" s="144"/>
      <c r="AZ234" s="144"/>
      <c r="BA234" s="144"/>
      <c r="BB234" s="144"/>
      <c r="BC234" s="39"/>
      <c r="BD234" s="34"/>
      <c r="BE234" s="124" t="str">
        <f>IF([2]回答表!X46="○",[2]回答表!V374,IF([2]回答表!AA46="○",[2]回答表!V388,""))</f>
        <v/>
      </c>
      <c r="BF234" s="125"/>
      <c r="BG234" s="125"/>
      <c r="BH234" s="125"/>
      <c r="BI234" s="124" t="str">
        <f>IF([2]回答表!X46="○",[2]回答表!V375,IF([2]回答表!AA46="○",[2]回答表!V389,""))</f>
        <v/>
      </c>
      <c r="BJ234" s="125"/>
      <c r="BK234" s="125"/>
      <c r="BL234" s="145"/>
      <c r="BM234" s="124" t="str">
        <f>IF([2]回答表!X46="○",[2]回答表!V376,IF([2]回答表!AA46="○",[2]回答表!V390,""))</f>
        <v/>
      </c>
      <c r="BN234" s="125"/>
      <c r="BO234" s="125"/>
      <c r="BP234" s="145"/>
      <c r="BQ234" s="37"/>
      <c r="BR234" s="24"/>
    </row>
    <row r="235" spans="1:70" ht="15.6" customHeight="1" x14ac:dyDescent="0.4">
      <c r="A235" s="24"/>
      <c r="B235" s="24"/>
      <c r="C235" s="32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2"/>
      <c r="O235" s="52"/>
      <c r="P235" s="52"/>
      <c r="Q235" s="52"/>
      <c r="R235" s="52"/>
      <c r="S235" s="52"/>
      <c r="T235" s="52"/>
      <c r="U235" s="97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9"/>
      <c r="AK235" s="49"/>
      <c r="AL235" s="49"/>
      <c r="AM235" s="142" t="s">
        <v>65</v>
      </c>
      <c r="AN235" s="142"/>
      <c r="AO235" s="142"/>
      <c r="AP235" s="142"/>
      <c r="AQ235" s="144" t="str">
        <f>IF([2]回答表!X46="○",[2]回答表!BC377,IF([2]回答表!AA46="○",[2]回答表!BC391,""))</f>
        <v/>
      </c>
      <c r="AR235" s="144"/>
      <c r="AS235" s="144"/>
      <c r="AT235" s="144"/>
      <c r="AU235" s="164"/>
      <c r="AV235" s="165"/>
      <c r="AW235" s="165"/>
      <c r="AX235" s="166"/>
      <c r="AY235" s="144"/>
      <c r="AZ235" s="144"/>
      <c r="BA235" s="144"/>
      <c r="BB235" s="144"/>
      <c r="BC235" s="39"/>
      <c r="BD235" s="39"/>
      <c r="BE235" s="124"/>
      <c r="BF235" s="125"/>
      <c r="BG235" s="125"/>
      <c r="BH235" s="125"/>
      <c r="BI235" s="124"/>
      <c r="BJ235" s="125"/>
      <c r="BK235" s="125"/>
      <c r="BL235" s="145"/>
      <c r="BM235" s="124"/>
      <c r="BN235" s="125"/>
      <c r="BO235" s="125"/>
      <c r="BP235" s="145"/>
      <c r="BQ235" s="37"/>
      <c r="BR235" s="24"/>
    </row>
    <row r="236" spans="1:70" ht="15.6" customHeight="1" x14ac:dyDescent="0.4">
      <c r="A236" s="24"/>
      <c r="B236" s="24"/>
      <c r="C236" s="32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2"/>
      <c r="O236" s="52"/>
      <c r="P236" s="52"/>
      <c r="Q236" s="52"/>
      <c r="R236" s="52"/>
      <c r="S236" s="52"/>
      <c r="T236" s="52"/>
      <c r="U236" s="97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9"/>
      <c r="AK236" s="49"/>
      <c r="AL236" s="49"/>
      <c r="AM236" s="142"/>
      <c r="AN236" s="142"/>
      <c r="AO236" s="142"/>
      <c r="AP236" s="142"/>
      <c r="AQ236" s="144"/>
      <c r="AR236" s="144"/>
      <c r="AS236" s="144"/>
      <c r="AT236" s="144"/>
      <c r="AU236" s="142" t="s">
        <v>66</v>
      </c>
      <c r="AV236" s="142"/>
      <c r="AW236" s="142"/>
      <c r="AX236" s="142"/>
      <c r="AY236" s="132" t="str">
        <f>IF([2]回答表!X46="○",[2]回答表!BC381,IF([2]回答表!AA46="○",[2]回答表!BC395,""))</f>
        <v/>
      </c>
      <c r="AZ236" s="132"/>
      <c r="BA236" s="132"/>
      <c r="BB236" s="132"/>
      <c r="BC236" s="39"/>
      <c r="BD236" s="34"/>
      <c r="BE236" s="124"/>
      <c r="BF236" s="125"/>
      <c r="BG236" s="125"/>
      <c r="BH236" s="125"/>
      <c r="BI236" s="124"/>
      <c r="BJ236" s="125"/>
      <c r="BK236" s="125"/>
      <c r="BL236" s="145"/>
      <c r="BM236" s="124"/>
      <c r="BN236" s="125"/>
      <c r="BO236" s="125"/>
      <c r="BP236" s="145"/>
      <c r="BQ236" s="37"/>
      <c r="BR236" s="24"/>
    </row>
    <row r="237" spans="1:70" ht="15.6" customHeight="1" x14ac:dyDescent="0.4">
      <c r="A237" s="24"/>
      <c r="B237" s="24"/>
      <c r="C237" s="32"/>
      <c r="D237" s="133" t="s">
        <v>26</v>
      </c>
      <c r="E237" s="134"/>
      <c r="F237" s="134"/>
      <c r="G237" s="134"/>
      <c r="H237" s="134"/>
      <c r="I237" s="134"/>
      <c r="J237" s="134"/>
      <c r="K237" s="134"/>
      <c r="L237" s="134"/>
      <c r="M237" s="135"/>
      <c r="N237" s="84" t="str">
        <f>IF([2]回答表!AA46="○","○","")</f>
        <v/>
      </c>
      <c r="O237" s="85"/>
      <c r="P237" s="85"/>
      <c r="Q237" s="86"/>
      <c r="R237" s="38"/>
      <c r="S237" s="38"/>
      <c r="T237" s="38"/>
      <c r="U237" s="97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9"/>
      <c r="AK237" s="49"/>
      <c r="AL237" s="49"/>
      <c r="AM237" s="142" t="s">
        <v>67</v>
      </c>
      <c r="AN237" s="142"/>
      <c r="AO237" s="142"/>
      <c r="AP237" s="142"/>
      <c r="AQ237" s="143" t="str">
        <f>IF([2]回答表!X46="○",[2]回答表!BC378,IF([2]回答表!AA46="○",[2]回答表!BC392,""))</f>
        <v/>
      </c>
      <c r="AR237" s="144"/>
      <c r="AS237" s="144"/>
      <c r="AT237" s="144"/>
      <c r="AU237" s="142"/>
      <c r="AV237" s="142"/>
      <c r="AW237" s="142"/>
      <c r="AX237" s="142"/>
      <c r="AY237" s="132"/>
      <c r="AZ237" s="132"/>
      <c r="BA237" s="132"/>
      <c r="BB237" s="132"/>
      <c r="BC237" s="39"/>
      <c r="BD237" s="53"/>
      <c r="BE237" s="124"/>
      <c r="BF237" s="125"/>
      <c r="BG237" s="125"/>
      <c r="BH237" s="125"/>
      <c r="BI237" s="124"/>
      <c r="BJ237" s="125"/>
      <c r="BK237" s="125"/>
      <c r="BL237" s="145"/>
      <c r="BM237" s="124"/>
      <c r="BN237" s="125"/>
      <c r="BO237" s="125"/>
      <c r="BP237" s="145"/>
      <c r="BQ237" s="37"/>
      <c r="BR237" s="24"/>
    </row>
    <row r="238" spans="1:70" ht="15.6" customHeight="1" x14ac:dyDescent="0.4">
      <c r="A238" s="24"/>
      <c r="B238" s="24"/>
      <c r="C238" s="32"/>
      <c r="D238" s="136"/>
      <c r="E238" s="137"/>
      <c r="F238" s="137"/>
      <c r="G238" s="137"/>
      <c r="H238" s="137"/>
      <c r="I238" s="137"/>
      <c r="J238" s="137"/>
      <c r="K238" s="137"/>
      <c r="L238" s="137"/>
      <c r="M238" s="138"/>
      <c r="N238" s="87"/>
      <c r="O238" s="88"/>
      <c r="P238" s="88"/>
      <c r="Q238" s="89"/>
      <c r="R238" s="38"/>
      <c r="S238" s="38"/>
      <c r="T238" s="38"/>
      <c r="U238" s="97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9"/>
      <c r="AK238" s="49"/>
      <c r="AL238" s="49"/>
      <c r="AM238" s="142"/>
      <c r="AN238" s="142"/>
      <c r="AO238" s="142"/>
      <c r="AP238" s="142"/>
      <c r="AQ238" s="144"/>
      <c r="AR238" s="144"/>
      <c r="AS238" s="144"/>
      <c r="AT238" s="144"/>
      <c r="AU238" s="142"/>
      <c r="AV238" s="142"/>
      <c r="AW238" s="142"/>
      <c r="AX238" s="142"/>
      <c r="AY238" s="132"/>
      <c r="AZ238" s="132"/>
      <c r="BA238" s="132"/>
      <c r="BB238" s="132"/>
      <c r="BC238" s="39"/>
      <c r="BD238" s="53"/>
      <c r="BE238" s="124" t="s">
        <v>23</v>
      </c>
      <c r="BF238" s="125"/>
      <c r="BG238" s="125"/>
      <c r="BH238" s="125"/>
      <c r="BI238" s="124" t="s">
        <v>24</v>
      </c>
      <c r="BJ238" s="125"/>
      <c r="BK238" s="125"/>
      <c r="BL238" s="125"/>
      <c r="BM238" s="124" t="s">
        <v>25</v>
      </c>
      <c r="BN238" s="125"/>
      <c r="BO238" s="125"/>
      <c r="BP238" s="145"/>
      <c r="BQ238" s="37"/>
      <c r="BR238" s="24"/>
    </row>
    <row r="239" spans="1:70" ht="15.6" customHeight="1" x14ac:dyDescent="0.4">
      <c r="A239" s="24"/>
      <c r="B239" s="24"/>
      <c r="C239" s="32"/>
      <c r="D239" s="136"/>
      <c r="E239" s="137"/>
      <c r="F239" s="137"/>
      <c r="G239" s="137"/>
      <c r="H239" s="137"/>
      <c r="I239" s="137"/>
      <c r="J239" s="137"/>
      <c r="K239" s="137"/>
      <c r="L239" s="137"/>
      <c r="M239" s="138"/>
      <c r="N239" s="87"/>
      <c r="O239" s="88"/>
      <c r="P239" s="88"/>
      <c r="Q239" s="89"/>
      <c r="R239" s="38"/>
      <c r="S239" s="38"/>
      <c r="T239" s="38"/>
      <c r="U239" s="97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9"/>
      <c r="AK239" s="49"/>
      <c r="AL239" s="49"/>
      <c r="AM239" s="142" t="s">
        <v>68</v>
      </c>
      <c r="AN239" s="142"/>
      <c r="AO239" s="142"/>
      <c r="AP239" s="142"/>
      <c r="AQ239" s="144" t="str">
        <f>IF([2]回答表!X46="○",[2]回答表!BC379,IF([2]回答表!AA46="○",[2]回答表!BC393,""))</f>
        <v/>
      </c>
      <c r="AR239" s="144"/>
      <c r="AS239" s="144"/>
      <c r="AT239" s="144"/>
      <c r="AU239" s="142"/>
      <c r="AV239" s="142"/>
      <c r="AW239" s="142"/>
      <c r="AX239" s="142"/>
      <c r="AY239" s="132"/>
      <c r="AZ239" s="132"/>
      <c r="BA239" s="132"/>
      <c r="BB239" s="132"/>
      <c r="BC239" s="39"/>
      <c r="BD239" s="53"/>
      <c r="BE239" s="124"/>
      <c r="BF239" s="125"/>
      <c r="BG239" s="125"/>
      <c r="BH239" s="125"/>
      <c r="BI239" s="124"/>
      <c r="BJ239" s="125"/>
      <c r="BK239" s="125"/>
      <c r="BL239" s="125"/>
      <c r="BM239" s="124"/>
      <c r="BN239" s="125"/>
      <c r="BO239" s="125"/>
      <c r="BP239" s="145"/>
      <c r="BQ239" s="37"/>
      <c r="BR239" s="24"/>
    </row>
    <row r="240" spans="1:70" ht="15.6" customHeight="1" x14ac:dyDescent="0.4">
      <c r="A240" s="24"/>
      <c r="B240" s="24"/>
      <c r="C240" s="32"/>
      <c r="D240" s="139"/>
      <c r="E240" s="140"/>
      <c r="F240" s="140"/>
      <c r="G240" s="140"/>
      <c r="H240" s="140"/>
      <c r="I240" s="140"/>
      <c r="J240" s="140"/>
      <c r="K240" s="140"/>
      <c r="L240" s="140"/>
      <c r="M240" s="141"/>
      <c r="N240" s="90"/>
      <c r="O240" s="91"/>
      <c r="P240" s="91"/>
      <c r="Q240" s="92"/>
      <c r="R240" s="38"/>
      <c r="S240" s="38"/>
      <c r="T240" s="38"/>
      <c r="U240" s="100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2"/>
      <c r="AK240" s="49"/>
      <c r="AL240" s="49"/>
      <c r="AM240" s="142"/>
      <c r="AN240" s="142"/>
      <c r="AO240" s="142"/>
      <c r="AP240" s="142"/>
      <c r="AQ240" s="144"/>
      <c r="AR240" s="144"/>
      <c r="AS240" s="144"/>
      <c r="AT240" s="144"/>
      <c r="AU240" s="142"/>
      <c r="AV240" s="142"/>
      <c r="AW240" s="142"/>
      <c r="AX240" s="142"/>
      <c r="AY240" s="132"/>
      <c r="AZ240" s="132"/>
      <c r="BA240" s="132"/>
      <c r="BB240" s="132"/>
      <c r="BC240" s="39"/>
      <c r="BD240" s="53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46"/>
      <c r="BQ240" s="37"/>
      <c r="BR240" s="24"/>
    </row>
    <row r="241" spans="1:70" ht="15.6" customHeight="1" x14ac:dyDescent="0.5">
      <c r="A241" s="24"/>
      <c r="B241" s="24"/>
      <c r="C241" s="32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18"/>
      <c r="Y241" s="18"/>
      <c r="Z241" s="18"/>
      <c r="AA241" s="35"/>
      <c r="AB241" s="35"/>
      <c r="AC241" s="35"/>
      <c r="AD241" s="35"/>
      <c r="AE241" s="35"/>
      <c r="AF241" s="35"/>
      <c r="AG241" s="35"/>
      <c r="AH241" s="35"/>
      <c r="AI241" s="35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37"/>
      <c r="BR241" s="24"/>
    </row>
    <row r="242" spans="1:70" ht="18.600000000000001" customHeight="1" x14ac:dyDescent="0.5">
      <c r="A242" s="24"/>
      <c r="B242" s="24"/>
      <c r="C242" s="32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38"/>
      <c r="O242" s="38"/>
      <c r="P242" s="38"/>
      <c r="Q242" s="38"/>
      <c r="R242" s="38"/>
      <c r="S242" s="38"/>
      <c r="T242" s="38"/>
      <c r="U242" s="42" t="s">
        <v>32</v>
      </c>
      <c r="V242" s="38"/>
      <c r="W242" s="38"/>
      <c r="X242" s="38"/>
      <c r="Y242" s="38"/>
      <c r="Z242" s="38"/>
      <c r="AA242" s="35"/>
      <c r="AB242" s="43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2" t="s">
        <v>33</v>
      </c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18"/>
      <c r="BQ242" s="37"/>
      <c r="BR242" s="24"/>
    </row>
    <row r="243" spans="1:70" ht="15.6" customHeight="1" x14ac:dyDescent="0.4">
      <c r="A243" s="24"/>
      <c r="B243" s="24"/>
      <c r="C243" s="32"/>
      <c r="D243" s="77" t="s">
        <v>34</v>
      </c>
      <c r="E243" s="78"/>
      <c r="F243" s="78"/>
      <c r="G243" s="78"/>
      <c r="H243" s="78"/>
      <c r="I243" s="78"/>
      <c r="J243" s="78"/>
      <c r="K243" s="78"/>
      <c r="L243" s="78"/>
      <c r="M243" s="79"/>
      <c r="N243" s="84" t="str">
        <f>IF([2]回答表!AD46="○","○","")</f>
        <v/>
      </c>
      <c r="O243" s="85"/>
      <c r="P243" s="85"/>
      <c r="Q243" s="86"/>
      <c r="R243" s="38"/>
      <c r="S243" s="38"/>
      <c r="T243" s="38"/>
      <c r="U243" s="94" t="str">
        <f>IF([2]回答表!AD46="○",[2]回答表!B396,"")</f>
        <v/>
      </c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6"/>
      <c r="AK243" s="55"/>
      <c r="AL243" s="55"/>
      <c r="AM243" s="94" t="str">
        <f>IF([2]回答表!AD46="○",[2]回答表!B402,"")</f>
        <v/>
      </c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6"/>
      <c r="BQ243" s="37"/>
      <c r="BR243" s="24"/>
    </row>
    <row r="244" spans="1:70" ht="15.6" customHeight="1" x14ac:dyDescent="0.4">
      <c r="C244" s="32"/>
      <c r="D244" s="129"/>
      <c r="E244" s="130"/>
      <c r="F244" s="130"/>
      <c r="G244" s="130"/>
      <c r="H244" s="130"/>
      <c r="I244" s="130"/>
      <c r="J244" s="130"/>
      <c r="K244" s="130"/>
      <c r="L244" s="130"/>
      <c r="M244" s="131"/>
      <c r="N244" s="87"/>
      <c r="O244" s="88"/>
      <c r="P244" s="88"/>
      <c r="Q244" s="89"/>
      <c r="R244" s="38"/>
      <c r="S244" s="38"/>
      <c r="T244" s="38"/>
      <c r="U244" s="97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9"/>
      <c r="AK244" s="55"/>
      <c r="AL244" s="55"/>
      <c r="AM244" s="97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9"/>
      <c r="BQ244" s="37"/>
    </row>
    <row r="245" spans="1:70" ht="15.6" customHeight="1" x14ac:dyDescent="0.4">
      <c r="C245" s="32"/>
      <c r="D245" s="129"/>
      <c r="E245" s="130"/>
      <c r="F245" s="130"/>
      <c r="G245" s="130"/>
      <c r="H245" s="130"/>
      <c r="I245" s="130"/>
      <c r="J245" s="130"/>
      <c r="K245" s="130"/>
      <c r="L245" s="130"/>
      <c r="M245" s="131"/>
      <c r="N245" s="87"/>
      <c r="O245" s="88"/>
      <c r="P245" s="88"/>
      <c r="Q245" s="89"/>
      <c r="R245" s="38"/>
      <c r="S245" s="38"/>
      <c r="T245" s="38"/>
      <c r="U245" s="97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9"/>
      <c r="AK245" s="55"/>
      <c r="AL245" s="55"/>
      <c r="AM245" s="97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9"/>
      <c r="BQ245" s="37"/>
    </row>
    <row r="246" spans="1:70" ht="15.6" customHeight="1" x14ac:dyDescent="0.4">
      <c r="C246" s="32"/>
      <c r="D246" s="80"/>
      <c r="E246" s="81"/>
      <c r="F246" s="81"/>
      <c r="G246" s="81"/>
      <c r="H246" s="81"/>
      <c r="I246" s="81"/>
      <c r="J246" s="81"/>
      <c r="K246" s="81"/>
      <c r="L246" s="81"/>
      <c r="M246" s="82"/>
      <c r="N246" s="90"/>
      <c r="O246" s="91"/>
      <c r="P246" s="91"/>
      <c r="Q246" s="92"/>
      <c r="R246" s="38"/>
      <c r="S246" s="38"/>
      <c r="T246" s="38"/>
      <c r="U246" s="100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2"/>
      <c r="AK246" s="55"/>
      <c r="AL246" s="55"/>
      <c r="AM246" s="100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2"/>
      <c r="BQ246" s="37"/>
    </row>
    <row r="247" spans="1:70" ht="15.6" customHeight="1" x14ac:dyDescent="0.4">
      <c r="C247" s="56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8"/>
    </row>
    <row r="248" spans="1:70" ht="15.6" customHeight="1" x14ac:dyDescent="0.4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</row>
    <row r="249" spans="1:70" ht="15.6" customHeight="1" x14ac:dyDescent="0.4"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28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30"/>
    </row>
    <row r="250" spans="1:70" ht="15.6" customHeight="1" x14ac:dyDescent="0.5">
      <c r="C250" s="32"/>
      <c r="D250" s="71" t="s">
        <v>14</v>
      </c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3"/>
      <c r="R250" s="77" t="s">
        <v>69</v>
      </c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9"/>
      <c r="BC250" s="33"/>
      <c r="BD250" s="34"/>
      <c r="BE250" s="34"/>
      <c r="BF250" s="34"/>
      <c r="BG250" s="34"/>
      <c r="BH250" s="34"/>
      <c r="BI250" s="34"/>
      <c r="BJ250" s="34"/>
      <c r="BK250" s="34"/>
      <c r="BL250" s="34"/>
      <c r="BM250" s="35"/>
      <c r="BN250" s="35"/>
      <c r="BO250" s="35"/>
      <c r="BP250" s="36"/>
      <c r="BQ250" s="37"/>
    </row>
    <row r="251" spans="1:70" ht="15.6" customHeight="1" x14ac:dyDescent="0.5">
      <c r="C251" s="32"/>
      <c r="D251" s="74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6"/>
      <c r="R251" s="80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2"/>
      <c r="BC251" s="33"/>
      <c r="BD251" s="34"/>
      <c r="BE251" s="34"/>
      <c r="BF251" s="34"/>
      <c r="BG251" s="34"/>
      <c r="BH251" s="34"/>
      <c r="BI251" s="34"/>
      <c r="BJ251" s="34"/>
      <c r="BK251" s="34"/>
      <c r="BL251" s="34"/>
      <c r="BM251" s="35"/>
      <c r="BN251" s="35"/>
      <c r="BO251" s="35"/>
      <c r="BP251" s="36"/>
      <c r="BQ251" s="37"/>
    </row>
    <row r="252" spans="1:70" ht="15.6" customHeight="1" x14ac:dyDescent="0.5">
      <c r="C252" s="32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18"/>
      <c r="Y252" s="18"/>
      <c r="Z252" s="18"/>
      <c r="AA252" s="34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6"/>
      <c r="AO252" s="39"/>
      <c r="AP252" s="40"/>
      <c r="AQ252" s="40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33"/>
      <c r="BD252" s="34"/>
      <c r="BE252" s="34"/>
      <c r="BF252" s="34"/>
      <c r="BG252" s="34"/>
      <c r="BH252" s="34"/>
      <c r="BI252" s="34"/>
      <c r="BJ252" s="34"/>
      <c r="BK252" s="34"/>
      <c r="BL252" s="34"/>
      <c r="BM252" s="35"/>
      <c r="BN252" s="35"/>
      <c r="BO252" s="35"/>
      <c r="BP252" s="36"/>
      <c r="BQ252" s="37"/>
    </row>
    <row r="253" spans="1:70" ht="19.149999999999999" customHeight="1" x14ac:dyDescent="0.5">
      <c r="A253" s="24"/>
      <c r="B253" s="24"/>
      <c r="C253" s="32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42" t="s">
        <v>36</v>
      </c>
      <c r="V253" s="38"/>
      <c r="W253" s="38"/>
      <c r="X253" s="38"/>
      <c r="Y253" s="38"/>
      <c r="Z253" s="38"/>
      <c r="AA253" s="35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2" t="s">
        <v>70</v>
      </c>
      <c r="AN253" s="44"/>
      <c r="AO253" s="43"/>
      <c r="AP253" s="45"/>
      <c r="AQ253" s="45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7"/>
      <c r="BD253" s="35"/>
      <c r="BE253" s="48" t="s">
        <v>17</v>
      </c>
      <c r="BF253" s="59"/>
      <c r="BG253" s="59"/>
      <c r="BH253" s="59"/>
      <c r="BI253" s="59"/>
      <c r="BJ253" s="59"/>
      <c r="BK253" s="59"/>
      <c r="BL253" s="35"/>
      <c r="BM253" s="35"/>
      <c r="BN253" s="35"/>
      <c r="BO253" s="35"/>
      <c r="BP253" s="44"/>
      <c r="BQ253" s="37"/>
      <c r="BR253" s="24"/>
    </row>
    <row r="254" spans="1:70" ht="15.6" customHeight="1" x14ac:dyDescent="0.4">
      <c r="A254" s="24"/>
      <c r="B254" s="24"/>
      <c r="C254" s="32"/>
      <c r="D254" s="77" t="s">
        <v>18</v>
      </c>
      <c r="E254" s="78"/>
      <c r="F254" s="78"/>
      <c r="G254" s="78"/>
      <c r="H254" s="78"/>
      <c r="I254" s="78"/>
      <c r="J254" s="78"/>
      <c r="K254" s="78"/>
      <c r="L254" s="78"/>
      <c r="M254" s="79"/>
      <c r="N254" s="84" t="str">
        <f>IF([2]回答表!X47="○","○","")</f>
        <v/>
      </c>
      <c r="O254" s="85"/>
      <c r="P254" s="85"/>
      <c r="Q254" s="86"/>
      <c r="R254" s="38"/>
      <c r="S254" s="38"/>
      <c r="T254" s="38"/>
      <c r="U254" s="94" t="str">
        <f>IF([2]回答表!X47="○",[2]回答表!B414,IF([2]回答表!AA47="○",[2]回答表!B431,""))</f>
        <v/>
      </c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6"/>
      <c r="AK254" s="49"/>
      <c r="AL254" s="49"/>
      <c r="AM254" s="148" t="s">
        <v>71</v>
      </c>
      <c r="AN254" s="149"/>
      <c r="AO254" s="149"/>
      <c r="AP254" s="149"/>
      <c r="AQ254" s="149"/>
      <c r="AR254" s="149"/>
      <c r="AS254" s="149"/>
      <c r="AT254" s="150"/>
      <c r="AU254" s="148" t="s">
        <v>72</v>
      </c>
      <c r="AV254" s="149"/>
      <c r="AW254" s="149"/>
      <c r="AX254" s="149"/>
      <c r="AY254" s="149"/>
      <c r="AZ254" s="149"/>
      <c r="BA254" s="149"/>
      <c r="BB254" s="150"/>
      <c r="BC254" s="39"/>
      <c r="BD254" s="34"/>
      <c r="BE254" s="122" t="str">
        <f>IF([2]回答表!X47="○",[2]回答表!B424,IF([2]回答表!AA47="○",[2]回答表!B441,""))</f>
        <v/>
      </c>
      <c r="BF254" s="123"/>
      <c r="BG254" s="123"/>
      <c r="BH254" s="123"/>
      <c r="BI254" s="122"/>
      <c r="BJ254" s="123"/>
      <c r="BK254" s="123"/>
      <c r="BL254" s="123"/>
      <c r="BM254" s="122"/>
      <c r="BN254" s="123"/>
      <c r="BO254" s="123"/>
      <c r="BP254" s="154"/>
      <c r="BQ254" s="37"/>
      <c r="BR254" s="24"/>
    </row>
    <row r="255" spans="1:70" ht="15.6" customHeight="1" x14ac:dyDescent="0.4">
      <c r="A255" s="24"/>
      <c r="B255" s="24"/>
      <c r="C255" s="32"/>
      <c r="D255" s="129"/>
      <c r="E255" s="130"/>
      <c r="F255" s="130"/>
      <c r="G255" s="130"/>
      <c r="H255" s="130"/>
      <c r="I255" s="130"/>
      <c r="J255" s="130"/>
      <c r="K255" s="130"/>
      <c r="L255" s="130"/>
      <c r="M255" s="131"/>
      <c r="N255" s="87"/>
      <c r="O255" s="88"/>
      <c r="P255" s="88"/>
      <c r="Q255" s="89"/>
      <c r="R255" s="38"/>
      <c r="S255" s="38"/>
      <c r="T255" s="38"/>
      <c r="U255" s="97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9"/>
      <c r="AK255" s="49"/>
      <c r="AL255" s="49"/>
      <c r="AM255" s="151"/>
      <c r="AN255" s="152"/>
      <c r="AO255" s="152"/>
      <c r="AP255" s="152"/>
      <c r="AQ255" s="152"/>
      <c r="AR255" s="152"/>
      <c r="AS255" s="152"/>
      <c r="AT255" s="153"/>
      <c r="AU255" s="151"/>
      <c r="AV255" s="152"/>
      <c r="AW255" s="152"/>
      <c r="AX255" s="152"/>
      <c r="AY255" s="152"/>
      <c r="AZ255" s="152"/>
      <c r="BA255" s="152"/>
      <c r="BB255" s="153"/>
      <c r="BC255" s="39"/>
      <c r="BD255" s="34"/>
      <c r="BE255" s="124"/>
      <c r="BF255" s="125"/>
      <c r="BG255" s="125"/>
      <c r="BH255" s="125"/>
      <c r="BI255" s="124"/>
      <c r="BJ255" s="125"/>
      <c r="BK255" s="125"/>
      <c r="BL255" s="125"/>
      <c r="BM255" s="124"/>
      <c r="BN255" s="125"/>
      <c r="BO255" s="125"/>
      <c r="BP255" s="145"/>
      <c r="BQ255" s="37"/>
      <c r="BR255" s="24"/>
    </row>
    <row r="256" spans="1:70" ht="15.6" customHeight="1" x14ac:dyDescent="0.4">
      <c r="A256" s="24"/>
      <c r="B256" s="24"/>
      <c r="C256" s="32"/>
      <c r="D256" s="129"/>
      <c r="E256" s="130"/>
      <c r="F256" s="130"/>
      <c r="G256" s="130"/>
      <c r="H256" s="130"/>
      <c r="I256" s="130"/>
      <c r="J256" s="130"/>
      <c r="K256" s="130"/>
      <c r="L256" s="130"/>
      <c r="M256" s="131"/>
      <c r="N256" s="87"/>
      <c r="O256" s="88"/>
      <c r="P256" s="88"/>
      <c r="Q256" s="89"/>
      <c r="R256" s="38"/>
      <c r="S256" s="38"/>
      <c r="T256" s="38"/>
      <c r="U256" s="97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9"/>
      <c r="AK256" s="49"/>
      <c r="AL256" s="49"/>
      <c r="AM256" s="111" t="str">
        <f>IF([2]回答表!X47="○",[2]回答表!G420,IF([2]回答表!AA47="○",[2]回答表!G437,""))</f>
        <v/>
      </c>
      <c r="AN256" s="112"/>
      <c r="AO256" s="112"/>
      <c r="AP256" s="112"/>
      <c r="AQ256" s="112"/>
      <c r="AR256" s="112"/>
      <c r="AS256" s="112"/>
      <c r="AT256" s="113"/>
      <c r="AU256" s="111" t="str">
        <f>IF([2]回答表!X47="○",[2]回答表!G421,IF([2]回答表!AA47="○",[2]回答表!G438,""))</f>
        <v/>
      </c>
      <c r="AV256" s="112"/>
      <c r="AW256" s="112"/>
      <c r="AX256" s="112"/>
      <c r="AY256" s="112"/>
      <c r="AZ256" s="112"/>
      <c r="BA256" s="112"/>
      <c r="BB256" s="113"/>
      <c r="BC256" s="39"/>
      <c r="BD256" s="34"/>
      <c r="BE256" s="124"/>
      <c r="BF256" s="125"/>
      <c r="BG256" s="125"/>
      <c r="BH256" s="125"/>
      <c r="BI256" s="124"/>
      <c r="BJ256" s="125"/>
      <c r="BK256" s="125"/>
      <c r="BL256" s="125"/>
      <c r="BM256" s="124"/>
      <c r="BN256" s="125"/>
      <c r="BO256" s="125"/>
      <c r="BP256" s="145"/>
      <c r="BQ256" s="37"/>
      <c r="BR256" s="24"/>
    </row>
    <row r="257" spans="1:70" ht="15.6" customHeight="1" x14ac:dyDescent="0.4">
      <c r="A257" s="24"/>
      <c r="B257" s="24"/>
      <c r="C257" s="32"/>
      <c r="D257" s="80"/>
      <c r="E257" s="81"/>
      <c r="F257" s="81"/>
      <c r="G257" s="81"/>
      <c r="H257" s="81"/>
      <c r="I257" s="81"/>
      <c r="J257" s="81"/>
      <c r="K257" s="81"/>
      <c r="L257" s="81"/>
      <c r="M257" s="82"/>
      <c r="N257" s="90"/>
      <c r="O257" s="91"/>
      <c r="P257" s="91"/>
      <c r="Q257" s="92"/>
      <c r="R257" s="38"/>
      <c r="S257" s="38"/>
      <c r="T257" s="38"/>
      <c r="U257" s="97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9"/>
      <c r="AK257" s="49"/>
      <c r="AL257" s="49"/>
      <c r="AM257" s="114"/>
      <c r="AN257" s="115"/>
      <c r="AO257" s="115"/>
      <c r="AP257" s="115"/>
      <c r="AQ257" s="115"/>
      <c r="AR257" s="115"/>
      <c r="AS257" s="115"/>
      <c r="AT257" s="116"/>
      <c r="AU257" s="114"/>
      <c r="AV257" s="115"/>
      <c r="AW257" s="115"/>
      <c r="AX257" s="115"/>
      <c r="AY257" s="115"/>
      <c r="AZ257" s="115"/>
      <c r="BA257" s="115"/>
      <c r="BB257" s="116"/>
      <c r="BC257" s="39"/>
      <c r="BD257" s="34"/>
      <c r="BE257" s="124" t="str">
        <f>IF([2]回答表!X47="○",[2]回答表!E424,IF([2]回答表!AA47="○",[2]回答表!E441,""))</f>
        <v/>
      </c>
      <c r="BF257" s="125"/>
      <c r="BG257" s="125"/>
      <c r="BH257" s="125"/>
      <c r="BI257" s="124" t="str">
        <f>IF([2]回答表!X47="○",[2]回答表!E425,IF([2]回答表!AA47="○",[2]回答表!E442,""))</f>
        <v/>
      </c>
      <c r="BJ257" s="125"/>
      <c r="BK257" s="125"/>
      <c r="BL257" s="145"/>
      <c r="BM257" s="124" t="str">
        <f>IF([2]回答表!X47="○",[2]回答表!E426,IF([2]回答表!AA47="○",[2]回答表!E443,""))</f>
        <v/>
      </c>
      <c r="BN257" s="125"/>
      <c r="BO257" s="125"/>
      <c r="BP257" s="145"/>
      <c r="BQ257" s="37"/>
      <c r="BR257" s="24"/>
    </row>
    <row r="258" spans="1:70" ht="15.6" customHeight="1" x14ac:dyDescent="0.4">
      <c r="A258" s="24"/>
      <c r="B258" s="24"/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2"/>
      <c r="O258" s="52"/>
      <c r="P258" s="52"/>
      <c r="Q258" s="52"/>
      <c r="R258" s="52"/>
      <c r="S258" s="52"/>
      <c r="T258" s="52"/>
      <c r="U258" s="97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9"/>
      <c r="AK258" s="49"/>
      <c r="AL258" s="49"/>
      <c r="AM258" s="117"/>
      <c r="AN258" s="118"/>
      <c r="AO258" s="118"/>
      <c r="AP258" s="118"/>
      <c r="AQ258" s="118"/>
      <c r="AR258" s="118"/>
      <c r="AS258" s="118"/>
      <c r="AT258" s="119"/>
      <c r="AU258" s="117"/>
      <c r="AV258" s="118"/>
      <c r="AW258" s="118"/>
      <c r="AX258" s="118"/>
      <c r="AY258" s="118"/>
      <c r="AZ258" s="118"/>
      <c r="BA258" s="118"/>
      <c r="BB258" s="119"/>
      <c r="BC258" s="39"/>
      <c r="BD258" s="39"/>
      <c r="BE258" s="124"/>
      <c r="BF258" s="125"/>
      <c r="BG258" s="125"/>
      <c r="BH258" s="125"/>
      <c r="BI258" s="124"/>
      <c r="BJ258" s="125"/>
      <c r="BK258" s="125"/>
      <c r="BL258" s="145"/>
      <c r="BM258" s="124"/>
      <c r="BN258" s="125"/>
      <c r="BO258" s="125"/>
      <c r="BP258" s="145"/>
      <c r="BQ258" s="37"/>
      <c r="BR258" s="24"/>
    </row>
    <row r="259" spans="1:70" ht="15.6" customHeight="1" x14ac:dyDescent="0.4">
      <c r="A259" s="24"/>
      <c r="B259" s="24"/>
      <c r="C259" s="32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2"/>
      <c r="O259" s="52"/>
      <c r="P259" s="52"/>
      <c r="Q259" s="52"/>
      <c r="R259" s="52"/>
      <c r="S259" s="52"/>
      <c r="T259" s="52"/>
      <c r="U259" s="97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9"/>
      <c r="AK259" s="49"/>
      <c r="AL259" s="49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9"/>
      <c r="BD259" s="34"/>
      <c r="BE259" s="124"/>
      <c r="BF259" s="125"/>
      <c r="BG259" s="125"/>
      <c r="BH259" s="125"/>
      <c r="BI259" s="124"/>
      <c r="BJ259" s="125"/>
      <c r="BK259" s="125"/>
      <c r="BL259" s="145"/>
      <c r="BM259" s="124"/>
      <c r="BN259" s="125"/>
      <c r="BO259" s="125"/>
      <c r="BP259" s="145"/>
      <c r="BQ259" s="37"/>
      <c r="BR259" s="24"/>
    </row>
    <row r="260" spans="1:70" ht="15.6" customHeight="1" x14ac:dyDescent="0.4">
      <c r="A260" s="24"/>
      <c r="B260" s="24"/>
      <c r="C260" s="32"/>
      <c r="D260" s="133" t="s">
        <v>26</v>
      </c>
      <c r="E260" s="134"/>
      <c r="F260" s="134"/>
      <c r="G260" s="134"/>
      <c r="H260" s="134"/>
      <c r="I260" s="134"/>
      <c r="J260" s="134"/>
      <c r="K260" s="134"/>
      <c r="L260" s="134"/>
      <c r="M260" s="135"/>
      <c r="N260" s="84" t="str">
        <f>IF([2]回答表!AA47="○","○","")</f>
        <v/>
      </c>
      <c r="O260" s="85"/>
      <c r="P260" s="85"/>
      <c r="Q260" s="86"/>
      <c r="R260" s="38"/>
      <c r="S260" s="38"/>
      <c r="T260" s="38"/>
      <c r="U260" s="97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9"/>
      <c r="AK260" s="49"/>
      <c r="AL260" s="49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9"/>
      <c r="BD260" s="53"/>
      <c r="BE260" s="124"/>
      <c r="BF260" s="125"/>
      <c r="BG260" s="125"/>
      <c r="BH260" s="125"/>
      <c r="BI260" s="124"/>
      <c r="BJ260" s="125"/>
      <c r="BK260" s="125"/>
      <c r="BL260" s="145"/>
      <c r="BM260" s="124"/>
      <c r="BN260" s="125"/>
      <c r="BO260" s="125"/>
      <c r="BP260" s="145"/>
      <c r="BQ260" s="37"/>
      <c r="BR260" s="24"/>
    </row>
    <row r="261" spans="1:70" ht="15.6" customHeight="1" x14ac:dyDescent="0.4">
      <c r="A261" s="24"/>
      <c r="B261" s="24"/>
      <c r="C261" s="32"/>
      <c r="D261" s="136"/>
      <c r="E261" s="137"/>
      <c r="F261" s="137"/>
      <c r="G261" s="137"/>
      <c r="H261" s="137"/>
      <c r="I261" s="137"/>
      <c r="J261" s="137"/>
      <c r="K261" s="137"/>
      <c r="L261" s="137"/>
      <c r="M261" s="138"/>
      <c r="N261" s="87"/>
      <c r="O261" s="88"/>
      <c r="P261" s="88"/>
      <c r="Q261" s="89"/>
      <c r="R261" s="38"/>
      <c r="S261" s="38"/>
      <c r="T261" s="38"/>
      <c r="U261" s="97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9"/>
      <c r="AK261" s="49"/>
      <c r="AL261" s="49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9"/>
      <c r="BD261" s="53"/>
      <c r="BE261" s="124" t="s">
        <v>23</v>
      </c>
      <c r="BF261" s="125"/>
      <c r="BG261" s="125"/>
      <c r="BH261" s="125"/>
      <c r="BI261" s="124" t="s">
        <v>24</v>
      </c>
      <c r="BJ261" s="125"/>
      <c r="BK261" s="125"/>
      <c r="BL261" s="125"/>
      <c r="BM261" s="124" t="s">
        <v>25</v>
      </c>
      <c r="BN261" s="125"/>
      <c r="BO261" s="125"/>
      <c r="BP261" s="145"/>
      <c r="BQ261" s="37"/>
      <c r="BR261" s="24"/>
    </row>
    <row r="262" spans="1:70" ht="15.6" customHeight="1" x14ac:dyDescent="0.4">
      <c r="A262" s="24"/>
      <c r="B262" s="24"/>
      <c r="C262" s="32"/>
      <c r="D262" s="136"/>
      <c r="E262" s="137"/>
      <c r="F262" s="137"/>
      <c r="G262" s="137"/>
      <c r="H262" s="137"/>
      <c r="I262" s="137"/>
      <c r="J262" s="137"/>
      <c r="K262" s="137"/>
      <c r="L262" s="137"/>
      <c r="M262" s="138"/>
      <c r="N262" s="87"/>
      <c r="O262" s="88"/>
      <c r="P262" s="88"/>
      <c r="Q262" s="89"/>
      <c r="R262" s="38"/>
      <c r="S262" s="38"/>
      <c r="T262" s="38"/>
      <c r="U262" s="97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9"/>
      <c r="AK262" s="49"/>
      <c r="AL262" s="49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9"/>
      <c r="BD262" s="53"/>
      <c r="BE262" s="124"/>
      <c r="BF262" s="125"/>
      <c r="BG262" s="125"/>
      <c r="BH262" s="125"/>
      <c r="BI262" s="124"/>
      <c r="BJ262" s="125"/>
      <c r="BK262" s="125"/>
      <c r="BL262" s="125"/>
      <c r="BM262" s="124"/>
      <c r="BN262" s="125"/>
      <c r="BO262" s="125"/>
      <c r="BP262" s="145"/>
      <c r="BQ262" s="37"/>
      <c r="BR262" s="24"/>
    </row>
    <row r="263" spans="1:70" ht="15.6" customHeight="1" x14ac:dyDescent="0.4">
      <c r="A263" s="24"/>
      <c r="B263" s="24"/>
      <c r="C263" s="32"/>
      <c r="D263" s="139"/>
      <c r="E263" s="140"/>
      <c r="F263" s="140"/>
      <c r="G263" s="140"/>
      <c r="H263" s="140"/>
      <c r="I263" s="140"/>
      <c r="J263" s="140"/>
      <c r="K263" s="140"/>
      <c r="L263" s="140"/>
      <c r="M263" s="141"/>
      <c r="N263" s="90"/>
      <c r="O263" s="91"/>
      <c r="P263" s="91"/>
      <c r="Q263" s="92"/>
      <c r="R263" s="38"/>
      <c r="S263" s="38"/>
      <c r="T263" s="38"/>
      <c r="U263" s="100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2"/>
      <c r="AK263" s="49"/>
      <c r="AL263" s="49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9"/>
      <c r="BD263" s="53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46"/>
      <c r="BQ263" s="37"/>
      <c r="BR263" s="24"/>
    </row>
    <row r="264" spans="1:70" ht="15.6" customHeight="1" x14ac:dyDescent="0.5">
      <c r="A264" s="24"/>
      <c r="B264" s="24"/>
      <c r="C264" s="32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18"/>
      <c r="Y264" s="18"/>
      <c r="Z264" s="18"/>
      <c r="AA264" s="35"/>
      <c r="AB264" s="35"/>
      <c r="AC264" s="35"/>
      <c r="AD264" s="35"/>
      <c r="AE264" s="35"/>
      <c r="AF264" s="35"/>
      <c r="AG264" s="35"/>
      <c r="AH264" s="35"/>
      <c r="AI264" s="35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37"/>
      <c r="BR264" s="24"/>
    </row>
    <row r="265" spans="1:70" ht="19.149999999999999" customHeight="1" x14ac:dyDescent="0.5">
      <c r="A265" s="24"/>
      <c r="B265" s="24"/>
      <c r="C265" s="32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38"/>
      <c r="O265" s="38"/>
      <c r="P265" s="38"/>
      <c r="Q265" s="38"/>
      <c r="R265" s="38"/>
      <c r="S265" s="38"/>
      <c r="T265" s="38"/>
      <c r="U265" s="42" t="s">
        <v>32</v>
      </c>
      <c r="V265" s="38"/>
      <c r="W265" s="38"/>
      <c r="X265" s="38"/>
      <c r="Y265" s="38"/>
      <c r="Z265" s="38"/>
      <c r="AA265" s="35"/>
      <c r="AB265" s="43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2" t="s">
        <v>33</v>
      </c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18"/>
      <c r="BQ265" s="37"/>
      <c r="BR265" s="24"/>
    </row>
    <row r="266" spans="1:70" ht="15.6" customHeight="1" x14ac:dyDescent="0.4">
      <c r="A266" s="24"/>
      <c r="B266" s="24"/>
      <c r="C266" s="32"/>
      <c r="D266" s="77" t="s">
        <v>34</v>
      </c>
      <c r="E266" s="78"/>
      <c r="F266" s="78"/>
      <c r="G266" s="78"/>
      <c r="H266" s="78"/>
      <c r="I266" s="78"/>
      <c r="J266" s="78"/>
      <c r="K266" s="78"/>
      <c r="L266" s="78"/>
      <c r="M266" s="79"/>
      <c r="N266" s="84" t="str">
        <f>IF([2]回答表!AD47="○","○","")</f>
        <v/>
      </c>
      <c r="O266" s="85"/>
      <c r="P266" s="85"/>
      <c r="Q266" s="86"/>
      <c r="R266" s="38"/>
      <c r="S266" s="38"/>
      <c r="T266" s="38"/>
      <c r="U266" s="94" t="str">
        <f>IF([2]回答表!AD47="○",[2]回答表!B448,"")</f>
        <v/>
      </c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6"/>
      <c r="AK266" s="49"/>
      <c r="AL266" s="49"/>
      <c r="AM266" s="94" t="str">
        <f>IF([2]回答表!AD47="○",[2]回答表!B454,"")</f>
        <v/>
      </c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6"/>
      <c r="BQ266" s="37"/>
      <c r="BR266" s="24"/>
    </row>
    <row r="267" spans="1:70" ht="15.6" customHeight="1" x14ac:dyDescent="0.4">
      <c r="A267" s="24"/>
      <c r="B267" s="24"/>
      <c r="C267" s="32"/>
      <c r="D267" s="129"/>
      <c r="E267" s="130"/>
      <c r="F267" s="130"/>
      <c r="G267" s="130"/>
      <c r="H267" s="130"/>
      <c r="I267" s="130"/>
      <c r="J267" s="130"/>
      <c r="K267" s="130"/>
      <c r="L267" s="130"/>
      <c r="M267" s="131"/>
      <c r="N267" s="87"/>
      <c r="O267" s="88"/>
      <c r="P267" s="88"/>
      <c r="Q267" s="89"/>
      <c r="R267" s="38"/>
      <c r="S267" s="38"/>
      <c r="T267" s="38"/>
      <c r="U267" s="97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9"/>
      <c r="AK267" s="49"/>
      <c r="AL267" s="49"/>
      <c r="AM267" s="97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9"/>
      <c r="BQ267" s="37"/>
      <c r="BR267" s="24"/>
    </row>
    <row r="268" spans="1:70" ht="15.6" customHeight="1" x14ac:dyDescent="0.4">
      <c r="A268" s="24"/>
      <c r="B268" s="24"/>
      <c r="C268" s="32"/>
      <c r="D268" s="129"/>
      <c r="E268" s="130"/>
      <c r="F268" s="130"/>
      <c r="G268" s="130"/>
      <c r="H268" s="130"/>
      <c r="I268" s="130"/>
      <c r="J268" s="130"/>
      <c r="K268" s="130"/>
      <c r="L268" s="130"/>
      <c r="M268" s="131"/>
      <c r="N268" s="87"/>
      <c r="O268" s="88"/>
      <c r="P268" s="88"/>
      <c r="Q268" s="89"/>
      <c r="R268" s="38"/>
      <c r="S268" s="38"/>
      <c r="T268" s="38"/>
      <c r="U268" s="97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9"/>
      <c r="AK268" s="49"/>
      <c r="AL268" s="49"/>
      <c r="AM268" s="97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9"/>
      <c r="BQ268" s="37"/>
      <c r="BR268" s="24"/>
    </row>
    <row r="269" spans="1:70" ht="15.6" customHeight="1" x14ac:dyDescent="0.4">
      <c r="C269" s="32"/>
      <c r="D269" s="80"/>
      <c r="E269" s="81"/>
      <c r="F269" s="81"/>
      <c r="G269" s="81"/>
      <c r="H269" s="81"/>
      <c r="I269" s="81"/>
      <c r="J269" s="81"/>
      <c r="K269" s="81"/>
      <c r="L269" s="81"/>
      <c r="M269" s="82"/>
      <c r="N269" s="90"/>
      <c r="O269" s="91"/>
      <c r="P269" s="91"/>
      <c r="Q269" s="92"/>
      <c r="R269" s="38"/>
      <c r="S269" s="38"/>
      <c r="T269" s="38"/>
      <c r="U269" s="100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2"/>
      <c r="AK269" s="49"/>
      <c r="AL269" s="49"/>
      <c r="AM269" s="100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2"/>
      <c r="BQ269" s="37"/>
    </row>
    <row r="270" spans="1:70" ht="15.6" customHeight="1" x14ac:dyDescent="0.4">
      <c r="C270" s="56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8"/>
    </row>
    <row r="271" spans="1:70" ht="15.6" customHeight="1" x14ac:dyDescent="0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</row>
    <row r="272" spans="1:70" ht="15.6" customHeight="1" x14ac:dyDescent="0.4"/>
    <row r="273" spans="3:69" ht="15.6" customHeight="1" x14ac:dyDescent="0.4"/>
    <row r="274" spans="3:69" ht="15.6" customHeight="1" x14ac:dyDescent="0.4"/>
    <row r="275" spans="3:69" ht="22.15" customHeight="1" x14ac:dyDescent="0.4">
      <c r="C275" s="249" t="s">
        <v>73</v>
      </c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  <c r="AJ275" s="249"/>
      <c r="AK275" s="249"/>
      <c r="AL275" s="249"/>
      <c r="AM275" s="249"/>
      <c r="AN275" s="249"/>
      <c r="AO275" s="249"/>
      <c r="AP275" s="249"/>
      <c r="AQ275" s="249"/>
      <c r="AR275" s="249"/>
      <c r="AS275" s="249"/>
      <c r="AT275" s="249"/>
      <c r="AU275" s="249"/>
      <c r="AV275" s="249"/>
      <c r="AW275" s="249"/>
      <c r="AX275" s="249"/>
      <c r="AY275" s="249"/>
      <c r="AZ275" s="249"/>
      <c r="BA275" s="249"/>
      <c r="BB275" s="249"/>
      <c r="BC275" s="249"/>
      <c r="BD275" s="249"/>
      <c r="BE275" s="249"/>
      <c r="BF275" s="249"/>
      <c r="BG275" s="249"/>
      <c r="BH275" s="249"/>
      <c r="BI275" s="249"/>
      <c r="BJ275" s="249"/>
      <c r="BK275" s="249"/>
      <c r="BL275" s="249"/>
      <c r="BM275" s="249"/>
      <c r="BN275" s="249"/>
      <c r="BO275" s="249"/>
      <c r="BP275" s="249"/>
      <c r="BQ275" s="249"/>
    </row>
    <row r="276" spans="3:69" ht="22.15" customHeight="1" x14ac:dyDescent="0.4"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  <c r="AB276" s="249"/>
      <c r="AC276" s="249"/>
      <c r="AD276" s="249"/>
      <c r="AE276" s="249"/>
      <c r="AF276" s="249"/>
      <c r="AG276" s="249"/>
      <c r="AH276" s="249"/>
      <c r="AI276" s="249"/>
      <c r="AJ276" s="249"/>
      <c r="AK276" s="249"/>
      <c r="AL276" s="249"/>
      <c r="AM276" s="249"/>
      <c r="AN276" s="249"/>
      <c r="AO276" s="249"/>
      <c r="AP276" s="249"/>
      <c r="AQ276" s="249"/>
      <c r="AR276" s="249"/>
      <c r="AS276" s="249"/>
      <c r="AT276" s="249"/>
      <c r="AU276" s="249"/>
      <c r="AV276" s="249"/>
      <c r="AW276" s="249"/>
      <c r="AX276" s="249"/>
      <c r="AY276" s="249"/>
      <c r="AZ276" s="249"/>
      <c r="BA276" s="249"/>
      <c r="BB276" s="249"/>
      <c r="BC276" s="249"/>
      <c r="BD276" s="249"/>
      <c r="BE276" s="249"/>
      <c r="BF276" s="249"/>
      <c r="BG276" s="249"/>
      <c r="BH276" s="249"/>
      <c r="BI276" s="249"/>
      <c r="BJ276" s="249"/>
      <c r="BK276" s="249"/>
      <c r="BL276" s="249"/>
      <c r="BM276" s="249"/>
      <c r="BN276" s="249"/>
      <c r="BO276" s="249"/>
      <c r="BP276" s="249"/>
      <c r="BQ276" s="249"/>
    </row>
    <row r="277" spans="3:69" ht="22.15" customHeight="1" x14ac:dyDescent="0.4"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49"/>
      <c r="U277" s="249"/>
      <c r="V277" s="249"/>
      <c r="W277" s="249"/>
      <c r="X277" s="249"/>
      <c r="Y277" s="249"/>
      <c r="Z277" s="249"/>
      <c r="AA277" s="249"/>
      <c r="AB277" s="249"/>
      <c r="AC277" s="249"/>
      <c r="AD277" s="249"/>
      <c r="AE277" s="249"/>
      <c r="AF277" s="249"/>
      <c r="AG277" s="249"/>
      <c r="AH277" s="249"/>
      <c r="AI277" s="249"/>
      <c r="AJ277" s="249"/>
      <c r="AK277" s="249"/>
      <c r="AL277" s="249"/>
      <c r="AM277" s="249"/>
      <c r="AN277" s="249"/>
      <c r="AO277" s="249"/>
      <c r="AP277" s="249"/>
      <c r="AQ277" s="249"/>
      <c r="AR277" s="249"/>
      <c r="AS277" s="249"/>
      <c r="AT277" s="249"/>
      <c r="AU277" s="249"/>
      <c r="AV277" s="249"/>
      <c r="AW277" s="249"/>
      <c r="AX277" s="249"/>
      <c r="AY277" s="249"/>
      <c r="AZ277" s="249"/>
      <c r="BA277" s="249"/>
      <c r="BB277" s="249"/>
      <c r="BC277" s="249"/>
      <c r="BD277" s="249"/>
      <c r="BE277" s="249"/>
      <c r="BF277" s="249"/>
      <c r="BG277" s="249"/>
      <c r="BH277" s="249"/>
      <c r="BI277" s="249"/>
      <c r="BJ277" s="249"/>
      <c r="BK277" s="249"/>
      <c r="BL277" s="249"/>
      <c r="BM277" s="249"/>
      <c r="BN277" s="249"/>
      <c r="BO277" s="249"/>
      <c r="BP277" s="249"/>
      <c r="BQ277" s="249"/>
    </row>
    <row r="278" spans="3:69" ht="15.6" customHeight="1" x14ac:dyDescent="0.4">
      <c r="C278" s="63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65"/>
    </row>
    <row r="279" spans="3:69" ht="19.149999999999999" customHeight="1" x14ac:dyDescent="0.4">
      <c r="C279" s="66"/>
      <c r="D279" s="250" t="str">
        <f>IF([2]回答表!R48="○",[2]回答表!B467,"")</f>
        <v>地域の中核を担う、当町唯一の特別養護老人ホームであることや、人口規模が小さいことや地域的な特性から、現行の体制・手法を継続する。</v>
      </c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251"/>
      <c r="T279" s="251"/>
      <c r="U279" s="251"/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251"/>
      <c r="AH279" s="251"/>
      <c r="AI279" s="251"/>
      <c r="AJ279" s="251"/>
      <c r="AK279" s="251"/>
      <c r="AL279" s="251"/>
      <c r="AM279" s="251"/>
      <c r="AN279" s="251"/>
      <c r="AO279" s="251"/>
      <c r="AP279" s="251"/>
      <c r="AQ279" s="251"/>
      <c r="AR279" s="251"/>
      <c r="AS279" s="251"/>
      <c r="AT279" s="251"/>
      <c r="AU279" s="251"/>
      <c r="AV279" s="251"/>
      <c r="AW279" s="251"/>
      <c r="AX279" s="251"/>
      <c r="AY279" s="251"/>
      <c r="AZ279" s="251"/>
      <c r="BA279" s="251"/>
      <c r="BB279" s="251"/>
      <c r="BC279" s="251"/>
      <c r="BD279" s="251"/>
      <c r="BE279" s="251"/>
      <c r="BF279" s="251"/>
      <c r="BG279" s="251"/>
      <c r="BH279" s="251"/>
      <c r="BI279" s="251"/>
      <c r="BJ279" s="251"/>
      <c r="BK279" s="251"/>
      <c r="BL279" s="251"/>
      <c r="BM279" s="251"/>
      <c r="BN279" s="251"/>
      <c r="BO279" s="251"/>
      <c r="BP279" s="252"/>
      <c r="BQ279" s="67"/>
    </row>
    <row r="280" spans="3:69" ht="23.65" customHeight="1" x14ac:dyDescent="0.4">
      <c r="C280" s="66"/>
      <c r="D280" s="253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4"/>
      <c r="AF280" s="254"/>
      <c r="AG280" s="254"/>
      <c r="AH280" s="254"/>
      <c r="AI280" s="254"/>
      <c r="AJ280" s="254"/>
      <c r="AK280" s="254"/>
      <c r="AL280" s="254"/>
      <c r="AM280" s="254"/>
      <c r="AN280" s="254"/>
      <c r="AO280" s="254"/>
      <c r="AP280" s="254"/>
      <c r="AQ280" s="254"/>
      <c r="AR280" s="254"/>
      <c r="AS280" s="254"/>
      <c r="AT280" s="254"/>
      <c r="AU280" s="254"/>
      <c r="AV280" s="254"/>
      <c r="AW280" s="254"/>
      <c r="AX280" s="254"/>
      <c r="AY280" s="254"/>
      <c r="AZ280" s="254"/>
      <c r="BA280" s="254"/>
      <c r="BB280" s="254"/>
      <c r="BC280" s="254"/>
      <c r="BD280" s="254"/>
      <c r="BE280" s="254"/>
      <c r="BF280" s="254"/>
      <c r="BG280" s="254"/>
      <c r="BH280" s="254"/>
      <c r="BI280" s="254"/>
      <c r="BJ280" s="254"/>
      <c r="BK280" s="254"/>
      <c r="BL280" s="254"/>
      <c r="BM280" s="254"/>
      <c r="BN280" s="254"/>
      <c r="BO280" s="254"/>
      <c r="BP280" s="255"/>
      <c r="BQ280" s="67"/>
    </row>
    <row r="281" spans="3:69" ht="23.65" customHeight="1" x14ac:dyDescent="0.4">
      <c r="C281" s="66"/>
      <c r="D281" s="253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4"/>
      <c r="AU281" s="254"/>
      <c r="AV281" s="254"/>
      <c r="AW281" s="254"/>
      <c r="AX281" s="254"/>
      <c r="AY281" s="254"/>
      <c r="AZ281" s="254"/>
      <c r="BA281" s="254"/>
      <c r="BB281" s="254"/>
      <c r="BC281" s="254"/>
      <c r="BD281" s="254"/>
      <c r="BE281" s="254"/>
      <c r="BF281" s="254"/>
      <c r="BG281" s="254"/>
      <c r="BH281" s="254"/>
      <c r="BI281" s="254"/>
      <c r="BJ281" s="254"/>
      <c r="BK281" s="254"/>
      <c r="BL281" s="254"/>
      <c r="BM281" s="254"/>
      <c r="BN281" s="254"/>
      <c r="BO281" s="254"/>
      <c r="BP281" s="255"/>
      <c r="BQ281" s="67"/>
    </row>
    <row r="282" spans="3:69" ht="23.65" customHeight="1" x14ac:dyDescent="0.4">
      <c r="C282" s="66"/>
      <c r="D282" s="253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4"/>
      <c r="AU282" s="254"/>
      <c r="AV282" s="254"/>
      <c r="AW282" s="254"/>
      <c r="AX282" s="254"/>
      <c r="AY282" s="254"/>
      <c r="AZ282" s="254"/>
      <c r="BA282" s="254"/>
      <c r="BB282" s="254"/>
      <c r="BC282" s="254"/>
      <c r="BD282" s="254"/>
      <c r="BE282" s="254"/>
      <c r="BF282" s="254"/>
      <c r="BG282" s="254"/>
      <c r="BH282" s="254"/>
      <c r="BI282" s="254"/>
      <c r="BJ282" s="254"/>
      <c r="BK282" s="254"/>
      <c r="BL282" s="254"/>
      <c r="BM282" s="254"/>
      <c r="BN282" s="254"/>
      <c r="BO282" s="254"/>
      <c r="BP282" s="255"/>
      <c r="BQ282" s="67"/>
    </row>
    <row r="283" spans="3:69" ht="23.65" customHeight="1" x14ac:dyDescent="0.4">
      <c r="C283" s="66"/>
      <c r="D283" s="253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4"/>
      <c r="AU283" s="254"/>
      <c r="AV283" s="254"/>
      <c r="AW283" s="254"/>
      <c r="AX283" s="254"/>
      <c r="AY283" s="254"/>
      <c r="AZ283" s="254"/>
      <c r="BA283" s="254"/>
      <c r="BB283" s="254"/>
      <c r="BC283" s="254"/>
      <c r="BD283" s="254"/>
      <c r="BE283" s="254"/>
      <c r="BF283" s="254"/>
      <c r="BG283" s="254"/>
      <c r="BH283" s="254"/>
      <c r="BI283" s="254"/>
      <c r="BJ283" s="254"/>
      <c r="BK283" s="254"/>
      <c r="BL283" s="254"/>
      <c r="BM283" s="254"/>
      <c r="BN283" s="254"/>
      <c r="BO283" s="254"/>
      <c r="BP283" s="255"/>
      <c r="BQ283" s="67"/>
    </row>
    <row r="284" spans="3:69" ht="23.65" customHeight="1" x14ac:dyDescent="0.4">
      <c r="C284" s="66"/>
      <c r="D284" s="253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4"/>
      <c r="AU284" s="254"/>
      <c r="AV284" s="254"/>
      <c r="AW284" s="254"/>
      <c r="AX284" s="254"/>
      <c r="AY284" s="254"/>
      <c r="AZ284" s="254"/>
      <c r="BA284" s="254"/>
      <c r="BB284" s="254"/>
      <c r="BC284" s="254"/>
      <c r="BD284" s="254"/>
      <c r="BE284" s="254"/>
      <c r="BF284" s="254"/>
      <c r="BG284" s="254"/>
      <c r="BH284" s="254"/>
      <c r="BI284" s="254"/>
      <c r="BJ284" s="254"/>
      <c r="BK284" s="254"/>
      <c r="BL284" s="254"/>
      <c r="BM284" s="254"/>
      <c r="BN284" s="254"/>
      <c r="BO284" s="254"/>
      <c r="BP284" s="255"/>
      <c r="BQ284" s="67"/>
    </row>
    <row r="285" spans="3:69" ht="23.65" customHeight="1" x14ac:dyDescent="0.4">
      <c r="C285" s="66"/>
      <c r="D285" s="253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4"/>
      <c r="AY285" s="254"/>
      <c r="AZ285" s="254"/>
      <c r="BA285" s="254"/>
      <c r="BB285" s="254"/>
      <c r="BC285" s="254"/>
      <c r="BD285" s="254"/>
      <c r="BE285" s="254"/>
      <c r="BF285" s="254"/>
      <c r="BG285" s="254"/>
      <c r="BH285" s="254"/>
      <c r="BI285" s="254"/>
      <c r="BJ285" s="254"/>
      <c r="BK285" s="254"/>
      <c r="BL285" s="254"/>
      <c r="BM285" s="254"/>
      <c r="BN285" s="254"/>
      <c r="BO285" s="254"/>
      <c r="BP285" s="255"/>
      <c r="BQ285" s="67"/>
    </row>
    <row r="286" spans="3:69" ht="23.65" customHeight="1" x14ac:dyDescent="0.4">
      <c r="C286" s="66"/>
      <c r="D286" s="253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4"/>
      <c r="AU286" s="254"/>
      <c r="AV286" s="254"/>
      <c r="AW286" s="254"/>
      <c r="AX286" s="254"/>
      <c r="AY286" s="254"/>
      <c r="AZ286" s="254"/>
      <c r="BA286" s="254"/>
      <c r="BB286" s="254"/>
      <c r="BC286" s="254"/>
      <c r="BD286" s="254"/>
      <c r="BE286" s="254"/>
      <c r="BF286" s="254"/>
      <c r="BG286" s="254"/>
      <c r="BH286" s="254"/>
      <c r="BI286" s="254"/>
      <c r="BJ286" s="254"/>
      <c r="BK286" s="254"/>
      <c r="BL286" s="254"/>
      <c r="BM286" s="254"/>
      <c r="BN286" s="254"/>
      <c r="BO286" s="254"/>
      <c r="BP286" s="255"/>
      <c r="BQ286" s="67"/>
    </row>
    <row r="287" spans="3:69" ht="23.65" customHeight="1" x14ac:dyDescent="0.4">
      <c r="C287" s="66"/>
      <c r="D287" s="253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4"/>
      <c r="AU287" s="254"/>
      <c r="AV287" s="254"/>
      <c r="AW287" s="254"/>
      <c r="AX287" s="254"/>
      <c r="AY287" s="254"/>
      <c r="AZ287" s="254"/>
      <c r="BA287" s="254"/>
      <c r="BB287" s="254"/>
      <c r="BC287" s="254"/>
      <c r="BD287" s="254"/>
      <c r="BE287" s="254"/>
      <c r="BF287" s="254"/>
      <c r="BG287" s="254"/>
      <c r="BH287" s="254"/>
      <c r="BI287" s="254"/>
      <c r="BJ287" s="254"/>
      <c r="BK287" s="254"/>
      <c r="BL287" s="254"/>
      <c r="BM287" s="254"/>
      <c r="BN287" s="254"/>
      <c r="BO287" s="254"/>
      <c r="BP287" s="255"/>
      <c r="BQ287" s="67"/>
    </row>
    <row r="288" spans="3:69" ht="23.65" customHeight="1" x14ac:dyDescent="0.4">
      <c r="C288" s="66"/>
      <c r="D288" s="253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4"/>
      <c r="AU288" s="254"/>
      <c r="AV288" s="254"/>
      <c r="AW288" s="254"/>
      <c r="AX288" s="254"/>
      <c r="AY288" s="254"/>
      <c r="AZ288" s="254"/>
      <c r="BA288" s="254"/>
      <c r="BB288" s="254"/>
      <c r="BC288" s="254"/>
      <c r="BD288" s="254"/>
      <c r="BE288" s="254"/>
      <c r="BF288" s="254"/>
      <c r="BG288" s="254"/>
      <c r="BH288" s="254"/>
      <c r="BI288" s="254"/>
      <c r="BJ288" s="254"/>
      <c r="BK288" s="254"/>
      <c r="BL288" s="254"/>
      <c r="BM288" s="254"/>
      <c r="BN288" s="254"/>
      <c r="BO288" s="254"/>
      <c r="BP288" s="255"/>
      <c r="BQ288" s="67"/>
    </row>
    <row r="289" spans="3:69" ht="23.65" customHeight="1" x14ac:dyDescent="0.4">
      <c r="C289" s="66"/>
      <c r="D289" s="253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4"/>
      <c r="AU289" s="254"/>
      <c r="AV289" s="254"/>
      <c r="AW289" s="254"/>
      <c r="AX289" s="254"/>
      <c r="AY289" s="254"/>
      <c r="AZ289" s="254"/>
      <c r="BA289" s="254"/>
      <c r="BB289" s="254"/>
      <c r="BC289" s="254"/>
      <c r="BD289" s="254"/>
      <c r="BE289" s="254"/>
      <c r="BF289" s="254"/>
      <c r="BG289" s="254"/>
      <c r="BH289" s="254"/>
      <c r="BI289" s="254"/>
      <c r="BJ289" s="254"/>
      <c r="BK289" s="254"/>
      <c r="BL289" s="254"/>
      <c r="BM289" s="254"/>
      <c r="BN289" s="254"/>
      <c r="BO289" s="254"/>
      <c r="BP289" s="255"/>
      <c r="BQ289" s="67"/>
    </row>
    <row r="290" spans="3:69" ht="23.65" customHeight="1" x14ac:dyDescent="0.4">
      <c r="C290" s="66"/>
      <c r="D290" s="253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4"/>
      <c r="AU290" s="254"/>
      <c r="AV290" s="254"/>
      <c r="AW290" s="254"/>
      <c r="AX290" s="254"/>
      <c r="AY290" s="254"/>
      <c r="AZ290" s="254"/>
      <c r="BA290" s="254"/>
      <c r="BB290" s="254"/>
      <c r="BC290" s="254"/>
      <c r="BD290" s="254"/>
      <c r="BE290" s="254"/>
      <c r="BF290" s="254"/>
      <c r="BG290" s="254"/>
      <c r="BH290" s="254"/>
      <c r="BI290" s="254"/>
      <c r="BJ290" s="254"/>
      <c r="BK290" s="254"/>
      <c r="BL290" s="254"/>
      <c r="BM290" s="254"/>
      <c r="BN290" s="254"/>
      <c r="BO290" s="254"/>
      <c r="BP290" s="255"/>
      <c r="BQ290" s="67"/>
    </row>
    <row r="291" spans="3:69" ht="23.65" customHeight="1" x14ac:dyDescent="0.4">
      <c r="C291" s="66"/>
      <c r="D291" s="253"/>
      <c r="E291" s="254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4"/>
      <c r="AU291" s="254"/>
      <c r="AV291" s="254"/>
      <c r="AW291" s="254"/>
      <c r="AX291" s="254"/>
      <c r="AY291" s="254"/>
      <c r="AZ291" s="254"/>
      <c r="BA291" s="254"/>
      <c r="BB291" s="254"/>
      <c r="BC291" s="254"/>
      <c r="BD291" s="254"/>
      <c r="BE291" s="254"/>
      <c r="BF291" s="254"/>
      <c r="BG291" s="254"/>
      <c r="BH291" s="254"/>
      <c r="BI291" s="254"/>
      <c r="BJ291" s="254"/>
      <c r="BK291" s="254"/>
      <c r="BL291" s="254"/>
      <c r="BM291" s="254"/>
      <c r="BN291" s="254"/>
      <c r="BO291" s="254"/>
      <c r="BP291" s="255"/>
      <c r="BQ291" s="67"/>
    </row>
    <row r="292" spans="3:69" ht="23.65" customHeight="1" x14ac:dyDescent="0.4">
      <c r="C292" s="66"/>
      <c r="D292" s="253"/>
      <c r="E292" s="254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4"/>
      <c r="AU292" s="254"/>
      <c r="AV292" s="254"/>
      <c r="AW292" s="254"/>
      <c r="AX292" s="254"/>
      <c r="AY292" s="254"/>
      <c r="AZ292" s="254"/>
      <c r="BA292" s="254"/>
      <c r="BB292" s="254"/>
      <c r="BC292" s="254"/>
      <c r="BD292" s="254"/>
      <c r="BE292" s="254"/>
      <c r="BF292" s="254"/>
      <c r="BG292" s="254"/>
      <c r="BH292" s="254"/>
      <c r="BI292" s="254"/>
      <c r="BJ292" s="254"/>
      <c r="BK292" s="254"/>
      <c r="BL292" s="254"/>
      <c r="BM292" s="254"/>
      <c r="BN292" s="254"/>
      <c r="BO292" s="254"/>
      <c r="BP292" s="255"/>
      <c r="BQ292" s="67"/>
    </row>
    <row r="293" spans="3:69" ht="23.65" customHeight="1" x14ac:dyDescent="0.4">
      <c r="C293" s="66"/>
      <c r="D293" s="253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4"/>
      <c r="AU293" s="254"/>
      <c r="AV293" s="254"/>
      <c r="AW293" s="254"/>
      <c r="AX293" s="254"/>
      <c r="AY293" s="254"/>
      <c r="AZ293" s="254"/>
      <c r="BA293" s="254"/>
      <c r="BB293" s="254"/>
      <c r="BC293" s="254"/>
      <c r="BD293" s="254"/>
      <c r="BE293" s="254"/>
      <c r="BF293" s="254"/>
      <c r="BG293" s="254"/>
      <c r="BH293" s="254"/>
      <c r="BI293" s="254"/>
      <c r="BJ293" s="254"/>
      <c r="BK293" s="254"/>
      <c r="BL293" s="254"/>
      <c r="BM293" s="254"/>
      <c r="BN293" s="254"/>
      <c r="BO293" s="254"/>
      <c r="BP293" s="255"/>
      <c r="BQ293" s="67"/>
    </row>
    <row r="294" spans="3:69" ht="23.65" customHeight="1" x14ac:dyDescent="0.4">
      <c r="C294" s="66"/>
      <c r="D294" s="253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4"/>
      <c r="AU294" s="254"/>
      <c r="AV294" s="254"/>
      <c r="AW294" s="254"/>
      <c r="AX294" s="254"/>
      <c r="AY294" s="254"/>
      <c r="AZ294" s="254"/>
      <c r="BA294" s="254"/>
      <c r="BB294" s="254"/>
      <c r="BC294" s="254"/>
      <c r="BD294" s="254"/>
      <c r="BE294" s="254"/>
      <c r="BF294" s="254"/>
      <c r="BG294" s="254"/>
      <c r="BH294" s="254"/>
      <c r="BI294" s="254"/>
      <c r="BJ294" s="254"/>
      <c r="BK294" s="254"/>
      <c r="BL294" s="254"/>
      <c r="BM294" s="254"/>
      <c r="BN294" s="254"/>
      <c r="BO294" s="254"/>
      <c r="BP294" s="255"/>
      <c r="BQ294" s="67"/>
    </row>
    <row r="295" spans="3:69" ht="23.65" customHeight="1" x14ac:dyDescent="0.4">
      <c r="C295" s="66"/>
      <c r="D295" s="253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4"/>
      <c r="AU295" s="254"/>
      <c r="AV295" s="254"/>
      <c r="AW295" s="254"/>
      <c r="AX295" s="254"/>
      <c r="AY295" s="254"/>
      <c r="AZ295" s="254"/>
      <c r="BA295" s="254"/>
      <c r="BB295" s="254"/>
      <c r="BC295" s="254"/>
      <c r="BD295" s="254"/>
      <c r="BE295" s="254"/>
      <c r="BF295" s="254"/>
      <c r="BG295" s="254"/>
      <c r="BH295" s="254"/>
      <c r="BI295" s="254"/>
      <c r="BJ295" s="254"/>
      <c r="BK295" s="254"/>
      <c r="BL295" s="254"/>
      <c r="BM295" s="254"/>
      <c r="BN295" s="254"/>
      <c r="BO295" s="254"/>
      <c r="BP295" s="255"/>
      <c r="BQ295" s="67"/>
    </row>
    <row r="296" spans="3:69" ht="23.65" customHeight="1" x14ac:dyDescent="0.4">
      <c r="C296" s="66"/>
      <c r="D296" s="253"/>
      <c r="E296" s="254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4"/>
      <c r="AU296" s="254"/>
      <c r="AV296" s="254"/>
      <c r="AW296" s="254"/>
      <c r="AX296" s="254"/>
      <c r="AY296" s="254"/>
      <c r="AZ296" s="254"/>
      <c r="BA296" s="254"/>
      <c r="BB296" s="254"/>
      <c r="BC296" s="254"/>
      <c r="BD296" s="254"/>
      <c r="BE296" s="254"/>
      <c r="BF296" s="254"/>
      <c r="BG296" s="254"/>
      <c r="BH296" s="254"/>
      <c r="BI296" s="254"/>
      <c r="BJ296" s="254"/>
      <c r="BK296" s="254"/>
      <c r="BL296" s="254"/>
      <c r="BM296" s="254"/>
      <c r="BN296" s="254"/>
      <c r="BO296" s="254"/>
      <c r="BP296" s="255"/>
      <c r="BQ296" s="67"/>
    </row>
    <row r="297" spans="3:69" ht="23.65" customHeight="1" x14ac:dyDescent="0.4">
      <c r="C297" s="66"/>
      <c r="D297" s="256"/>
      <c r="E297" s="257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7"/>
      <c r="Q297" s="257"/>
      <c r="R297" s="257"/>
      <c r="S297" s="257"/>
      <c r="T297" s="257"/>
      <c r="U297" s="257"/>
      <c r="V297" s="257"/>
      <c r="W297" s="257"/>
      <c r="X297" s="257"/>
      <c r="Y297" s="257"/>
      <c r="Z297" s="257"/>
      <c r="AA297" s="257"/>
      <c r="AB297" s="257"/>
      <c r="AC297" s="257"/>
      <c r="AD297" s="257"/>
      <c r="AE297" s="257"/>
      <c r="AF297" s="257"/>
      <c r="AG297" s="257"/>
      <c r="AH297" s="257"/>
      <c r="AI297" s="257"/>
      <c r="AJ297" s="257"/>
      <c r="AK297" s="257"/>
      <c r="AL297" s="257"/>
      <c r="AM297" s="257"/>
      <c r="AN297" s="257"/>
      <c r="AO297" s="257"/>
      <c r="AP297" s="257"/>
      <c r="AQ297" s="257"/>
      <c r="AR297" s="257"/>
      <c r="AS297" s="257"/>
      <c r="AT297" s="257"/>
      <c r="AU297" s="257"/>
      <c r="AV297" s="257"/>
      <c r="AW297" s="257"/>
      <c r="AX297" s="257"/>
      <c r="AY297" s="257"/>
      <c r="AZ297" s="257"/>
      <c r="BA297" s="257"/>
      <c r="BB297" s="257"/>
      <c r="BC297" s="257"/>
      <c r="BD297" s="257"/>
      <c r="BE297" s="257"/>
      <c r="BF297" s="257"/>
      <c r="BG297" s="257"/>
      <c r="BH297" s="257"/>
      <c r="BI297" s="257"/>
      <c r="BJ297" s="257"/>
      <c r="BK297" s="257"/>
      <c r="BL297" s="257"/>
      <c r="BM297" s="257"/>
      <c r="BN297" s="257"/>
      <c r="BO297" s="257"/>
      <c r="BP297" s="258"/>
      <c r="BQ297" s="37"/>
    </row>
    <row r="298" spans="3:69" ht="12.6" customHeight="1" x14ac:dyDescent="0.4">
      <c r="C298" s="68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70"/>
    </row>
  </sheetData>
  <mergeCells count="303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</mergeCells>
  <phoneticPr fontId="1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C183A-A55D-4A0A-B415-30E85ADDD14B}">
  <sheetPr>
    <pageSetUpPr fitToPage="1"/>
  </sheetPr>
  <dimension ref="A1:CE298"/>
  <sheetViews>
    <sheetView showZeros="0" zoomScale="55" zoomScaleNormal="55" workbookViewId="0">
      <selection activeCell="C275" sqref="C275:BQ277"/>
    </sheetView>
  </sheetViews>
  <sheetFormatPr defaultColWidth="2.75" defaultRowHeight="12.6" customHeight="1" x14ac:dyDescent="0.4"/>
  <cols>
    <col min="1" max="70" width="2.5" customWidth="1"/>
  </cols>
  <sheetData>
    <row r="1" spans="3:70" ht="15.6" customHeight="1" x14ac:dyDescent="0.4"/>
    <row r="2" spans="3:70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 x14ac:dyDescent="0.4">
      <c r="C8" s="190" t="s">
        <v>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218" t="s">
        <v>1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13" t="s">
        <v>2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190" t="s">
        <v>3</v>
      </c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7"/>
    </row>
    <row r="9" spans="3:70" ht="15.6" customHeight="1" x14ac:dyDescent="0.4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93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2"/>
      <c r="AO9" s="193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7"/>
    </row>
    <row r="10" spans="3:70" ht="15.6" customHeight="1" x14ac:dyDescent="0.4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7"/>
    </row>
    <row r="11" spans="3:70" ht="15.6" customHeight="1" x14ac:dyDescent="0.4">
      <c r="C11" s="155" t="str">
        <f>IF(COUNTIF([4]回答表!K15,"*")&gt;0,[4]回答表!K15,"")</f>
        <v>井川町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219" t="str">
        <f>IF(COUNTIF([4]回答表!F17,"*")&gt;0,[4]回答表!F17,"")</f>
        <v>介護サービス事業</v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11"/>
      <c r="AG11" s="211"/>
      <c r="AH11" s="211"/>
      <c r="AI11" s="211"/>
      <c r="AJ11" s="211"/>
      <c r="AK11" s="211"/>
      <c r="AL11" s="211"/>
      <c r="AM11" s="211"/>
      <c r="AN11" s="212"/>
      <c r="AO11" s="210" t="str">
        <f>IF(COUNTIF([4]回答表!W17,"*")&gt;0,[4]回答表!W17,"")</f>
        <v>老人短期入所施設</v>
      </c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2"/>
      <c r="BF11" s="155" t="str">
        <f>IF(COUNTIF([4]回答表!F19,"*")&gt;0,[4]回答表!F19,"")</f>
        <v>介護サービス事業特別会計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5"/>
    </row>
    <row r="12" spans="3:70" ht="15.6" customHeight="1" x14ac:dyDescent="0.4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221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191"/>
      <c r="AG12" s="191"/>
      <c r="AH12" s="191"/>
      <c r="AI12" s="191"/>
      <c r="AJ12" s="191"/>
      <c r="AK12" s="191"/>
      <c r="AL12" s="191"/>
      <c r="AM12" s="191"/>
      <c r="AN12" s="192"/>
      <c r="AO12" s="193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5"/>
    </row>
    <row r="13" spans="3:70" ht="15.6" customHeight="1" x14ac:dyDescent="0.4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5"/>
    </row>
    <row r="14" spans="3:70" ht="15.6" customHeight="1" x14ac:dyDescent="0.4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 x14ac:dyDescent="0.4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 x14ac:dyDescent="0.4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3" ht="15.6" customHeight="1" x14ac:dyDescent="0.4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3:83" ht="15.6" customHeight="1" x14ac:dyDescent="0.4">
      <c r="C18" s="13"/>
      <c r="D18" s="225" t="s">
        <v>4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7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3:83" ht="15.6" customHeight="1" x14ac:dyDescent="0.4">
      <c r="C19" s="13"/>
      <c r="D19" s="228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30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3:83" ht="13.15" customHeight="1" x14ac:dyDescent="0.4">
      <c r="C20" s="13"/>
      <c r="D20" s="231" t="s">
        <v>5</v>
      </c>
      <c r="E20" s="232"/>
      <c r="F20" s="232"/>
      <c r="G20" s="232"/>
      <c r="H20" s="232"/>
      <c r="I20" s="232"/>
      <c r="J20" s="233"/>
      <c r="K20" s="231" t="s">
        <v>6</v>
      </c>
      <c r="L20" s="232"/>
      <c r="M20" s="232"/>
      <c r="N20" s="232"/>
      <c r="O20" s="232"/>
      <c r="P20" s="232"/>
      <c r="Q20" s="233"/>
      <c r="R20" s="231" t="s">
        <v>7</v>
      </c>
      <c r="S20" s="232"/>
      <c r="T20" s="232"/>
      <c r="U20" s="232"/>
      <c r="V20" s="232"/>
      <c r="W20" s="232"/>
      <c r="X20" s="233"/>
      <c r="Y20" s="240" t="s">
        <v>8</v>
      </c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2"/>
      <c r="BA20" s="16"/>
      <c r="BB20" s="197" t="s">
        <v>9</v>
      </c>
      <c r="BC20" s="198"/>
      <c r="BD20" s="198"/>
      <c r="BE20" s="198"/>
      <c r="BF20" s="198"/>
      <c r="BG20" s="198"/>
      <c r="BH20" s="198"/>
      <c r="BI20" s="199"/>
      <c r="BJ20" s="200"/>
      <c r="BK20" s="15"/>
      <c r="BR20" s="17"/>
    </row>
    <row r="21" spans="3:83" ht="13.15" customHeight="1" x14ac:dyDescent="0.4">
      <c r="C21" s="13"/>
      <c r="D21" s="234"/>
      <c r="E21" s="235"/>
      <c r="F21" s="235"/>
      <c r="G21" s="235"/>
      <c r="H21" s="235"/>
      <c r="I21" s="235"/>
      <c r="J21" s="236"/>
      <c r="K21" s="234"/>
      <c r="L21" s="235"/>
      <c r="M21" s="235"/>
      <c r="N21" s="235"/>
      <c r="O21" s="235"/>
      <c r="P21" s="235"/>
      <c r="Q21" s="236"/>
      <c r="R21" s="234"/>
      <c r="S21" s="235"/>
      <c r="T21" s="235"/>
      <c r="U21" s="235"/>
      <c r="V21" s="235"/>
      <c r="W21" s="235"/>
      <c r="X21" s="236"/>
      <c r="Y21" s="243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5"/>
      <c r="BA21" s="16"/>
      <c r="BB21" s="201"/>
      <c r="BC21" s="202"/>
      <c r="BD21" s="202"/>
      <c r="BE21" s="202"/>
      <c r="BF21" s="202"/>
      <c r="BG21" s="202"/>
      <c r="BH21" s="202"/>
      <c r="BI21" s="203"/>
      <c r="BJ21" s="204"/>
      <c r="BK21" s="15"/>
      <c r="BR21" s="17"/>
    </row>
    <row r="22" spans="3:83" ht="13.15" customHeight="1" x14ac:dyDescent="0.4">
      <c r="C22" s="13"/>
      <c r="D22" s="234"/>
      <c r="E22" s="235"/>
      <c r="F22" s="235"/>
      <c r="G22" s="235"/>
      <c r="H22" s="235"/>
      <c r="I22" s="235"/>
      <c r="J22" s="236"/>
      <c r="K22" s="234"/>
      <c r="L22" s="235"/>
      <c r="M22" s="235"/>
      <c r="N22" s="235"/>
      <c r="O22" s="235"/>
      <c r="P22" s="235"/>
      <c r="Q22" s="236"/>
      <c r="R22" s="234"/>
      <c r="S22" s="235"/>
      <c r="T22" s="235"/>
      <c r="U22" s="235"/>
      <c r="V22" s="235"/>
      <c r="W22" s="235"/>
      <c r="X22" s="236"/>
      <c r="Y22" s="246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8"/>
      <c r="BA22" s="18"/>
      <c r="BB22" s="201"/>
      <c r="BC22" s="202"/>
      <c r="BD22" s="202"/>
      <c r="BE22" s="202"/>
      <c r="BF22" s="202"/>
      <c r="BG22" s="202"/>
      <c r="BH22" s="202"/>
      <c r="BI22" s="203"/>
      <c r="BJ22" s="204"/>
      <c r="BK22" s="15"/>
      <c r="BR22" s="17"/>
    </row>
    <row r="23" spans="3:83" ht="31.15" customHeight="1" x14ac:dyDescent="0.4">
      <c r="C23" s="13"/>
      <c r="D23" s="237"/>
      <c r="E23" s="238"/>
      <c r="F23" s="238"/>
      <c r="G23" s="238"/>
      <c r="H23" s="238"/>
      <c r="I23" s="238"/>
      <c r="J23" s="239"/>
      <c r="K23" s="237"/>
      <c r="L23" s="238"/>
      <c r="M23" s="238"/>
      <c r="N23" s="238"/>
      <c r="O23" s="238"/>
      <c r="P23" s="238"/>
      <c r="Q23" s="239"/>
      <c r="R23" s="237"/>
      <c r="S23" s="238"/>
      <c r="T23" s="238"/>
      <c r="U23" s="238"/>
      <c r="V23" s="238"/>
      <c r="W23" s="238"/>
      <c r="X23" s="239"/>
      <c r="Y23" s="214" t="s">
        <v>10</v>
      </c>
      <c r="Z23" s="215"/>
      <c r="AA23" s="215"/>
      <c r="AB23" s="215"/>
      <c r="AC23" s="215"/>
      <c r="AD23" s="215"/>
      <c r="AE23" s="216"/>
      <c r="AF23" s="214" t="s">
        <v>11</v>
      </c>
      <c r="AG23" s="215"/>
      <c r="AH23" s="215"/>
      <c r="AI23" s="215"/>
      <c r="AJ23" s="215"/>
      <c r="AK23" s="215"/>
      <c r="AL23" s="216"/>
      <c r="AM23" s="214" t="s">
        <v>12</v>
      </c>
      <c r="AN23" s="215"/>
      <c r="AO23" s="215"/>
      <c r="AP23" s="215"/>
      <c r="AQ23" s="215"/>
      <c r="AR23" s="215"/>
      <c r="AS23" s="216"/>
      <c r="AT23" s="214" t="s">
        <v>13</v>
      </c>
      <c r="AU23" s="215"/>
      <c r="AV23" s="215"/>
      <c r="AW23" s="215"/>
      <c r="AX23" s="215"/>
      <c r="AY23" s="215"/>
      <c r="AZ23" s="216"/>
      <c r="BA23" s="18"/>
      <c r="BB23" s="205"/>
      <c r="BC23" s="206"/>
      <c r="BD23" s="206"/>
      <c r="BE23" s="206"/>
      <c r="BF23" s="206"/>
      <c r="BG23" s="206"/>
      <c r="BH23" s="206"/>
      <c r="BI23" s="207"/>
      <c r="BJ23" s="208"/>
      <c r="BK23" s="15"/>
      <c r="BR23" s="17"/>
    </row>
    <row r="24" spans="3:83" ht="15.6" customHeight="1" x14ac:dyDescent="0.4">
      <c r="C24" s="13"/>
      <c r="D24" s="114" t="str">
        <f>IF([4]回答表!R41="○","○","")</f>
        <v/>
      </c>
      <c r="E24" s="115"/>
      <c r="F24" s="115"/>
      <c r="G24" s="115"/>
      <c r="H24" s="115"/>
      <c r="I24" s="115"/>
      <c r="J24" s="116"/>
      <c r="K24" s="114" t="str">
        <f>IF([4]回答表!R42="○","○","")</f>
        <v/>
      </c>
      <c r="L24" s="115"/>
      <c r="M24" s="115"/>
      <c r="N24" s="115"/>
      <c r="O24" s="115"/>
      <c r="P24" s="115"/>
      <c r="Q24" s="116"/>
      <c r="R24" s="114" t="str">
        <f>IF([4]回答表!R43="○","○","")</f>
        <v/>
      </c>
      <c r="S24" s="115"/>
      <c r="T24" s="115"/>
      <c r="U24" s="115"/>
      <c r="V24" s="115"/>
      <c r="W24" s="115"/>
      <c r="X24" s="116"/>
      <c r="Y24" s="114" t="str">
        <f>IF([4]回答表!R44="○","○","")</f>
        <v/>
      </c>
      <c r="Z24" s="115"/>
      <c r="AA24" s="115"/>
      <c r="AB24" s="115"/>
      <c r="AC24" s="115"/>
      <c r="AD24" s="115"/>
      <c r="AE24" s="116"/>
      <c r="AF24" s="114" t="str">
        <f>IF([4]回答表!R45="○","○","")</f>
        <v/>
      </c>
      <c r="AG24" s="115"/>
      <c r="AH24" s="115"/>
      <c r="AI24" s="115"/>
      <c r="AJ24" s="115"/>
      <c r="AK24" s="115"/>
      <c r="AL24" s="116"/>
      <c r="AM24" s="114" t="str">
        <f>IF([4]回答表!R46="○","○","")</f>
        <v/>
      </c>
      <c r="AN24" s="115"/>
      <c r="AO24" s="115"/>
      <c r="AP24" s="115"/>
      <c r="AQ24" s="115"/>
      <c r="AR24" s="115"/>
      <c r="AS24" s="116"/>
      <c r="AT24" s="114" t="str">
        <f>IF([4]回答表!R47="○","○","")</f>
        <v/>
      </c>
      <c r="AU24" s="115"/>
      <c r="AV24" s="115"/>
      <c r="AW24" s="115"/>
      <c r="AX24" s="115"/>
      <c r="AY24" s="115"/>
      <c r="AZ24" s="116"/>
      <c r="BA24" s="18"/>
      <c r="BB24" s="111" t="str">
        <f>IF([4]回答表!R48="○","○","")</f>
        <v>○</v>
      </c>
      <c r="BC24" s="112"/>
      <c r="BD24" s="112"/>
      <c r="BE24" s="112"/>
      <c r="BF24" s="112"/>
      <c r="BG24" s="112"/>
      <c r="BH24" s="112"/>
      <c r="BI24" s="199"/>
      <c r="BJ24" s="200"/>
      <c r="BK24" s="15"/>
      <c r="BR24" s="17"/>
    </row>
    <row r="25" spans="3:83" ht="15.6" customHeight="1" x14ac:dyDescent="0.4">
      <c r="C25" s="13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19"/>
      <c r="BB25" s="114"/>
      <c r="BC25" s="115"/>
      <c r="BD25" s="115"/>
      <c r="BE25" s="115"/>
      <c r="BF25" s="115"/>
      <c r="BG25" s="115"/>
      <c r="BH25" s="115"/>
      <c r="BI25" s="203"/>
      <c r="BJ25" s="204"/>
      <c r="BK25" s="15"/>
      <c r="BR25" s="17"/>
    </row>
    <row r="26" spans="3:83" ht="15.6" customHeight="1" x14ac:dyDescent="0.4">
      <c r="C26" s="13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19"/>
      <c r="BB26" s="117"/>
      <c r="BC26" s="118"/>
      <c r="BD26" s="118"/>
      <c r="BE26" s="118"/>
      <c r="BF26" s="118"/>
      <c r="BG26" s="118"/>
      <c r="BH26" s="118"/>
      <c r="BI26" s="207"/>
      <c r="BJ26" s="208"/>
      <c r="BK26" s="15"/>
      <c r="BR26" s="17"/>
    </row>
    <row r="27" spans="3:83" ht="15.6" customHeight="1" x14ac:dyDescent="0.4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3:83" ht="15.6" customHeight="1" x14ac:dyDescent="0.4">
      <c r="BR28" s="24"/>
    </row>
    <row r="29" spans="3:83" ht="15.6" customHeight="1" x14ac:dyDescent="0.4">
      <c r="BR29" s="25"/>
    </row>
    <row r="30" spans="3:83" ht="15.6" customHeight="1" x14ac:dyDescent="0.4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R30" s="24"/>
    </row>
    <row r="31" spans="3:83" ht="15.6" customHeight="1" x14ac:dyDescent="0.4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30"/>
      <c r="BR31" s="24"/>
      <c r="CE31" s="31"/>
    </row>
    <row r="32" spans="3:83" ht="15.6" customHeight="1" x14ac:dyDescent="0.5">
      <c r="C32" s="32"/>
      <c r="D32" s="71" t="s">
        <v>14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7" t="s">
        <v>5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9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5"/>
      <c r="BN32" s="35"/>
      <c r="BO32" s="35"/>
      <c r="BP32" s="36"/>
      <c r="BQ32" s="37"/>
      <c r="BR32" s="24"/>
    </row>
    <row r="33" spans="1:70" ht="15.6" customHeight="1" x14ac:dyDescent="0.5">
      <c r="C33" s="32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  <c r="R33" s="80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5"/>
      <c r="BN33" s="35"/>
      <c r="BO33" s="35"/>
      <c r="BP33" s="36"/>
      <c r="BQ33" s="37"/>
      <c r="BR33" s="24"/>
    </row>
    <row r="34" spans="1:70" ht="15.6" customHeight="1" x14ac:dyDescent="0.5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5"/>
      <c r="BN34" s="35"/>
      <c r="BO34" s="35"/>
      <c r="BP34" s="36"/>
      <c r="BQ34" s="37"/>
      <c r="BR34" s="24"/>
    </row>
    <row r="35" spans="1:70" ht="25.5" x14ac:dyDescent="0.5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15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48" t="s">
        <v>17</v>
      </c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6"/>
      <c r="BQ35" s="37"/>
      <c r="BR35" s="24"/>
    </row>
    <row r="36" spans="1:70" ht="15.6" customHeight="1" x14ac:dyDescent="0.4">
      <c r="A36" s="24"/>
      <c r="B36" s="24"/>
      <c r="C36" s="32"/>
      <c r="D36" s="77" t="s">
        <v>18</v>
      </c>
      <c r="E36" s="78"/>
      <c r="F36" s="78"/>
      <c r="G36" s="78"/>
      <c r="H36" s="78"/>
      <c r="I36" s="78"/>
      <c r="J36" s="78"/>
      <c r="K36" s="78"/>
      <c r="L36" s="78"/>
      <c r="M36" s="79"/>
      <c r="N36" s="84" t="str">
        <f>IF([4]回答表!X41="○","○","")</f>
        <v/>
      </c>
      <c r="O36" s="85"/>
      <c r="P36" s="85"/>
      <c r="Q36" s="86"/>
      <c r="R36" s="38"/>
      <c r="S36" s="38"/>
      <c r="T36" s="38"/>
      <c r="U36" s="94" t="str">
        <f>IF([4]回答表!X41="○",[4]回答表!B56,IF([4]回答表!AA41="○",[4]回答表!B76,""))</f>
        <v/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49"/>
      <c r="AL36" s="49"/>
      <c r="AM36" s="209" t="s">
        <v>19</v>
      </c>
      <c r="AN36" s="209"/>
      <c r="AO36" s="209"/>
      <c r="AP36" s="209"/>
      <c r="AQ36" s="209"/>
      <c r="AR36" s="209"/>
      <c r="AS36" s="209"/>
      <c r="AT36" s="209"/>
      <c r="AU36" s="209" t="s">
        <v>20</v>
      </c>
      <c r="AV36" s="209"/>
      <c r="AW36" s="209"/>
      <c r="AX36" s="209"/>
      <c r="AY36" s="209"/>
      <c r="AZ36" s="209"/>
      <c r="BA36" s="209"/>
      <c r="BB36" s="209"/>
      <c r="BC36" s="39"/>
      <c r="BD36" s="34"/>
      <c r="BE36" s="122" t="str">
        <f>IF([4]回答表!X41="○",[4]回答表!S62,IF([4]回答表!AA41="○",[4]回答表!S82,""))</f>
        <v/>
      </c>
      <c r="BF36" s="123"/>
      <c r="BG36" s="123"/>
      <c r="BH36" s="123"/>
      <c r="BI36" s="122"/>
      <c r="BJ36" s="123"/>
      <c r="BK36" s="123"/>
      <c r="BL36" s="123"/>
      <c r="BM36" s="122"/>
      <c r="BN36" s="123"/>
      <c r="BO36" s="123"/>
      <c r="BP36" s="154"/>
      <c r="BQ36" s="37"/>
      <c r="BR36" s="24"/>
    </row>
    <row r="37" spans="1:70" ht="15.6" customHeight="1" x14ac:dyDescent="0.4">
      <c r="A37" s="24"/>
      <c r="B37" s="24"/>
      <c r="C37" s="32"/>
      <c r="D37" s="129"/>
      <c r="E37" s="130"/>
      <c r="F37" s="130"/>
      <c r="G37" s="130"/>
      <c r="H37" s="130"/>
      <c r="I37" s="130"/>
      <c r="J37" s="130"/>
      <c r="K37" s="130"/>
      <c r="L37" s="130"/>
      <c r="M37" s="131"/>
      <c r="N37" s="87"/>
      <c r="O37" s="88"/>
      <c r="P37" s="88"/>
      <c r="Q37" s="89"/>
      <c r="R37" s="38"/>
      <c r="S37" s="38"/>
      <c r="T37" s="38"/>
      <c r="U37" s="97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49"/>
      <c r="AL37" s="4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39"/>
      <c r="BD37" s="34"/>
      <c r="BE37" s="124"/>
      <c r="BF37" s="125"/>
      <c r="BG37" s="125"/>
      <c r="BH37" s="125"/>
      <c r="BI37" s="124"/>
      <c r="BJ37" s="125"/>
      <c r="BK37" s="125"/>
      <c r="BL37" s="125"/>
      <c r="BM37" s="124"/>
      <c r="BN37" s="125"/>
      <c r="BO37" s="125"/>
      <c r="BP37" s="145"/>
      <c r="BQ37" s="37"/>
      <c r="BR37" s="24"/>
    </row>
    <row r="38" spans="1:70" ht="15.6" customHeight="1" x14ac:dyDescent="0.4">
      <c r="A38" s="24"/>
      <c r="B38" s="24"/>
      <c r="C38" s="32"/>
      <c r="D38" s="129"/>
      <c r="E38" s="130"/>
      <c r="F38" s="130"/>
      <c r="G38" s="130"/>
      <c r="H38" s="130"/>
      <c r="I38" s="130"/>
      <c r="J38" s="130"/>
      <c r="K38" s="130"/>
      <c r="L38" s="130"/>
      <c r="M38" s="131"/>
      <c r="N38" s="87"/>
      <c r="O38" s="88"/>
      <c r="P38" s="88"/>
      <c r="Q38" s="89"/>
      <c r="R38" s="38"/>
      <c r="S38" s="38"/>
      <c r="T38" s="38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49"/>
      <c r="AL38" s="49"/>
      <c r="AM38" s="111" t="str">
        <f>IF([4]回答表!X41="○",[4]回答表!G62,IF([4]回答表!AA41="○",[4]回答表!G82,""))</f>
        <v/>
      </c>
      <c r="AN38" s="112"/>
      <c r="AO38" s="112"/>
      <c r="AP38" s="112"/>
      <c r="AQ38" s="112"/>
      <c r="AR38" s="112"/>
      <c r="AS38" s="112"/>
      <c r="AT38" s="113"/>
      <c r="AU38" s="111" t="str">
        <f>IF([4]回答表!X41="○",[4]回答表!G63,IF([4]回答表!AA41="○",[4]回答表!G83,""))</f>
        <v/>
      </c>
      <c r="AV38" s="112"/>
      <c r="AW38" s="112"/>
      <c r="AX38" s="112"/>
      <c r="AY38" s="112"/>
      <c r="AZ38" s="112"/>
      <c r="BA38" s="112"/>
      <c r="BB38" s="113"/>
      <c r="BC38" s="39"/>
      <c r="BD38" s="34"/>
      <c r="BE38" s="124"/>
      <c r="BF38" s="125"/>
      <c r="BG38" s="125"/>
      <c r="BH38" s="125"/>
      <c r="BI38" s="124"/>
      <c r="BJ38" s="125"/>
      <c r="BK38" s="125"/>
      <c r="BL38" s="125"/>
      <c r="BM38" s="124"/>
      <c r="BN38" s="125"/>
      <c r="BO38" s="125"/>
      <c r="BP38" s="145"/>
      <c r="BQ38" s="37"/>
      <c r="BR38" s="24"/>
    </row>
    <row r="39" spans="1:70" ht="15.6" customHeight="1" x14ac:dyDescent="0.4">
      <c r="A39" s="24"/>
      <c r="B39" s="24"/>
      <c r="C39" s="32"/>
      <c r="D39" s="80"/>
      <c r="E39" s="81"/>
      <c r="F39" s="81"/>
      <c r="G39" s="81"/>
      <c r="H39" s="81"/>
      <c r="I39" s="81"/>
      <c r="J39" s="81"/>
      <c r="K39" s="81"/>
      <c r="L39" s="81"/>
      <c r="M39" s="82"/>
      <c r="N39" s="90"/>
      <c r="O39" s="91"/>
      <c r="P39" s="91"/>
      <c r="Q39" s="92"/>
      <c r="R39" s="38"/>
      <c r="S39" s="38"/>
      <c r="T39" s="38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49"/>
      <c r="AL39" s="49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39"/>
      <c r="BD39" s="34"/>
      <c r="BE39" s="124" t="str">
        <f>IF([4]回答表!X41="○",[4]回答表!V62,IF([4]回答表!AA41="○",[4]回答表!V82,""))</f>
        <v/>
      </c>
      <c r="BF39" s="191"/>
      <c r="BG39" s="191"/>
      <c r="BH39" s="192"/>
      <c r="BI39" s="124" t="str">
        <f>IF([4]回答表!X41="○",[4]回答表!V63,IF([4]回答表!AA41="○",[4]回答表!V83,""))</f>
        <v/>
      </c>
      <c r="BJ39" s="191"/>
      <c r="BK39" s="191"/>
      <c r="BL39" s="192"/>
      <c r="BM39" s="124" t="str">
        <f>IF([4]回答表!X41="○",[4]回答表!V64,IF([4]回答表!AA41="○",[4]回答表!V84,""))</f>
        <v/>
      </c>
      <c r="BN39" s="191"/>
      <c r="BO39" s="191"/>
      <c r="BP39" s="192"/>
      <c r="BQ39" s="37"/>
      <c r="BR39" s="24"/>
    </row>
    <row r="40" spans="1:70" ht="15.6" customHeight="1" x14ac:dyDescent="0.4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49"/>
      <c r="AL40" s="49"/>
      <c r="AM40" s="117"/>
      <c r="AN40" s="118"/>
      <c r="AO40" s="118"/>
      <c r="AP40" s="118"/>
      <c r="AQ40" s="118"/>
      <c r="AR40" s="118"/>
      <c r="AS40" s="118"/>
      <c r="AT40" s="119"/>
      <c r="AU40" s="117"/>
      <c r="AV40" s="118"/>
      <c r="AW40" s="118"/>
      <c r="AX40" s="118"/>
      <c r="AY40" s="118"/>
      <c r="AZ40" s="118"/>
      <c r="BA40" s="118"/>
      <c r="BB40" s="119"/>
      <c r="BC40" s="39"/>
      <c r="BD40" s="39"/>
      <c r="BE40" s="193"/>
      <c r="BF40" s="191"/>
      <c r="BG40" s="191"/>
      <c r="BH40" s="192"/>
      <c r="BI40" s="193"/>
      <c r="BJ40" s="191"/>
      <c r="BK40" s="191"/>
      <c r="BL40" s="192"/>
      <c r="BM40" s="193"/>
      <c r="BN40" s="191"/>
      <c r="BO40" s="191"/>
      <c r="BP40" s="192"/>
      <c r="BQ40" s="37"/>
      <c r="BR40" s="24"/>
    </row>
    <row r="41" spans="1:70" ht="15.6" customHeight="1" x14ac:dyDescent="0.4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193"/>
      <c r="BF41" s="191"/>
      <c r="BG41" s="191"/>
      <c r="BH41" s="192"/>
      <c r="BI41" s="193"/>
      <c r="BJ41" s="191"/>
      <c r="BK41" s="191"/>
      <c r="BL41" s="192"/>
      <c r="BM41" s="193"/>
      <c r="BN41" s="191"/>
      <c r="BO41" s="191"/>
      <c r="BP41" s="192"/>
      <c r="BQ41" s="37"/>
      <c r="BR41" s="24"/>
    </row>
    <row r="42" spans="1:70" ht="15.6" customHeight="1" x14ac:dyDescent="0.4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49"/>
      <c r="AL42" s="49"/>
      <c r="AM42" s="103" t="str">
        <f>IF([4]回答表!X41="○",[4]回答表!O68,IF([4]回答表!AA41="○",[4]回答表!O88,""))</f>
        <v/>
      </c>
      <c r="AN42" s="104"/>
      <c r="AO42" s="187" t="s">
        <v>21</v>
      </c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39"/>
      <c r="BD42" s="39"/>
      <c r="BE42" s="193"/>
      <c r="BF42" s="191"/>
      <c r="BG42" s="191"/>
      <c r="BH42" s="192"/>
      <c r="BI42" s="193"/>
      <c r="BJ42" s="191"/>
      <c r="BK42" s="191"/>
      <c r="BL42" s="192"/>
      <c r="BM42" s="193"/>
      <c r="BN42" s="191"/>
      <c r="BO42" s="191"/>
      <c r="BP42" s="192"/>
      <c r="BQ42" s="37"/>
      <c r="BR42" s="24"/>
    </row>
    <row r="43" spans="1:70" ht="15.6" customHeight="1" x14ac:dyDescent="0.4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49"/>
      <c r="AL43" s="49"/>
      <c r="AM43" s="103" t="str">
        <f>IF([4]回答表!X41="○",[4]回答表!O69,IF([4]回答表!AA41="○",[4]回答表!O89,""))</f>
        <v/>
      </c>
      <c r="AN43" s="104"/>
      <c r="AO43" s="187" t="s">
        <v>22</v>
      </c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39"/>
      <c r="BD43" s="34"/>
      <c r="BE43" s="124" t="s">
        <v>23</v>
      </c>
      <c r="BF43" s="191"/>
      <c r="BG43" s="191"/>
      <c r="BH43" s="192"/>
      <c r="BI43" s="124" t="s">
        <v>24</v>
      </c>
      <c r="BJ43" s="191"/>
      <c r="BK43" s="191"/>
      <c r="BL43" s="192"/>
      <c r="BM43" s="124" t="s">
        <v>25</v>
      </c>
      <c r="BN43" s="191"/>
      <c r="BO43" s="191"/>
      <c r="BP43" s="192"/>
      <c r="BQ43" s="37"/>
      <c r="BR43" s="24"/>
    </row>
    <row r="44" spans="1:70" ht="15.6" customHeight="1" x14ac:dyDescent="0.4">
      <c r="A44" s="24"/>
      <c r="B44" s="24"/>
      <c r="C44" s="32"/>
      <c r="D44" s="133" t="s">
        <v>26</v>
      </c>
      <c r="E44" s="134"/>
      <c r="F44" s="134"/>
      <c r="G44" s="134"/>
      <c r="H44" s="134"/>
      <c r="I44" s="134"/>
      <c r="J44" s="134"/>
      <c r="K44" s="134"/>
      <c r="L44" s="134"/>
      <c r="M44" s="135"/>
      <c r="N44" s="84" t="str">
        <f>IF([4]回答表!AA41="○","○","")</f>
        <v/>
      </c>
      <c r="O44" s="85"/>
      <c r="P44" s="85"/>
      <c r="Q44" s="86"/>
      <c r="R44" s="38"/>
      <c r="S44" s="38"/>
      <c r="T44" s="38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49"/>
      <c r="AL44" s="49"/>
      <c r="AM44" s="103" t="str">
        <f>IF([4]回答表!X41="○",[4]回答表!O70,IF([4]回答表!AA41="○",[4]回答表!O90,""))</f>
        <v/>
      </c>
      <c r="AN44" s="104"/>
      <c r="AO44" s="187" t="s">
        <v>27</v>
      </c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8"/>
      <c r="BC44" s="39"/>
      <c r="BD44" s="53"/>
      <c r="BE44" s="193"/>
      <c r="BF44" s="191"/>
      <c r="BG44" s="191"/>
      <c r="BH44" s="192"/>
      <c r="BI44" s="193"/>
      <c r="BJ44" s="191"/>
      <c r="BK44" s="191"/>
      <c r="BL44" s="192"/>
      <c r="BM44" s="193"/>
      <c r="BN44" s="191"/>
      <c r="BO44" s="191"/>
      <c r="BP44" s="192"/>
      <c r="BQ44" s="37"/>
      <c r="BR44" s="24"/>
    </row>
    <row r="45" spans="1:70" ht="15.6" customHeight="1" x14ac:dyDescent="0.4">
      <c r="A45" s="24"/>
      <c r="B45" s="24"/>
      <c r="C45" s="32"/>
      <c r="D45" s="136"/>
      <c r="E45" s="137"/>
      <c r="F45" s="137"/>
      <c r="G45" s="137"/>
      <c r="H45" s="137"/>
      <c r="I45" s="137"/>
      <c r="J45" s="137"/>
      <c r="K45" s="137"/>
      <c r="L45" s="137"/>
      <c r="M45" s="138"/>
      <c r="N45" s="87"/>
      <c r="O45" s="88"/>
      <c r="P45" s="88"/>
      <c r="Q45" s="89"/>
      <c r="R45" s="38"/>
      <c r="S45" s="38"/>
      <c r="T45" s="38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49"/>
      <c r="AL45" s="49"/>
      <c r="AM45" s="103" t="str">
        <f>IF([4]回答表!X41="○",[4]回答表!O71,IF([4]回答表!AA41="○",[4]回答表!O91,""))</f>
        <v/>
      </c>
      <c r="AN45" s="104"/>
      <c r="AO45" s="187" t="s">
        <v>28</v>
      </c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8"/>
      <c r="BC45" s="39"/>
      <c r="BD45" s="53"/>
      <c r="BE45" s="194"/>
      <c r="BF45" s="195"/>
      <c r="BG45" s="195"/>
      <c r="BH45" s="196"/>
      <c r="BI45" s="194"/>
      <c r="BJ45" s="195"/>
      <c r="BK45" s="195"/>
      <c r="BL45" s="196"/>
      <c r="BM45" s="194"/>
      <c r="BN45" s="195"/>
      <c r="BO45" s="195"/>
      <c r="BP45" s="196"/>
      <c r="BQ45" s="37"/>
      <c r="BR45" s="24"/>
    </row>
    <row r="46" spans="1:70" ht="15.6" customHeight="1" x14ac:dyDescent="0.4">
      <c r="A46" s="24"/>
      <c r="B46" s="24"/>
      <c r="C46" s="32"/>
      <c r="D46" s="136"/>
      <c r="E46" s="137"/>
      <c r="F46" s="137"/>
      <c r="G46" s="137"/>
      <c r="H46" s="137"/>
      <c r="I46" s="137"/>
      <c r="J46" s="137"/>
      <c r="K46" s="137"/>
      <c r="L46" s="137"/>
      <c r="M46" s="138"/>
      <c r="N46" s="87"/>
      <c r="O46" s="88"/>
      <c r="P46" s="88"/>
      <c r="Q46" s="89"/>
      <c r="R46" s="38"/>
      <c r="S46" s="38"/>
      <c r="T46" s="38"/>
      <c r="U46" s="97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49"/>
      <c r="AL46" s="49"/>
      <c r="AM46" s="103" t="str">
        <f>IF([4]回答表!X41="○",[4]回答表!AG68,IF([4]回答表!AA41="○",[4]回答表!AG88,""))</f>
        <v/>
      </c>
      <c r="AN46" s="104"/>
      <c r="AO46" s="187" t="s">
        <v>29</v>
      </c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8"/>
      <c r="BC46" s="39"/>
      <c r="BD46" s="53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37"/>
      <c r="BR46" s="24"/>
    </row>
    <row r="47" spans="1:70" ht="15.6" customHeight="1" x14ac:dyDescent="0.4">
      <c r="A47" s="24"/>
      <c r="B47" s="24"/>
      <c r="C47" s="32"/>
      <c r="D47" s="139"/>
      <c r="E47" s="140"/>
      <c r="F47" s="140"/>
      <c r="G47" s="140"/>
      <c r="H47" s="140"/>
      <c r="I47" s="140"/>
      <c r="J47" s="140"/>
      <c r="K47" s="140"/>
      <c r="L47" s="140"/>
      <c r="M47" s="141"/>
      <c r="N47" s="90"/>
      <c r="O47" s="91"/>
      <c r="P47" s="91"/>
      <c r="Q47" s="92"/>
      <c r="R47" s="38"/>
      <c r="S47" s="38"/>
      <c r="T47" s="38"/>
      <c r="U47" s="100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49"/>
      <c r="AL47" s="49"/>
      <c r="AM47" s="103" t="str">
        <f>IF([4]回答表!X41="○",[4]回答表!AG69,IF([4]回答表!AA41="○",[4]回答表!AG89,""))</f>
        <v/>
      </c>
      <c r="AN47" s="104"/>
      <c r="AO47" s="187" t="s">
        <v>30</v>
      </c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39"/>
      <c r="BD47" s="53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37"/>
      <c r="BR47" s="24"/>
    </row>
    <row r="48" spans="1:70" ht="15.6" customHeight="1" x14ac:dyDescent="0.4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103" t="str">
        <f>IF([4]回答表!X41="○",[4]回答表!AG70,IF([4]回答表!AA41="○",[4]回答表!AG90,""))</f>
        <v/>
      </c>
      <c r="AN48" s="104"/>
      <c r="AO48" s="187" t="s">
        <v>31</v>
      </c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8"/>
      <c r="BC48" s="39"/>
      <c r="BD48" s="53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37"/>
      <c r="BR48" s="24"/>
    </row>
    <row r="49" spans="1:70" ht="15.6" customHeight="1" x14ac:dyDescent="0.4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39"/>
      <c r="BD49" s="53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37"/>
      <c r="BR49" s="24"/>
    </row>
    <row r="50" spans="1:70" ht="7.15" customHeight="1" x14ac:dyDescent="0.5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9"/>
      <c r="O50" s="19"/>
      <c r="P50" s="19"/>
      <c r="Q50" s="19"/>
      <c r="R50" s="38"/>
      <c r="S50" s="38"/>
      <c r="T50" s="38"/>
      <c r="U50" s="38"/>
      <c r="V50" s="38"/>
      <c r="W50" s="38"/>
      <c r="X50" s="18"/>
      <c r="Y50" s="18"/>
      <c r="Z50" s="18"/>
      <c r="AA50" s="35"/>
      <c r="AB50" s="35"/>
      <c r="AC50" s="35"/>
      <c r="AD50" s="35"/>
      <c r="AE50" s="35"/>
      <c r="AF50" s="35"/>
      <c r="AG50" s="35"/>
      <c r="AH50" s="35"/>
      <c r="AI50" s="3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37"/>
      <c r="BR50" s="24"/>
    </row>
    <row r="51" spans="1:70" ht="18.600000000000001" customHeight="1" x14ac:dyDescent="0.5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9"/>
      <c r="O51" s="19"/>
      <c r="P51" s="19"/>
      <c r="Q51" s="19"/>
      <c r="R51" s="38"/>
      <c r="S51" s="38"/>
      <c r="T51" s="38"/>
      <c r="U51" s="42" t="s">
        <v>32</v>
      </c>
      <c r="V51" s="38"/>
      <c r="W51" s="38"/>
      <c r="X51" s="38"/>
      <c r="Y51" s="38"/>
      <c r="Z51" s="38"/>
      <c r="AA51" s="35"/>
      <c r="AB51" s="43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2" t="s">
        <v>33</v>
      </c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18"/>
      <c r="BQ51" s="37"/>
      <c r="BR51" s="24"/>
    </row>
    <row r="52" spans="1:70" ht="15.6" customHeight="1" x14ac:dyDescent="0.4">
      <c r="A52" s="24"/>
      <c r="B52" s="24"/>
      <c r="C52" s="32"/>
      <c r="D52" s="77" t="s">
        <v>34</v>
      </c>
      <c r="E52" s="78"/>
      <c r="F52" s="78"/>
      <c r="G52" s="78"/>
      <c r="H52" s="78"/>
      <c r="I52" s="78"/>
      <c r="J52" s="78"/>
      <c r="K52" s="78"/>
      <c r="L52" s="78"/>
      <c r="M52" s="79"/>
      <c r="N52" s="84" t="str">
        <f>IF([4]回答表!AD41="○","○","")</f>
        <v/>
      </c>
      <c r="O52" s="85"/>
      <c r="P52" s="85"/>
      <c r="Q52" s="86"/>
      <c r="R52" s="38"/>
      <c r="S52" s="38"/>
      <c r="T52" s="38"/>
      <c r="U52" s="94" t="str">
        <f>IF([4]回答表!AD41="○",[4]回答表!B96,"")</f>
        <v/>
      </c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5"/>
      <c r="AL52" s="55"/>
      <c r="AM52" s="94" t="str">
        <f>IF([4]回答表!AD41="○",[4]回答表!B101,"")</f>
        <v/>
      </c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37"/>
      <c r="BR52" s="24"/>
    </row>
    <row r="53" spans="1:70" ht="15.6" customHeight="1" x14ac:dyDescent="0.4">
      <c r="A53" s="24"/>
      <c r="B53" s="24"/>
      <c r="C53" s="32"/>
      <c r="D53" s="129"/>
      <c r="E53" s="130"/>
      <c r="F53" s="130"/>
      <c r="G53" s="130"/>
      <c r="H53" s="130"/>
      <c r="I53" s="130"/>
      <c r="J53" s="130"/>
      <c r="K53" s="130"/>
      <c r="L53" s="130"/>
      <c r="M53" s="131"/>
      <c r="N53" s="87"/>
      <c r="O53" s="88"/>
      <c r="P53" s="88"/>
      <c r="Q53" s="89"/>
      <c r="R53" s="38"/>
      <c r="S53" s="38"/>
      <c r="T53" s="38"/>
      <c r="U53" s="97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55"/>
      <c r="AL53" s="55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37"/>
      <c r="BR53" s="24"/>
    </row>
    <row r="54" spans="1:70" ht="15.6" customHeight="1" x14ac:dyDescent="0.4">
      <c r="A54" s="24"/>
      <c r="B54" s="24"/>
      <c r="C54" s="32"/>
      <c r="D54" s="129"/>
      <c r="E54" s="130"/>
      <c r="F54" s="130"/>
      <c r="G54" s="130"/>
      <c r="H54" s="130"/>
      <c r="I54" s="130"/>
      <c r="J54" s="130"/>
      <c r="K54" s="130"/>
      <c r="L54" s="130"/>
      <c r="M54" s="131"/>
      <c r="N54" s="87"/>
      <c r="O54" s="88"/>
      <c r="P54" s="88"/>
      <c r="Q54" s="89"/>
      <c r="R54" s="38"/>
      <c r="S54" s="38"/>
      <c r="T54" s="38"/>
      <c r="U54" s="97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9"/>
      <c r="AK54" s="55"/>
      <c r="AL54" s="55"/>
      <c r="AM54" s="97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9"/>
      <c r="BQ54" s="37"/>
      <c r="BR54" s="24"/>
    </row>
    <row r="55" spans="1:70" ht="15.6" customHeight="1" x14ac:dyDescent="0.4">
      <c r="C55" s="32"/>
      <c r="D55" s="80"/>
      <c r="E55" s="81"/>
      <c r="F55" s="81"/>
      <c r="G55" s="81"/>
      <c r="H55" s="81"/>
      <c r="I55" s="81"/>
      <c r="J55" s="81"/>
      <c r="K55" s="81"/>
      <c r="L55" s="81"/>
      <c r="M55" s="82"/>
      <c r="N55" s="90"/>
      <c r="O55" s="91"/>
      <c r="P55" s="91"/>
      <c r="Q55" s="92"/>
      <c r="R55" s="38"/>
      <c r="S55" s="38"/>
      <c r="T55" s="38"/>
      <c r="U55" s="100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2"/>
      <c r="AK55" s="55"/>
      <c r="AL55" s="55"/>
      <c r="AM55" s="100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2"/>
      <c r="BQ55" s="37"/>
      <c r="BR55" s="24"/>
    </row>
    <row r="56" spans="1:70" ht="15.6" customHeight="1" x14ac:dyDescent="0.4"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  <c r="BR56" s="24"/>
    </row>
    <row r="57" spans="1:70" ht="15.6" customHeight="1" x14ac:dyDescent="0.4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1:70" ht="15.6" customHeight="1" x14ac:dyDescent="0.4"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28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30"/>
      <c r="BR58" s="24"/>
    </row>
    <row r="59" spans="1:70" ht="15.6" customHeight="1" x14ac:dyDescent="0.5">
      <c r="C59" s="32"/>
      <c r="D59" s="71" t="s">
        <v>14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  <c r="R59" s="77" t="s">
        <v>35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9"/>
      <c r="BC59" s="33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  <c r="BO59" s="35"/>
      <c r="BP59" s="36"/>
      <c r="BQ59" s="37"/>
      <c r="BR59" s="24"/>
    </row>
    <row r="60" spans="1:70" ht="15.6" customHeight="1" x14ac:dyDescent="0.5">
      <c r="C60" s="32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6"/>
      <c r="R60" s="80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2"/>
      <c r="BC60" s="33"/>
      <c r="BD60" s="34"/>
      <c r="BE60" s="34"/>
      <c r="BF60" s="34"/>
      <c r="BG60" s="34"/>
      <c r="BH60" s="34"/>
      <c r="BI60" s="34"/>
      <c r="BJ60" s="34"/>
      <c r="BK60" s="34"/>
      <c r="BL60" s="34"/>
      <c r="BM60" s="35"/>
      <c r="BN60" s="35"/>
      <c r="BO60" s="35"/>
      <c r="BP60" s="36"/>
      <c r="BQ60" s="37"/>
      <c r="BR60" s="24"/>
    </row>
    <row r="61" spans="1:70" ht="15.6" customHeight="1" x14ac:dyDescent="0.5">
      <c r="C61" s="3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18"/>
      <c r="Y61" s="18"/>
      <c r="Z61" s="18"/>
      <c r="AA61" s="34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6"/>
      <c r="AO61" s="39"/>
      <c r="AP61" s="40"/>
      <c r="AQ61" s="40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33"/>
      <c r="BD61" s="34"/>
      <c r="BE61" s="34"/>
      <c r="BF61" s="34"/>
      <c r="BG61" s="34"/>
      <c r="BH61" s="34"/>
      <c r="BI61" s="34"/>
      <c r="BJ61" s="34"/>
      <c r="BK61" s="34"/>
      <c r="BL61" s="34"/>
      <c r="BM61" s="35"/>
      <c r="BN61" s="35"/>
      <c r="BO61" s="35"/>
      <c r="BP61" s="36"/>
      <c r="BQ61" s="37"/>
      <c r="BR61" s="24"/>
    </row>
    <row r="62" spans="1:70" ht="25.5" x14ac:dyDescent="0.5">
      <c r="C62" s="3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42" t="s">
        <v>36</v>
      </c>
      <c r="V62" s="38"/>
      <c r="W62" s="38"/>
      <c r="X62" s="38"/>
      <c r="Y62" s="38"/>
      <c r="Z62" s="38"/>
      <c r="AA62" s="35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2" t="s">
        <v>16</v>
      </c>
      <c r="AN62" s="44"/>
      <c r="AO62" s="43"/>
      <c r="AP62" s="45"/>
      <c r="AQ62" s="45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/>
      <c r="BD62" s="35"/>
      <c r="BE62" s="48" t="s">
        <v>17</v>
      </c>
      <c r="BF62" s="59"/>
      <c r="BG62" s="59"/>
      <c r="BH62" s="59"/>
      <c r="BI62" s="59"/>
      <c r="BJ62" s="59"/>
      <c r="BK62" s="59"/>
      <c r="BL62" s="35"/>
      <c r="BM62" s="35"/>
      <c r="BN62" s="35"/>
      <c r="BO62" s="35"/>
      <c r="BP62" s="44"/>
      <c r="BQ62" s="37"/>
      <c r="BR62" s="24"/>
    </row>
    <row r="63" spans="1:70" ht="15.6" customHeight="1" x14ac:dyDescent="0.4">
      <c r="C63" s="32"/>
      <c r="D63" s="77" t="s">
        <v>18</v>
      </c>
      <c r="E63" s="78"/>
      <c r="F63" s="78"/>
      <c r="G63" s="78"/>
      <c r="H63" s="78"/>
      <c r="I63" s="78"/>
      <c r="J63" s="78"/>
      <c r="K63" s="78"/>
      <c r="L63" s="78"/>
      <c r="M63" s="79"/>
      <c r="N63" s="84" t="str">
        <f>IF([4]回答表!X42="○","○","")</f>
        <v/>
      </c>
      <c r="O63" s="85"/>
      <c r="P63" s="85"/>
      <c r="Q63" s="86"/>
      <c r="R63" s="38"/>
      <c r="S63" s="38"/>
      <c r="T63" s="38"/>
      <c r="U63" s="94" t="str">
        <f>IF([4]回答表!X42="○",[4]回答表!B111,IF([4]回答表!AA42="○",[4]回答表!B124,""))</f>
        <v/>
      </c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9"/>
      <c r="AL63" s="49"/>
      <c r="AM63" s="189" t="s">
        <v>37</v>
      </c>
      <c r="AN63" s="189"/>
      <c r="AO63" s="189"/>
      <c r="AP63" s="189"/>
      <c r="AQ63" s="189"/>
      <c r="AR63" s="189"/>
      <c r="AS63" s="189"/>
      <c r="AT63" s="189"/>
      <c r="AU63" s="189" t="s">
        <v>38</v>
      </c>
      <c r="AV63" s="189"/>
      <c r="AW63" s="189"/>
      <c r="AX63" s="189"/>
      <c r="AY63" s="189"/>
      <c r="AZ63" s="189"/>
      <c r="BA63" s="189"/>
      <c r="BB63" s="189"/>
      <c r="BC63" s="39"/>
      <c r="BD63" s="34"/>
      <c r="BE63" s="122" t="str">
        <f>IF([4]回答表!X42="○",[4]回答表!S117,IF([4]回答表!AA42="○",[4]回答表!S130,""))</f>
        <v/>
      </c>
      <c r="BF63" s="123"/>
      <c r="BG63" s="123"/>
      <c r="BH63" s="123"/>
      <c r="BI63" s="122"/>
      <c r="BJ63" s="123"/>
      <c r="BK63" s="123"/>
      <c r="BL63" s="123"/>
      <c r="BM63" s="122"/>
      <c r="BN63" s="123"/>
      <c r="BO63" s="123"/>
      <c r="BP63" s="154"/>
      <c r="BQ63" s="37"/>
      <c r="BR63" s="24"/>
    </row>
    <row r="64" spans="1:70" ht="15.6" customHeight="1" x14ac:dyDescent="0.4">
      <c r="C64" s="32"/>
      <c r="D64" s="129"/>
      <c r="E64" s="130"/>
      <c r="F64" s="130"/>
      <c r="G64" s="130"/>
      <c r="H64" s="130"/>
      <c r="I64" s="130"/>
      <c r="J64" s="130"/>
      <c r="K64" s="130"/>
      <c r="L64" s="130"/>
      <c r="M64" s="131"/>
      <c r="N64" s="87"/>
      <c r="O64" s="88"/>
      <c r="P64" s="88"/>
      <c r="Q64" s="89"/>
      <c r="R64" s="38"/>
      <c r="S64" s="38"/>
      <c r="T64" s="38"/>
      <c r="U64" s="97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9"/>
      <c r="AK64" s="49"/>
      <c r="AL64" s="4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39"/>
      <c r="BD64" s="34"/>
      <c r="BE64" s="124"/>
      <c r="BF64" s="125"/>
      <c r="BG64" s="125"/>
      <c r="BH64" s="125"/>
      <c r="BI64" s="124"/>
      <c r="BJ64" s="125"/>
      <c r="BK64" s="125"/>
      <c r="BL64" s="125"/>
      <c r="BM64" s="124"/>
      <c r="BN64" s="125"/>
      <c r="BO64" s="125"/>
      <c r="BP64" s="145"/>
      <c r="BQ64" s="37"/>
      <c r="BR64" s="24"/>
    </row>
    <row r="65" spans="1:70" ht="15.6" customHeight="1" x14ac:dyDescent="0.4">
      <c r="C65" s="32"/>
      <c r="D65" s="129"/>
      <c r="E65" s="130"/>
      <c r="F65" s="130"/>
      <c r="G65" s="130"/>
      <c r="H65" s="130"/>
      <c r="I65" s="130"/>
      <c r="J65" s="130"/>
      <c r="K65" s="130"/>
      <c r="L65" s="130"/>
      <c r="M65" s="131"/>
      <c r="N65" s="87"/>
      <c r="O65" s="88"/>
      <c r="P65" s="88"/>
      <c r="Q65" s="89"/>
      <c r="R65" s="38"/>
      <c r="S65" s="38"/>
      <c r="T65" s="38"/>
      <c r="U65" s="97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9"/>
      <c r="AK65" s="49"/>
      <c r="AL65" s="4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39"/>
      <c r="BD65" s="34"/>
      <c r="BE65" s="124"/>
      <c r="BF65" s="125"/>
      <c r="BG65" s="125"/>
      <c r="BH65" s="125"/>
      <c r="BI65" s="124"/>
      <c r="BJ65" s="125"/>
      <c r="BK65" s="125"/>
      <c r="BL65" s="125"/>
      <c r="BM65" s="124"/>
      <c r="BN65" s="125"/>
      <c r="BO65" s="125"/>
      <c r="BP65" s="145"/>
      <c r="BQ65" s="37"/>
      <c r="BR65" s="24"/>
    </row>
    <row r="66" spans="1:70" ht="15.6" customHeight="1" x14ac:dyDescent="0.4">
      <c r="C66" s="32"/>
      <c r="D66" s="80"/>
      <c r="E66" s="81"/>
      <c r="F66" s="81"/>
      <c r="G66" s="81"/>
      <c r="H66" s="81"/>
      <c r="I66" s="81"/>
      <c r="J66" s="81"/>
      <c r="K66" s="81"/>
      <c r="L66" s="81"/>
      <c r="M66" s="82"/>
      <c r="N66" s="90"/>
      <c r="O66" s="91"/>
      <c r="P66" s="91"/>
      <c r="Q66" s="92"/>
      <c r="R66" s="38"/>
      <c r="S66" s="38"/>
      <c r="T66" s="38"/>
      <c r="U66" s="97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9"/>
      <c r="AK66" s="49"/>
      <c r="AL66" s="49"/>
      <c r="AM66" s="111" t="str">
        <f>IF([4]回答表!X42="○",[4]回答表!J117,IF([4]回答表!AA42="○",[4]回答表!J130,""))</f>
        <v/>
      </c>
      <c r="AN66" s="112"/>
      <c r="AO66" s="112"/>
      <c r="AP66" s="112"/>
      <c r="AQ66" s="112"/>
      <c r="AR66" s="112"/>
      <c r="AS66" s="112"/>
      <c r="AT66" s="113"/>
      <c r="AU66" s="111" t="str">
        <f>IF([4]回答表!X42="○",[4]回答表!J118,IF([4]回答表!AA42="○",[4]回答表!J131,""))</f>
        <v/>
      </c>
      <c r="AV66" s="112"/>
      <c r="AW66" s="112"/>
      <c r="AX66" s="112"/>
      <c r="AY66" s="112"/>
      <c r="AZ66" s="112"/>
      <c r="BA66" s="112"/>
      <c r="BB66" s="113"/>
      <c r="BC66" s="39"/>
      <c r="BD66" s="34"/>
      <c r="BE66" s="124" t="str">
        <f>IF([4]回答表!X42="○",[4]回答表!V117,IF([4]回答表!AA42="○",[4]回答表!V130,""))</f>
        <v/>
      </c>
      <c r="BF66" s="125"/>
      <c r="BG66" s="125"/>
      <c r="BH66" s="125"/>
      <c r="BI66" s="124" t="str">
        <f>IF([4]回答表!X42="○",[4]回答表!V118,IF([4]回答表!AA42="○",[4]回答表!V131,""))</f>
        <v/>
      </c>
      <c r="BJ66" s="125"/>
      <c r="BK66" s="125"/>
      <c r="BL66" s="125"/>
      <c r="BM66" s="124" t="str">
        <f>IF([4]回答表!X42="○",[4]回答表!V119,IF([4]回答表!AA42="○",[4]回答表!V132,""))</f>
        <v/>
      </c>
      <c r="BN66" s="125"/>
      <c r="BO66" s="125"/>
      <c r="BP66" s="145"/>
      <c r="BQ66" s="37"/>
      <c r="BR66" s="24"/>
    </row>
    <row r="67" spans="1:70" ht="15.6" customHeight="1" x14ac:dyDescent="0.4">
      <c r="C67" s="3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1"/>
      <c r="R67" s="52"/>
      <c r="S67" s="52"/>
      <c r="T67" s="52"/>
      <c r="U67" s="97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9"/>
      <c r="AK67" s="49"/>
      <c r="AL67" s="49"/>
      <c r="AM67" s="114"/>
      <c r="AN67" s="115"/>
      <c r="AO67" s="115"/>
      <c r="AP67" s="115"/>
      <c r="AQ67" s="115"/>
      <c r="AR67" s="115"/>
      <c r="AS67" s="115"/>
      <c r="AT67" s="116"/>
      <c r="AU67" s="114"/>
      <c r="AV67" s="115"/>
      <c r="AW67" s="115"/>
      <c r="AX67" s="115"/>
      <c r="AY67" s="115"/>
      <c r="AZ67" s="115"/>
      <c r="BA67" s="115"/>
      <c r="BB67" s="116"/>
      <c r="BC67" s="39"/>
      <c r="BD67" s="39"/>
      <c r="BE67" s="124"/>
      <c r="BF67" s="125"/>
      <c r="BG67" s="125"/>
      <c r="BH67" s="125"/>
      <c r="BI67" s="124"/>
      <c r="BJ67" s="125"/>
      <c r="BK67" s="125"/>
      <c r="BL67" s="125"/>
      <c r="BM67" s="124"/>
      <c r="BN67" s="125"/>
      <c r="BO67" s="125"/>
      <c r="BP67" s="145"/>
      <c r="BQ67" s="37"/>
      <c r="BR67" s="24"/>
    </row>
    <row r="68" spans="1:70" ht="15.6" customHeight="1" x14ac:dyDescent="0.4">
      <c r="C68" s="3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1"/>
      <c r="P68" s="51"/>
      <c r="Q68" s="51"/>
      <c r="R68" s="52"/>
      <c r="S68" s="52"/>
      <c r="T68" s="52"/>
      <c r="U68" s="97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9"/>
      <c r="AK68" s="49"/>
      <c r="AL68" s="49"/>
      <c r="AM68" s="117"/>
      <c r="AN68" s="118"/>
      <c r="AO68" s="118"/>
      <c r="AP68" s="118"/>
      <c r="AQ68" s="118"/>
      <c r="AR68" s="118"/>
      <c r="AS68" s="118"/>
      <c r="AT68" s="119"/>
      <c r="AU68" s="117"/>
      <c r="AV68" s="118"/>
      <c r="AW68" s="118"/>
      <c r="AX68" s="118"/>
      <c r="AY68" s="118"/>
      <c r="AZ68" s="118"/>
      <c r="BA68" s="118"/>
      <c r="BB68" s="119"/>
      <c r="BC68" s="39"/>
      <c r="BD68" s="34"/>
      <c r="BE68" s="124"/>
      <c r="BF68" s="125"/>
      <c r="BG68" s="125"/>
      <c r="BH68" s="125"/>
      <c r="BI68" s="124"/>
      <c r="BJ68" s="125"/>
      <c r="BK68" s="125"/>
      <c r="BL68" s="125"/>
      <c r="BM68" s="124"/>
      <c r="BN68" s="125"/>
      <c r="BO68" s="125"/>
      <c r="BP68" s="145"/>
      <c r="BQ68" s="37"/>
      <c r="BR68" s="24"/>
    </row>
    <row r="69" spans="1:70" ht="15.6" customHeight="1" x14ac:dyDescent="0.4">
      <c r="C69" s="32"/>
      <c r="D69" s="133" t="s">
        <v>26</v>
      </c>
      <c r="E69" s="134"/>
      <c r="F69" s="134"/>
      <c r="G69" s="134"/>
      <c r="H69" s="134"/>
      <c r="I69" s="134"/>
      <c r="J69" s="134"/>
      <c r="K69" s="134"/>
      <c r="L69" s="134"/>
      <c r="M69" s="135"/>
      <c r="N69" s="84" t="str">
        <f>IF([4]回答表!AA42="○","○","")</f>
        <v/>
      </c>
      <c r="O69" s="85"/>
      <c r="P69" s="85"/>
      <c r="Q69" s="86"/>
      <c r="R69" s="38"/>
      <c r="S69" s="38"/>
      <c r="T69" s="38"/>
      <c r="U69" s="97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9"/>
      <c r="AK69" s="49"/>
      <c r="AL69" s="49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9"/>
      <c r="BD69" s="53"/>
      <c r="BE69" s="124"/>
      <c r="BF69" s="125"/>
      <c r="BG69" s="125"/>
      <c r="BH69" s="125"/>
      <c r="BI69" s="124"/>
      <c r="BJ69" s="125"/>
      <c r="BK69" s="125"/>
      <c r="BL69" s="125"/>
      <c r="BM69" s="124"/>
      <c r="BN69" s="125"/>
      <c r="BO69" s="125"/>
      <c r="BP69" s="145"/>
      <c r="BQ69" s="37"/>
      <c r="BR69" s="24"/>
    </row>
    <row r="70" spans="1:70" ht="15.6" customHeight="1" x14ac:dyDescent="0.4">
      <c r="C70" s="32"/>
      <c r="D70" s="136"/>
      <c r="E70" s="137"/>
      <c r="F70" s="137"/>
      <c r="G70" s="137"/>
      <c r="H70" s="137"/>
      <c r="I70" s="137"/>
      <c r="J70" s="137"/>
      <c r="K70" s="137"/>
      <c r="L70" s="137"/>
      <c r="M70" s="138"/>
      <c r="N70" s="87"/>
      <c r="O70" s="88"/>
      <c r="P70" s="88"/>
      <c r="Q70" s="89"/>
      <c r="R70" s="38"/>
      <c r="S70" s="38"/>
      <c r="T70" s="38"/>
      <c r="U70" s="97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9"/>
      <c r="AK70" s="49"/>
      <c r="AL70" s="49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9"/>
      <c r="BD70" s="53"/>
      <c r="BE70" s="124" t="s">
        <v>23</v>
      </c>
      <c r="BF70" s="125"/>
      <c r="BG70" s="125"/>
      <c r="BH70" s="125"/>
      <c r="BI70" s="124" t="s">
        <v>24</v>
      </c>
      <c r="BJ70" s="125"/>
      <c r="BK70" s="125"/>
      <c r="BL70" s="125"/>
      <c r="BM70" s="124" t="s">
        <v>25</v>
      </c>
      <c r="BN70" s="125"/>
      <c r="BO70" s="125"/>
      <c r="BP70" s="145"/>
      <c r="BQ70" s="37"/>
      <c r="BR70" s="24"/>
    </row>
    <row r="71" spans="1:70" ht="15.6" customHeight="1" x14ac:dyDescent="0.4">
      <c r="C71" s="32"/>
      <c r="D71" s="136"/>
      <c r="E71" s="137"/>
      <c r="F71" s="137"/>
      <c r="G71" s="137"/>
      <c r="H71" s="137"/>
      <c r="I71" s="137"/>
      <c r="J71" s="137"/>
      <c r="K71" s="137"/>
      <c r="L71" s="137"/>
      <c r="M71" s="138"/>
      <c r="N71" s="87"/>
      <c r="O71" s="88"/>
      <c r="P71" s="88"/>
      <c r="Q71" s="89"/>
      <c r="R71" s="38"/>
      <c r="S71" s="38"/>
      <c r="T71" s="38"/>
      <c r="U71" s="97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9"/>
      <c r="AK71" s="49"/>
      <c r="AL71" s="49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9"/>
      <c r="BD71" s="53"/>
      <c r="BE71" s="124"/>
      <c r="BF71" s="125"/>
      <c r="BG71" s="125"/>
      <c r="BH71" s="125"/>
      <c r="BI71" s="124"/>
      <c r="BJ71" s="125"/>
      <c r="BK71" s="125"/>
      <c r="BL71" s="125"/>
      <c r="BM71" s="124"/>
      <c r="BN71" s="125"/>
      <c r="BO71" s="125"/>
      <c r="BP71" s="145"/>
      <c r="BQ71" s="37"/>
      <c r="BR71" s="24"/>
    </row>
    <row r="72" spans="1:70" ht="15.6" customHeight="1" x14ac:dyDescent="0.4">
      <c r="C72" s="32"/>
      <c r="D72" s="139"/>
      <c r="E72" s="140"/>
      <c r="F72" s="140"/>
      <c r="G72" s="140"/>
      <c r="H72" s="140"/>
      <c r="I72" s="140"/>
      <c r="J72" s="140"/>
      <c r="K72" s="140"/>
      <c r="L72" s="140"/>
      <c r="M72" s="141"/>
      <c r="N72" s="90"/>
      <c r="O72" s="91"/>
      <c r="P72" s="91"/>
      <c r="Q72" s="92"/>
      <c r="R72" s="38"/>
      <c r="S72" s="38"/>
      <c r="T72" s="38"/>
      <c r="U72" s="100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2"/>
      <c r="AK72" s="49"/>
      <c r="AL72" s="49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9"/>
      <c r="BD72" s="53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46"/>
      <c r="BQ72" s="37"/>
      <c r="BR72" s="24"/>
    </row>
    <row r="73" spans="1:70" ht="15.6" customHeight="1" x14ac:dyDescent="0.5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19"/>
      <c r="O73" s="19"/>
      <c r="P73" s="19"/>
      <c r="Q73" s="19"/>
      <c r="R73" s="38"/>
      <c r="S73" s="38"/>
      <c r="T73" s="38"/>
      <c r="U73" s="38"/>
      <c r="V73" s="38"/>
      <c r="W73" s="38"/>
      <c r="X73" s="18"/>
      <c r="Y73" s="18"/>
      <c r="Z73" s="18"/>
      <c r="AA73" s="35"/>
      <c r="AB73" s="35"/>
      <c r="AC73" s="35"/>
      <c r="AD73" s="35"/>
      <c r="AE73" s="35"/>
      <c r="AF73" s="35"/>
      <c r="AG73" s="35"/>
      <c r="AH73" s="35"/>
      <c r="AI73" s="35"/>
      <c r="AJ73" s="18"/>
      <c r="AK73" s="18"/>
      <c r="AL73" s="18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37"/>
      <c r="BR73" s="24"/>
    </row>
    <row r="74" spans="1:70" ht="18.600000000000001" customHeight="1" x14ac:dyDescent="0.5">
      <c r="C74" s="3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9"/>
      <c r="O74" s="19"/>
      <c r="P74" s="19"/>
      <c r="Q74" s="19"/>
      <c r="R74" s="38"/>
      <c r="S74" s="38"/>
      <c r="T74" s="38"/>
      <c r="U74" s="42" t="s">
        <v>32</v>
      </c>
      <c r="V74" s="38"/>
      <c r="W74" s="38"/>
      <c r="X74" s="38"/>
      <c r="Y74" s="38"/>
      <c r="Z74" s="38"/>
      <c r="AA74" s="35"/>
      <c r="AB74" s="43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2" t="s">
        <v>33</v>
      </c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18"/>
      <c r="BQ74" s="37"/>
      <c r="BR74" s="24"/>
    </row>
    <row r="75" spans="1:70" ht="15.6" customHeight="1" x14ac:dyDescent="0.4">
      <c r="C75" s="32"/>
      <c r="D75" s="77" t="s">
        <v>34</v>
      </c>
      <c r="E75" s="78"/>
      <c r="F75" s="78"/>
      <c r="G75" s="78"/>
      <c r="H75" s="78"/>
      <c r="I75" s="78"/>
      <c r="J75" s="78"/>
      <c r="K75" s="78"/>
      <c r="L75" s="78"/>
      <c r="M75" s="79"/>
      <c r="N75" s="84" t="str">
        <f>IF([4]回答表!AD42="○","○","")</f>
        <v/>
      </c>
      <c r="O75" s="85"/>
      <c r="P75" s="85"/>
      <c r="Q75" s="86"/>
      <c r="R75" s="38"/>
      <c r="S75" s="38"/>
      <c r="T75" s="38"/>
      <c r="U75" s="94" t="str">
        <f>IF([4]回答表!AD42="○",[4]回答表!B137,"")</f>
        <v/>
      </c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55"/>
      <c r="AL75" s="55"/>
      <c r="AM75" s="94" t="str">
        <f>IF([4]回答表!AD42="○",[4]回答表!B143,"")</f>
        <v/>
      </c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6"/>
      <c r="BQ75" s="37"/>
      <c r="BR75" s="24"/>
    </row>
    <row r="76" spans="1:70" ht="15.6" customHeight="1" x14ac:dyDescent="0.4">
      <c r="C76" s="32"/>
      <c r="D76" s="129"/>
      <c r="E76" s="130"/>
      <c r="F76" s="130"/>
      <c r="G76" s="130"/>
      <c r="H76" s="130"/>
      <c r="I76" s="130"/>
      <c r="J76" s="130"/>
      <c r="K76" s="130"/>
      <c r="L76" s="130"/>
      <c r="M76" s="131"/>
      <c r="N76" s="87"/>
      <c r="O76" s="88"/>
      <c r="P76" s="88"/>
      <c r="Q76" s="89"/>
      <c r="R76" s="38"/>
      <c r="S76" s="38"/>
      <c r="T76" s="38"/>
      <c r="U76" s="97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9"/>
      <c r="AK76" s="55"/>
      <c r="AL76" s="55"/>
      <c r="AM76" s="97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9"/>
      <c r="BQ76" s="37"/>
      <c r="BR76" s="24"/>
    </row>
    <row r="77" spans="1:70" ht="15.6" customHeight="1" x14ac:dyDescent="0.4">
      <c r="C77" s="32"/>
      <c r="D77" s="129"/>
      <c r="E77" s="130"/>
      <c r="F77" s="130"/>
      <c r="G77" s="130"/>
      <c r="H77" s="130"/>
      <c r="I77" s="130"/>
      <c r="J77" s="130"/>
      <c r="K77" s="130"/>
      <c r="L77" s="130"/>
      <c r="M77" s="131"/>
      <c r="N77" s="87"/>
      <c r="O77" s="88"/>
      <c r="P77" s="88"/>
      <c r="Q77" s="89"/>
      <c r="R77" s="38"/>
      <c r="S77" s="38"/>
      <c r="T77" s="38"/>
      <c r="U77" s="97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9"/>
      <c r="AK77" s="55"/>
      <c r="AL77" s="55"/>
      <c r="AM77" s="97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9"/>
      <c r="BQ77" s="37"/>
      <c r="BR77" s="24"/>
    </row>
    <row r="78" spans="1:70" ht="15.6" customHeight="1" x14ac:dyDescent="0.4">
      <c r="C78" s="32"/>
      <c r="D78" s="80"/>
      <c r="E78" s="81"/>
      <c r="F78" s="81"/>
      <c r="G78" s="81"/>
      <c r="H78" s="81"/>
      <c r="I78" s="81"/>
      <c r="J78" s="81"/>
      <c r="K78" s="81"/>
      <c r="L78" s="81"/>
      <c r="M78" s="82"/>
      <c r="N78" s="90"/>
      <c r="O78" s="91"/>
      <c r="P78" s="91"/>
      <c r="Q78" s="92"/>
      <c r="R78" s="38"/>
      <c r="S78" s="38"/>
      <c r="T78" s="38"/>
      <c r="U78" s="100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2"/>
      <c r="AK78" s="55"/>
      <c r="AL78" s="55"/>
      <c r="AM78" s="100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2"/>
      <c r="BQ78" s="37"/>
      <c r="BR78" s="24"/>
    </row>
    <row r="79" spans="1:70" ht="15.6" customHeight="1" x14ac:dyDescent="0.4"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8"/>
      <c r="BR79" s="24"/>
    </row>
    <row r="80" spans="1:70" ht="15.6" customHeight="1" x14ac:dyDescent="0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3:69" ht="15.6" customHeight="1" x14ac:dyDescent="0.4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28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30"/>
    </row>
    <row r="82" spans="3:69" ht="15.6" customHeight="1" x14ac:dyDescent="0.5">
      <c r="C82" s="3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8"/>
      <c r="Y82" s="18"/>
      <c r="Z82" s="18"/>
      <c r="AA82" s="34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6"/>
      <c r="AO82" s="39"/>
      <c r="AP82" s="40"/>
      <c r="AQ82" s="40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33"/>
      <c r="BD82" s="34"/>
      <c r="BE82" s="34"/>
      <c r="BF82" s="34"/>
      <c r="BG82" s="34"/>
      <c r="BH82" s="34"/>
      <c r="BI82" s="34"/>
      <c r="BJ82" s="34"/>
      <c r="BK82" s="34"/>
      <c r="BL82" s="34"/>
      <c r="BM82" s="35"/>
      <c r="BN82" s="35"/>
      <c r="BO82" s="35"/>
      <c r="BP82" s="36"/>
      <c r="BQ82" s="37"/>
    </row>
    <row r="83" spans="3:69" ht="15.6" customHeight="1" x14ac:dyDescent="0.5">
      <c r="C83" s="32"/>
      <c r="D83" s="71" t="s">
        <v>14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3"/>
      <c r="R83" s="77" t="s">
        <v>39</v>
      </c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9"/>
      <c r="BC83" s="33"/>
      <c r="BD83" s="34"/>
      <c r="BE83" s="34"/>
      <c r="BF83" s="34"/>
      <c r="BG83" s="34"/>
      <c r="BH83" s="34"/>
      <c r="BI83" s="34"/>
      <c r="BJ83" s="34"/>
      <c r="BK83" s="34"/>
      <c r="BL83" s="34"/>
      <c r="BM83" s="35"/>
      <c r="BN83" s="35"/>
      <c r="BO83" s="35"/>
      <c r="BP83" s="36"/>
      <c r="BQ83" s="37"/>
    </row>
    <row r="84" spans="3:69" ht="15.6" customHeight="1" x14ac:dyDescent="0.5">
      <c r="C84" s="32"/>
      <c r="D84" s="74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6"/>
      <c r="R84" s="80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2"/>
      <c r="BC84" s="33"/>
      <c r="BD84" s="34"/>
      <c r="BE84" s="34"/>
      <c r="BF84" s="34"/>
      <c r="BG84" s="34"/>
      <c r="BH84" s="34"/>
      <c r="BI84" s="34"/>
      <c r="BJ84" s="34"/>
      <c r="BK84" s="34"/>
      <c r="BL84" s="34"/>
      <c r="BM84" s="35"/>
      <c r="BN84" s="35"/>
      <c r="BO84" s="35"/>
      <c r="BP84" s="36"/>
      <c r="BQ84" s="37"/>
    </row>
    <row r="85" spans="3:69" ht="15.6" customHeight="1" x14ac:dyDescent="0.5">
      <c r="C85" s="32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18"/>
      <c r="Y85" s="18"/>
      <c r="Z85" s="18"/>
      <c r="AA85" s="34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6"/>
      <c r="AO85" s="39"/>
      <c r="AP85" s="40"/>
      <c r="AQ85" s="40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33"/>
      <c r="BD85" s="34"/>
      <c r="BE85" s="34"/>
      <c r="BF85" s="34"/>
      <c r="BG85" s="34"/>
      <c r="BH85" s="34"/>
      <c r="BI85" s="34"/>
      <c r="BJ85" s="34"/>
      <c r="BK85" s="34"/>
      <c r="BL85" s="34"/>
      <c r="BM85" s="35"/>
      <c r="BN85" s="35"/>
      <c r="BO85" s="35"/>
      <c r="BP85" s="36"/>
      <c r="BQ85" s="37"/>
    </row>
    <row r="86" spans="3:69" ht="25.5" x14ac:dyDescent="0.5">
      <c r="C86" s="3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42" t="s">
        <v>40</v>
      </c>
      <c r="V86" s="44"/>
      <c r="W86" s="43"/>
      <c r="X86" s="45"/>
      <c r="Y86" s="4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M86" s="42" t="s">
        <v>36</v>
      </c>
      <c r="AN86" s="38"/>
      <c r="AO86" s="38"/>
      <c r="AP86" s="38"/>
      <c r="AQ86" s="38"/>
      <c r="AR86" s="38"/>
      <c r="AS86" s="35"/>
      <c r="AT86" s="43"/>
      <c r="AU86" s="43"/>
      <c r="AV86" s="43"/>
      <c r="AW86" s="43"/>
      <c r="AX86" s="43"/>
      <c r="AY86" s="43"/>
      <c r="AZ86" s="43"/>
      <c r="BA86" s="43"/>
      <c r="BB86" s="43"/>
      <c r="BC86" s="47"/>
      <c r="BD86" s="35"/>
      <c r="BE86" s="48" t="s">
        <v>17</v>
      </c>
      <c r="BF86" s="59"/>
      <c r="BG86" s="59"/>
      <c r="BH86" s="59"/>
      <c r="BI86" s="59"/>
      <c r="BJ86" s="59"/>
      <c r="BK86" s="59"/>
      <c r="BL86" s="35"/>
      <c r="BM86" s="35"/>
      <c r="BN86" s="35"/>
      <c r="BO86" s="35"/>
      <c r="BP86" s="36"/>
      <c r="BQ86" s="37"/>
    </row>
    <row r="87" spans="3:69" ht="19.149999999999999" customHeight="1" x14ac:dyDescent="0.4">
      <c r="C87" s="32"/>
      <c r="D87" s="83" t="s">
        <v>18</v>
      </c>
      <c r="E87" s="83"/>
      <c r="F87" s="83"/>
      <c r="G87" s="83"/>
      <c r="H87" s="83"/>
      <c r="I87" s="83"/>
      <c r="J87" s="83"/>
      <c r="K87" s="83"/>
      <c r="L87" s="83"/>
      <c r="M87" s="83"/>
      <c r="N87" s="84" t="str">
        <f>IF([4]回答表!F17="水道事業",IF([4]回答表!X43="○","○",""),"")</f>
        <v/>
      </c>
      <c r="O87" s="85"/>
      <c r="P87" s="85"/>
      <c r="Q87" s="86"/>
      <c r="R87" s="38"/>
      <c r="S87" s="38"/>
      <c r="T87" s="38"/>
      <c r="U87" s="105" t="s">
        <v>41</v>
      </c>
      <c r="V87" s="106"/>
      <c r="W87" s="106"/>
      <c r="X87" s="106"/>
      <c r="Y87" s="106"/>
      <c r="Z87" s="106"/>
      <c r="AA87" s="106"/>
      <c r="AB87" s="106"/>
      <c r="AC87" s="105" t="s">
        <v>42</v>
      </c>
      <c r="AD87" s="106"/>
      <c r="AE87" s="106"/>
      <c r="AF87" s="106"/>
      <c r="AG87" s="106"/>
      <c r="AH87" s="106"/>
      <c r="AI87" s="106"/>
      <c r="AJ87" s="107"/>
      <c r="AK87" s="49"/>
      <c r="AL87" s="49"/>
      <c r="AM87" s="94" t="str">
        <f>IF([4]回答表!F17="水道事業",IF([4]回答表!X43="○",[4]回答表!B154,IF([4]回答表!AA43="○",[4]回答表!B201,"")),"")</f>
        <v/>
      </c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6"/>
      <c r="BC87" s="39"/>
      <c r="BD87" s="34"/>
      <c r="BE87" s="122" t="str">
        <f>IF([4]回答表!F17="水道事業",IF([4]回答表!X43="○",[4]回答表!B190,IF([4]回答表!AA43="○",[4]回答表!B238,"")),"")</f>
        <v/>
      </c>
      <c r="BF87" s="123"/>
      <c r="BG87" s="123"/>
      <c r="BH87" s="123"/>
      <c r="BI87" s="122"/>
      <c r="BJ87" s="123"/>
      <c r="BK87" s="123"/>
      <c r="BL87" s="123"/>
      <c r="BM87" s="122"/>
      <c r="BN87" s="123"/>
      <c r="BO87" s="123"/>
      <c r="BP87" s="154"/>
      <c r="BQ87" s="37"/>
    </row>
    <row r="88" spans="3:69" ht="19.149999999999999" customHeight="1" x14ac:dyDescent="0.4">
      <c r="C88" s="32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7"/>
      <c r="O88" s="88"/>
      <c r="P88" s="88"/>
      <c r="Q88" s="89"/>
      <c r="R88" s="38"/>
      <c r="S88" s="38"/>
      <c r="T88" s="38"/>
      <c r="U88" s="178"/>
      <c r="V88" s="179"/>
      <c r="W88" s="179"/>
      <c r="X88" s="179"/>
      <c r="Y88" s="179"/>
      <c r="Z88" s="179"/>
      <c r="AA88" s="179"/>
      <c r="AB88" s="179"/>
      <c r="AC88" s="178"/>
      <c r="AD88" s="179"/>
      <c r="AE88" s="179"/>
      <c r="AF88" s="179"/>
      <c r="AG88" s="179"/>
      <c r="AH88" s="179"/>
      <c r="AI88" s="179"/>
      <c r="AJ88" s="180"/>
      <c r="AK88" s="49"/>
      <c r="AL88" s="49"/>
      <c r="AM88" s="97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9"/>
      <c r="BC88" s="39"/>
      <c r="BD88" s="34"/>
      <c r="BE88" s="124"/>
      <c r="BF88" s="125"/>
      <c r="BG88" s="125"/>
      <c r="BH88" s="125"/>
      <c r="BI88" s="124"/>
      <c r="BJ88" s="125"/>
      <c r="BK88" s="125"/>
      <c r="BL88" s="125"/>
      <c r="BM88" s="124"/>
      <c r="BN88" s="125"/>
      <c r="BO88" s="125"/>
      <c r="BP88" s="145"/>
      <c r="BQ88" s="37"/>
    </row>
    <row r="89" spans="3:69" ht="15.6" customHeight="1" x14ac:dyDescent="0.4">
      <c r="C89" s="32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7"/>
      <c r="O89" s="88"/>
      <c r="P89" s="88"/>
      <c r="Q89" s="89"/>
      <c r="R89" s="38"/>
      <c r="S89" s="38"/>
      <c r="T89" s="38"/>
      <c r="U89" s="111" t="str">
        <f>IF([4]回答表!F17="水道事業",IF([4]回答表!X43="○",[4]回答表!J162,IF([4]回答表!AA43="○",[4]回答表!J209,"")),"")</f>
        <v/>
      </c>
      <c r="V89" s="112"/>
      <c r="W89" s="112"/>
      <c r="X89" s="112"/>
      <c r="Y89" s="112"/>
      <c r="Z89" s="112"/>
      <c r="AA89" s="112"/>
      <c r="AB89" s="113"/>
      <c r="AC89" s="111" t="str">
        <f>IF([4]回答表!F17="水道事業",IF([4]回答表!X43="○",[4]回答表!J169,IF([4]回答表!AA43="○",[4]回答表!J216,"")),"")</f>
        <v/>
      </c>
      <c r="AD89" s="112"/>
      <c r="AE89" s="112"/>
      <c r="AF89" s="112"/>
      <c r="AG89" s="112"/>
      <c r="AH89" s="112"/>
      <c r="AI89" s="112"/>
      <c r="AJ89" s="113"/>
      <c r="AK89" s="49"/>
      <c r="AL89" s="49"/>
      <c r="AM89" s="97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9"/>
      <c r="BC89" s="39"/>
      <c r="BD89" s="34"/>
      <c r="BE89" s="124"/>
      <c r="BF89" s="125"/>
      <c r="BG89" s="125"/>
      <c r="BH89" s="125"/>
      <c r="BI89" s="124"/>
      <c r="BJ89" s="125"/>
      <c r="BK89" s="125"/>
      <c r="BL89" s="125"/>
      <c r="BM89" s="124"/>
      <c r="BN89" s="125"/>
      <c r="BO89" s="125"/>
      <c r="BP89" s="145"/>
      <c r="BQ89" s="37"/>
    </row>
    <row r="90" spans="3:69" ht="15.6" customHeight="1" x14ac:dyDescent="0.4">
      <c r="C90" s="32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90"/>
      <c r="O90" s="91"/>
      <c r="P90" s="91"/>
      <c r="Q90" s="92"/>
      <c r="R90" s="38"/>
      <c r="S90" s="38"/>
      <c r="T90" s="38"/>
      <c r="U90" s="114"/>
      <c r="V90" s="115"/>
      <c r="W90" s="115"/>
      <c r="X90" s="115"/>
      <c r="Y90" s="115"/>
      <c r="Z90" s="115"/>
      <c r="AA90" s="115"/>
      <c r="AB90" s="116"/>
      <c r="AC90" s="114"/>
      <c r="AD90" s="115"/>
      <c r="AE90" s="115"/>
      <c r="AF90" s="115"/>
      <c r="AG90" s="115"/>
      <c r="AH90" s="115"/>
      <c r="AI90" s="115"/>
      <c r="AJ90" s="116"/>
      <c r="AK90" s="49"/>
      <c r="AL90" s="49"/>
      <c r="AM90" s="97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9"/>
      <c r="BC90" s="39"/>
      <c r="BD90" s="34"/>
      <c r="BE90" s="124" t="str">
        <f>IF([4]回答表!F17="水道事業",IF([4]回答表!X43="○",[4]回答表!E190,IF([4]回答表!AA43="○",[4]回答表!E238,"")),"")</f>
        <v/>
      </c>
      <c r="BF90" s="125"/>
      <c r="BG90" s="125"/>
      <c r="BH90" s="125"/>
      <c r="BI90" s="124" t="str">
        <f>IF([4]回答表!F17="水道事業",IF([4]回答表!X43="○",[4]回答表!E191,IF([4]回答表!AA43="○",[4]回答表!E239,"")),"")</f>
        <v/>
      </c>
      <c r="BJ90" s="125"/>
      <c r="BK90" s="125"/>
      <c r="BL90" s="125"/>
      <c r="BM90" s="124" t="str">
        <f>IF([4]回答表!F17="水道事業",IF([4]回答表!X43="○",[4]回答表!E192,IF([4]回答表!AA43="○",[4]回答表!E240,"")),"")</f>
        <v/>
      </c>
      <c r="BN90" s="125"/>
      <c r="BO90" s="125"/>
      <c r="BP90" s="145"/>
      <c r="BQ90" s="37"/>
    </row>
    <row r="91" spans="3:69" ht="15.6" customHeight="1" x14ac:dyDescent="0.4">
      <c r="C91" s="3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51"/>
      <c r="P91" s="51"/>
      <c r="Q91" s="51"/>
      <c r="R91" s="52"/>
      <c r="S91" s="52"/>
      <c r="T91" s="52"/>
      <c r="U91" s="117"/>
      <c r="V91" s="118"/>
      <c r="W91" s="118"/>
      <c r="X91" s="118"/>
      <c r="Y91" s="118"/>
      <c r="Z91" s="118"/>
      <c r="AA91" s="118"/>
      <c r="AB91" s="119"/>
      <c r="AC91" s="117"/>
      <c r="AD91" s="118"/>
      <c r="AE91" s="118"/>
      <c r="AF91" s="118"/>
      <c r="AG91" s="118"/>
      <c r="AH91" s="118"/>
      <c r="AI91" s="118"/>
      <c r="AJ91" s="119"/>
      <c r="AK91" s="49"/>
      <c r="AL91" s="49"/>
      <c r="AM91" s="97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9"/>
      <c r="BC91" s="39"/>
      <c r="BD91" s="39"/>
      <c r="BE91" s="124"/>
      <c r="BF91" s="125"/>
      <c r="BG91" s="125"/>
      <c r="BH91" s="125"/>
      <c r="BI91" s="124"/>
      <c r="BJ91" s="125"/>
      <c r="BK91" s="125"/>
      <c r="BL91" s="125"/>
      <c r="BM91" s="124"/>
      <c r="BN91" s="125"/>
      <c r="BO91" s="125"/>
      <c r="BP91" s="145"/>
      <c r="BQ91" s="37"/>
    </row>
    <row r="92" spans="3:69" ht="19.149999999999999" customHeight="1" x14ac:dyDescent="0.4">
      <c r="C92" s="3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1"/>
      <c r="O92" s="51"/>
      <c r="P92" s="51"/>
      <c r="Q92" s="51"/>
      <c r="R92" s="52"/>
      <c r="S92" s="52"/>
      <c r="T92" s="52"/>
      <c r="U92" s="105" t="s">
        <v>43</v>
      </c>
      <c r="V92" s="106"/>
      <c r="W92" s="106"/>
      <c r="X92" s="106"/>
      <c r="Y92" s="106"/>
      <c r="Z92" s="106"/>
      <c r="AA92" s="106"/>
      <c r="AB92" s="106"/>
      <c r="AC92" s="105" t="s">
        <v>44</v>
      </c>
      <c r="AD92" s="106"/>
      <c r="AE92" s="106"/>
      <c r="AF92" s="106"/>
      <c r="AG92" s="106"/>
      <c r="AH92" s="106"/>
      <c r="AI92" s="106"/>
      <c r="AJ92" s="107"/>
      <c r="AK92" s="49"/>
      <c r="AL92" s="49"/>
      <c r="AM92" s="97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9"/>
      <c r="BC92" s="39"/>
      <c r="BD92" s="34"/>
      <c r="BE92" s="124"/>
      <c r="BF92" s="125"/>
      <c r="BG92" s="125"/>
      <c r="BH92" s="125"/>
      <c r="BI92" s="124"/>
      <c r="BJ92" s="125"/>
      <c r="BK92" s="125"/>
      <c r="BL92" s="125"/>
      <c r="BM92" s="124"/>
      <c r="BN92" s="125"/>
      <c r="BO92" s="125"/>
      <c r="BP92" s="145"/>
      <c r="BQ92" s="37"/>
    </row>
    <row r="93" spans="3:69" ht="19.149999999999999" customHeight="1" x14ac:dyDescent="0.4">
      <c r="C93" s="32"/>
      <c r="D93" s="126" t="s">
        <v>26</v>
      </c>
      <c r="E93" s="83"/>
      <c r="F93" s="83"/>
      <c r="G93" s="83"/>
      <c r="H93" s="83"/>
      <c r="I93" s="83"/>
      <c r="J93" s="83"/>
      <c r="K93" s="83"/>
      <c r="L93" s="83"/>
      <c r="M93" s="93"/>
      <c r="N93" s="84" t="str">
        <f>IF([4]回答表!F17="水道事業",IF([4]回答表!AA43="○","○",""),"")</f>
        <v/>
      </c>
      <c r="O93" s="85"/>
      <c r="P93" s="85"/>
      <c r="Q93" s="86"/>
      <c r="R93" s="38"/>
      <c r="S93" s="38"/>
      <c r="T93" s="38"/>
      <c r="U93" s="178"/>
      <c r="V93" s="179"/>
      <c r="W93" s="179"/>
      <c r="X93" s="179"/>
      <c r="Y93" s="179"/>
      <c r="Z93" s="179"/>
      <c r="AA93" s="179"/>
      <c r="AB93" s="179"/>
      <c r="AC93" s="178"/>
      <c r="AD93" s="179"/>
      <c r="AE93" s="179"/>
      <c r="AF93" s="179"/>
      <c r="AG93" s="179"/>
      <c r="AH93" s="179"/>
      <c r="AI93" s="179"/>
      <c r="AJ93" s="180"/>
      <c r="AK93" s="49"/>
      <c r="AL93" s="49"/>
      <c r="AM93" s="97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9"/>
      <c r="BC93" s="39"/>
      <c r="BD93" s="53"/>
      <c r="BE93" s="124"/>
      <c r="BF93" s="125"/>
      <c r="BG93" s="125"/>
      <c r="BH93" s="125"/>
      <c r="BI93" s="124"/>
      <c r="BJ93" s="125"/>
      <c r="BK93" s="125"/>
      <c r="BL93" s="125"/>
      <c r="BM93" s="124"/>
      <c r="BN93" s="125"/>
      <c r="BO93" s="125"/>
      <c r="BP93" s="145"/>
      <c r="BQ93" s="37"/>
    </row>
    <row r="94" spans="3:69" ht="15.6" customHeight="1" x14ac:dyDescent="0.4">
      <c r="C94" s="32"/>
      <c r="D94" s="83"/>
      <c r="E94" s="83"/>
      <c r="F94" s="83"/>
      <c r="G94" s="83"/>
      <c r="H94" s="83"/>
      <c r="I94" s="83"/>
      <c r="J94" s="83"/>
      <c r="K94" s="83"/>
      <c r="L94" s="83"/>
      <c r="M94" s="93"/>
      <c r="N94" s="87"/>
      <c r="O94" s="88"/>
      <c r="P94" s="88"/>
      <c r="Q94" s="89"/>
      <c r="R94" s="38"/>
      <c r="S94" s="38"/>
      <c r="T94" s="38"/>
      <c r="U94" s="111" t="str">
        <f>IF([4]回答表!F17="水道事業",IF([4]回答表!X43="○",[4]回答表!J172,IF([4]回答表!AA43="○",[4]回答表!J219,"")),"")</f>
        <v/>
      </c>
      <c r="V94" s="112"/>
      <c r="W94" s="112"/>
      <c r="X94" s="112"/>
      <c r="Y94" s="112"/>
      <c r="Z94" s="112"/>
      <c r="AA94" s="112"/>
      <c r="AB94" s="113"/>
      <c r="AC94" s="111" t="str">
        <f>IF([4]回答表!F17="水道事業",IF([4]回答表!X43="○",[4]回答表!J176,IF([4]回答表!AA43="○",[4]回答表!J223,"")),"")</f>
        <v/>
      </c>
      <c r="AD94" s="112"/>
      <c r="AE94" s="112"/>
      <c r="AF94" s="112"/>
      <c r="AG94" s="112"/>
      <c r="AH94" s="112"/>
      <c r="AI94" s="112"/>
      <c r="AJ94" s="113"/>
      <c r="AK94" s="49"/>
      <c r="AL94" s="49"/>
      <c r="AM94" s="97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9"/>
      <c r="BC94" s="39"/>
      <c r="BD94" s="53"/>
      <c r="BE94" s="124" t="s">
        <v>23</v>
      </c>
      <c r="BF94" s="125"/>
      <c r="BG94" s="125"/>
      <c r="BH94" s="125"/>
      <c r="BI94" s="124" t="s">
        <v>24</v>
      </c>
      <c r="BJ94" s="125"/>
      <c r="BK94" s="125"/>
      <c r="BL94" s="125"/>
      <c r="BM94" s="124" t="s">
        <v>25</v>
      </c>
      <c r="BN94" s="125"/>
      <c r="BO94" s="125"/>
      <c r="BP94" s="145"/>
      <c r="BQ94" s="37"/>
    </row>
    <row r="95" spans="3:69" ht="15.6" customHeight="1" x14ac:dyDescent="0.4">
      <c r="C95" s="32"/>
      <c r="D95" s="83"/>
      <c r="E95" s="83"/>
      <c r="F95" s="83"/>
      <c r="G95" s="83"/>
      <c r="H95" s="83"/>
      <c r="I95" s="83"/>
      <c r="J95" s="83"/>
      <c r="K95" s="83"/>
      <c r="L95" s="83"/>
      <c r="M95" s="93"/>
      <c r="N95" s="87"/>
      <c r="O95" s="88"/>
      <c r="P95" s="88"/>
      <c r="Q95" s="89"/>
      <c r="R95" s="38"/>
      <c r="S95" s="38"/>
      <c r="T95" s="38"/>
      <c r="U95" s="114"/>
      <c r="V95" s="115"/>
      <c r="W95" s="115"/>
      <c r="X95" s="115"/>
      <c r="Y95" s="115"/>
      <c r="Z95" s="115"/>
      <c r="AA95" s="115"/>
      <c r="AB95" s="116"/>
      <c r="AC95" s="114"/>
      <c r="AD95" s="115"/>
      <c r="AE95" s="115"/>
      <c r="AF95" s="115"/>
      <c r="AG95" s="115"/>
      <c r="AH95" s="115"/>
      <c r="AI95" s="115"/>
      <c r="AJ95" s="116"/>
      <c r="AK95" s="49"/>
      <c r="AL95" s="49"/>
      <c r="AM95" s="97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9"/>
      <c r="BC95" s="39"/>
      <c r="BD95" s="53"/>
      <c r="BE95" s="124"/>
      <c r="BF95" s="125"/>
      <c r="BG95" s="125"/>
      <c r="BH95" s="125"/>
      <c r="BI95" s="124"/>
      <c r="BJ95" s="125"/>
      <c r="BK95" s="125"/>
      <c r="BL95" s="125"/>
      <c r="BM95" s="124"/>
      <c r="BN95" s="125"/>
      <c r="BO95" s="125"/>
      <c r="BP95" s="145"/>
      <c r="BQ95" s="37"/>
    </row>
    <row r="96" spans="3:69" ht="15.6" customHeight="1" x14ac:dyDescent="0.4">
      <c r="C96" s="32"/>
      <c r="D96" s="83"/>
      <c r="E96" s="83"/>
      <c r="F96" s="83"/>
      <c r="G96" s="83"/>
      <c r="H96" s="83"/>
      <c r="I96" s="83"/>
      <c r="J96" s="83"/>
      <c r="K96" s="83"/>
      <c r="L96" s="83"/>
      <c r="M96" s="93"/>
      <c r="N96" s="90"/>
      <c r="O96" s="91"/>
      <c r="P96" s="91"/>
      <c r="Q96" s="92"/>
      <c r="R96" s="38"/>
      <c r="S96" s="38"/>
      <c r="T96" s="38"/>
      <c r="U96" s="117"/>
      <c r="V96" s="118"/>
      <c r="W96" s="118"/>
      <c r="X96" s="118"/>
      <c r="Y96" s="118"/>
      <c r="Z96" s="118"/>
      <c r="AA96" s="118"/>
      <c r="AB96" s="119"/>
      <c r="AC96" s="117"/>
      <c r="AD96" s="118"/>
      <c r="AE96" s="118"/>
      <c r="AF96" s="118"/>
      <c r="AG96" s="118"/>
      <c r="AH96" s="118"/>
      <c r="AI96" s="118"/>
      <c r="AJ96" s="119"/>
      <c r="AK96" s="49"/>
      <c r="AL96" s="49"/>
      <c r="AM96" s="100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2"/>
      <c r="BC96" s="39"/>
      <c r="BD96" s="53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46"/>
      <c r="BQ96" s="37"/>
    </row>
    <row r="97" spans="1:70" ht="15.6" customHeight="1" x14ac:dyDescent="0.5">
      <c r="C97" s="3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19"/>
      <c r="O97" s="19"/>
      <c r="P97" s="19"/>
      <c r="Q97" s="19"/>
      <c r="R97" s="38"/>
      <c r="S97" s="38"/>
      <c r="T97" s="38"/>
      <c r="U97" s="38"/>
      <c r="V97" s="38"/>
      <c r="W97" s="38"/>
      <c r="X97" s="18"/>
      <c r="Y97" s="18"/>
      <c r="Z97" s="18"/>
      <c r="AA97" s="35"/>
      <c r="AB97" s="35"/>
      <c r="AC97" s="35"/>
      <c r="AD97" s="35"/>
      <c r="AE97" s="35"/>
      <c r="AF97" s="35"/>
      <c r="AG97" s="35"/>
      <c r="AH97" s="35"/>
      <c r="AI97" s="35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37"/>
    </row>
    <row r="98" spans="1:70" ht="18.600000000000001" customHeight="1" x14ac:dyDescent="0.5">
      <c r="C98" s="3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19"/>
      <c r="O98" s="19"/>
      <c r="P98" s="19"/>
      <c r="Q98" s="19"/>
      <c r="R98" s="38"/>
      <c r="S98" s="38"/>
      <c r="T98" s="38"/>
      <c r="U98" s="42" t="s">
        <v>32</v>
      </c>
      <c r="V98" s="38"/>
      <c r="W98" s="38"/>
      <c r="X98" s="38"/>
      <c r="Y98" s="38"/>
      <c r="Z98" s="38"/>
      <c r="AA98" s="35"/>
      <c r="AB98" s="43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2" t="s">
        <v>33</v>
      </c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18"/>
      <c r="BQ98" s="37"/>
    </row>
    <row r="99" spans="1:70" ht="15.6" customHeight="1" x14ac:dyDescent="0.4">
      <c r="C99" s="32"/>
      <c r="D99" s="83" t="s">
        <v>34</v>
      </c>
      <c r="E99" s="83"/>
      <c r="F99" s="83"/>
      <c r="G99" s="83"/>
      <c r="H99" s="83"/>
      <c r="I99" s="83"/>
      <c r="J99" s="83"/>
      <c r="K99" s="83"/>
      <c r="L99" s="83"/>
      <c r="M99" s="93"/>
      <c r="N99" s="84" t="str">
        <f>IF([4]回答表!F17="水道事業",IF([4]回答表!AD43="○","○",""),"")</f>
        <v/>
      </c>
      <c r="O99" s="85"/>
      <c r="P99" s="85"/>
      <c r="Q99" s="86"/>
      <c r="R99" s="38"/>
      <c r="S99" s="38"/>
      <c r="T99" s="38"/>
      <c r="U99" s="94" t="str">
        <f>IF([4]回答表!F17="水道事業",IF([4]回答表!AD43="○",[4]回答表!B249,""),"")</f>
        <v/>
      </c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55"/>
      <c r="AL99" s="55"/>
      <c r="AM99" s="94" t="str">
        <f>IF([4]回答表!F17="水道事業",IF([4]回答表!AD43="○",[4]回答表!B255,""),"")</f>
        <v/>
      </c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6"/>
      <c r="BQ99" s="37"/>
    </row>
    <row r="100" spans="1:70" ht="15.6" customHeight="1" x14ac:dyDescent="0.4">
      <c r="C100" s="32"/>
      <c r="D100" s="83"/>
      <c r="E100" s="83"/>
      <c r="F100" s="83"/>
      <c r="G100" s="83"/>
      <c r="H100" s="83"/>
      <c r="I100" s="83"/>
      <c r="J100" s="83"/>
      <c r="K100" s="83"/>
      <c r="L100" s="83"/>
      <c r="M100" s="93"/>
      <c r="N100" s="87"/>
      <c r="O100" s="88"/>
      <c r="P100" s="88"/>
      <c r="Q100" s="89"/>
      <c r="R100" s="38"/>
      <c r="S100" s="38"/>
      <c r="T100" s="38"/>
      <c r="U100" s="97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9"/>
      <c r="AK100" s="55"/>
      <c r="AL100" s="55"/>
      <c r="AM100" s="97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9"/>
      <c r="BQ100" s="37"/>
    </row>
    <row r="101" spans="1:70" ht="15.6" customHeight="1" x14ac:dyDescent="0.4">
      <c r="C101" s="32"/>
      <c r="D101" s="83"/>
      <c r="E101" s="83"/>
      <c r="F101" s="83"/>
      <c r="G101" s="83"/>
      <c r="H101" s="83"/>
      <c r="I101" s="83"/>
      <c r="J101" s="83"/>
      <c r="K101" s="83"/>
      <c r="L101" s="83"/>
      <c r="M101" s="93"/>
      <c r="N101" s="87"/>
      <c r="O101" s="88"/>
      <c r="P101" s="88"/>
      <c r="Q101" s="89"/>
      <c r="R101" s="38"/>
      <c r="S101" s="38"/>
      <c r="T101" s="38"/>
      <c r="U101" s="97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9"/>
      <c r="AK101" s="55"/>
      <c r="AL101" s="55"/>
      <c r="AM101" s="97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9"/>
      <c r="BQ101" s="37"/>
    </row>
    <row r="102" spans="1:70" ht="15.6" customHeight="1" x14ac:dyDescent="0.4">
      <c r="C102" s="32"/>
      <c r="D102" s="83"/>
      <c r="E102" s="83"/>
      <c r="F102" s="83"/>
      <c r="G102" s="83"/>
      <c r="H102" s="83"/>
      <c r="I102" s="83"/>
      <c r="J102" s="83"/>
      <c r="K102" s="83"/>
      <c r="L102" s="83"/>
      <c r="M102" s="93"/>
      <c r="N102" s="90"/>
      <c r="O102" s="91"/>
      <c r="P102" s="91"/>
      <c r="Q102" s="92"/>
      <c r="R102" s="38"/>
      <c r="S102" s="38"/>
      <c r="T102" s="38"/>
      <c r="U102" s="100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2"/>
      <c r="AK102" s="55"/>
      <c r="AL102" s="55"/>
      <c r="AM102" s="100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2"/>
      <c r="BQ102" s="37"/>
    </row>
    <row r="103" spans="1:70" ht="15.6" customHeight="1" x14ac:dyDescent="0.4"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8"/>
    </row>
    <row r="104" spans="1:70" ht="15.6" customHeight="1" x14ac:dyDescent="0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:70" ht="15.6" customHeight="1" x14ac:dyDescent="0.4"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28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30"/>
    </row>
    <row r="106" spans="1:70" ht="15.6" customHeight="1" x14ac:dyDescent="0.5">
      <c r="C106" s="32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8"/>
      <c r="Y106" s="18"/>
      <c r="Z106" s="18"/>
      <c r="AA106" s="34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6"/>
      <c r="AO106" s="39"/>
      <c r="AP106" s="40"/>
      <c r="AQ106" s="40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33"/>
      <c r="BD106" s="34"/>
      <c r="BE106" s="34"/>
      <c r="BF106" s="34"/>
      <c r="BG106" s="34"/>
      <c r="BH106" s="34"/>
      <c r="BI106" s="34"/>
      <c r="BJ106" s="34"/>
      <c r="BK106" s="34"/>
      <c r="BL106" s="34"/>
      <c r="BM106" s="35"/>
      <c r="BN106" s="35"/>
      <c r="BO106" s="35"/>
      <c r="BP106" s="36"/>
      <c r="BQ106" s="37"/>
    </row>
    <row r="107" spans="1:70" ht="15.6" customHeight="1" x14ac:dyDescent="0.5">
      <c r="C107" s="32"/>
      <c r="D107" s="71" t="s">
        <v>14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3"/>
      <c r="R107" s="77" t="s">
        <v>45</v>
      </c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9"/>
      <c r="BC107" s="33"/>
      <c r="BD107" s="34"/>
      <c r="BE107" s="34"/>
      <c r="BF107" s="34"/>
      <c r="BG107" s="34"/>
      <c r="BH107" s="34"/>
      <c r="BI107" s="34"/>
      <c r="BJ107" s="34"/>
      <c r="BK107" s="34"/>
      <c r="BL107" s="34"/>
      <c r="BM107" s="35"/>
      <c r="BN107" s="35"/>
      <c r="BO107" s="35"/>
      <c r="BP107" s="36"/>
      <c r="BQ107" s="37"/>
    </row>
    <row r="108" spans="1:70" ht="15.6" customHeight="1" x14ac:dyDescent="0.5">
      <c r="C108" s="32"/>
      <c r="D108" s="74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6"/>
      <c r="R108" s="80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2"/>
      <c r="BC108" s="33"/>
      <c r="BD108" s="34"/>
      <c r="BE108" s="34"/>
      <c r="BF108" s="34"/>
      <c r="BG108" s="34"/>
      <c r="BH108" s="34"/>
      <c r="BI108" s="34"/>
      <c r="BJ108" s="34"/>
      <c r="BK108" s="34"/>
      <c r="BL108" s="34"/>
      <c r="BM108" s="35"/>
      <c r="BN108" s="35"/>
      <c r="BO108" s="35"/>
      <c r="BP108" s="36"/>
      <c r="BQ108" s="37"/>
    </row>
    <row r="109" spans="1:70" ht="15.6" customHeight="1" x14ac:dyDescent="0.5">
      <c r="C109" s="32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8"/>
      <c r="Y109" s="18"/>
      <c r="Z109" s="18"/>
      <c r="AA109" s="34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6"/>
      <c r="AO109" s="39"/>
      <c r="AP109" s="40"/>
      <c r="AQ109" s="40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33"/>
      <c r="BD109" s="34"/>
      <c r="BE109" s="34"/>
      <c r="BF109" s="34"/>
      <c r="BG109" s="34"/>
      <c r="BH109" s="34"/>
      <c r="BI109" s="34"/>
      <c r="BJ109" s="34"/>
      <c r="BK109" s="34"/>
      <c r="BL109" s="34"/>
      <c r="BM109" s="35"/>
      <c r="BN109" s="35"/>
      <c r="BO109" s="35"/>
      <c r="BP109" s="36"/>
      <c r="BQ109" s="37"/>
    </row>
    <row r="110" spans="1:70" ht="25.5" x14ac:dyDescent="0.5">
      <c r="C110" s="32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42" t="s">
        <v>40</v>
      </c>
      <c r="V110" s="44"/>
      <c r="W110" s="43"/>
      <c r="X110" s="45"/>
      <c r="Y110" s="45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43"/>
      <c r="AM110" s="42" t="s">
        <v>36</v>
      </c>
      <c r="AN110" s="38"/>
      <c r="AO110" s="38"/>
      <c r="AP110" s="38"/>
      <c r="AQ110" s="38"/>
      <c r="AR110" s="38"/>
      <c r="AS110" s="35"/>
      <c r="AT110" s="43"/>
      <c r="AU110" s="43"/>
      <c r="AV110" s="43"/>
      <c r="AW110" s="43"/>
      <c r="AX110" s="43"/>
      <c r="AY110" s="43"/>
      <c r="AZ110" s="43"/>
      <c r="BA110" s="43"/>
      <c r="BB110" s="43"/>
      <c r="BC110" s="47"/>
      <c r="BD110" s="35"/>
      <c r="BE110" s="48" t="s">
        <v>17</v>
      </c>
      <c r="BF110" s="59"/>
      <c r="BG110" s="59"/>
      <c r="BH110" s="59"/>
      <c r="BI110" s="59"/>
      <c r="BJ110" s="59"/>
      <c r="BK110" s="59"/>
      <c r="BL110" s="35"/>
      <c r="BM110" s="35"/>
      <c r="BN110" s="35"/>
      <c r="BO110" s="35"/>
      <c r="BP110" s="36"/>
      <c r="BQ110" s="37"/>
    </row>
    <row r="111" spans="1:70" ht="19.149999999999999" customHeight="1" x14ac:dyDescent="0.4">
      <c r="C111" s="32"/>
      <c r="D111" s="83" t="s">
        <v>18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4" t="str">
        <f>IF([4]回答表!F17="簡易水道事業",IF([4]回答表!X43="○","○",""),"")</f>
        <v/>
      </c>
      <c r="O111" s="85"/>
      <c r="P111" s="85"/>
      <c r="Q111" s="86"/>
      <c r="R111" s="38"/>
      <c r="S111" s="38"/>
      <c r="T111" s="38"/>
      <c r="U111" s="105" t="s">
        <v>46</v>
      </c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7"/>
      <c r="AK111" s="49"/>
      <c r="AL111" s="49"/>
      <c r="AM111" s="94" t="str">
        <f>IF([4]回答表!F17="簡易水道事業",IF([4]回答表!X43="○",[4]回答表!B154,IF([4]回答表!AA43="○",[4]回答表!B201,"")),"")</f>
        <v/>
      </c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6"/>
      <c r="BC111" s="39"/>
      <c r="BD111" s="34"/>
      <c r="BE111" s="122" t="str">
        <f>IF([4]回答表!F17="簡易水道事業",IF([4]回答表!X43="○",[4]回答表!B190,IF([4]回答表!AA43="○",[4]回答表!B238,"")),"")</f>
        <v/>
      </c>
      <c r="BF111" s="123"/>
      <c r="BG111" s="123"/>
      <c r="BH111" s="123"/>
      <c r="BI111" s="122"/>
      <c r="BJ111" s="123"/>
      <c r="BK111" s="123"/>
      <c r="BL111" s="123"/>
      <c r="BM111" s="122"/>
      <c r="BN111" s="123"/>
      <c r="BO111" s="123"/>
      <c r="BP111" s="154"/>
      <c r="BQ111" s="37"/>
    </row>
    <row r="112" spans="1:70" ht="19.149999999999999" customHeight="1" x14ac:dyDescent="0.4">
      <c r="C112" s="32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7"/>
      <c r="O112" s="88"/>
      <c r="P112" s="88"/>
      <c r="Q112" s="89"/>
      <c r="R112" s="38"/>
      <c r="S112" s="38"/>
      <c r="T112" s="38"/>
      <c r="U112" s="108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10"/>
      <c r="AK112" s="49"/>
      <c r="AL112" s="49"/>
      <c r="AM112" s="97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9"/>
      <c r="BC112" s="39"/>
      <c r="BD112" s="34"/>
      <c r="BE112" s="124"/>
      <c r="BF112" s="125"/>
      <c r="BG112" s="125"/>
      <c r="BH112" s="125"/>
      <c r="BI112" s="124"/>
      <c r="BJ112" s="125"/>
      <c r="BK112" s="125"/>
      <c r="BL112" s="125"/>
      <c r="BM112" s="124"/>
      <c r="BN112" s="125"/>
      <c r="BO112" s="125"/>
      <c r="BP112" s="145"/>
      <c r="BQ112" s="37"/>
    </row>
    <row r="113" spans="3:69" ht="15.6" customHeight="1" x14ac:dyDescent="0.4">
      <c r="C113" s="32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7"/>
      <c r="O113" s="88"/>
      <c r="P113" s="88"/>
      <c r="Q113" s="89"/>
      <c r="R113" s="38"/>
      <c r="S113" s="38"/>
      <c r="T113" s="38"/>
      <c r="U113" s="111" t="str">
        <f>IF([4]回答表!F17="簡易水道事業",IF([4]回答表!X43="○",[4]回答表!Y181,IF([4]回答表!AA43="○",[4]回答表!Y229,"")),"")</f>
        <v/>
      </c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3"/>
      <c r="AK113" s="49"/>
      <c r="AL113" s="49"/>
      <c r="AM113" s="97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9"/>
      <c r="BC113" s="39"/>
      <c r="BD113" s="34"/>
      <c r="BE113" s="124"/>
      <c r="BF113" s="125"/>
      <c r="BG113" s="125"/>
      <c r="BH113" s="125"/>
      <c r="BI113" s="124"/>
      <c r="BJ113" s="125"/>
      <c r="BK113" s="125"/>
      <c r="BL113" s="125"/>
      <c r="BM113" s="124"/>
      <c r="BN113" s="125"/>
      <c r="BO113" s="125"/>
      <c r="BP113" s="145"/>
      <c r="BQ113" s="37"/>
    </row>
    <row r="114" spans="3:69" ht="15.6" customHeight="1" x14ac:dyDescent="0.4">
      <c r="C114" s="3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90"/>
      <c r="O114" s="91"/>
      <c r="P114" s="91"/>
      <c r="Q114" s="92"/>
      <c r="R114" s="38"/>
      <c r="S114" s="38"/>
      <c r="T114" s="38"/>
      <c r="U114" s="114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6"/>
      <c r="AK114" s="49"/>
      <c r="AL114" s="49"/>
      <c r="AM114" s="97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9"/>
      <c r="BC114" s="39"/>
      <c r="BD114" s="34"/>
      <c r="BE114" s="124" t="str">
        <f>IF([4]回答表!F17="簡易水道事業",IF([4]回答表!X43="○",[4]回答表!E190,IF([4]回答表!AA43="○",[4]回答表!E238,"")),"")</f>
        <v/>
      </c>
      <c r="BF114" s="125"/>
      <c r="BG114" s="125"/>
      <c r="BH114" s="125"/>
      <c r="BI114" s="124" t="str">
        <f>IF([4]回答表!F17="簡易水道事業",IF([4]回答表!X43="○",[4]回答表!E191,IF([4]回答表!AA43="○",[4]回答表!E239,"")),"")</f>
        <v/>
      </c>
      <c r="BJ114" s="125"/>
      <c r="BK114" s="125"/>
      <c r="BL114" s="125"/>
      <c r="BM114" s="124" t="str">
        <f>IF([4]回答表!F17="簡易水道事業",IF([4]回答表!X43="○",[4]回答表!E192,IF([4]回答表!AA43="○",[4]回答表!E240,"")),"")</f>
        <v/>
      </c>
      <c r="BN114" s="125"/>
      <c r="BO114" s="125"/>
      <c r="BP114" s="145"/>
      <c r="BQ114" s="37"/>
    </row>
    <row r="115" spans="3:69" ht="15.6" customHeight="1" x14ac:dyDescent="0.4"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1"/>
      <c r="O115" s="51"/>
      <c r="P115" s="51"/>
      <c r="Q115" s="51"/>
      <c r="R115" s="52"/>
      <c r="S115" s="52"/>
      <c r="T115" s="52"/>
      <c r="U115" s="117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9"/>
      <c r="AK115" s="49"/>
      <c r="AL115" s="49"/>
      <c r="AM115" s="97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9"/>
      <c r="BC115" s="39"/>
      <c r="BD115" s="39"/>
      <c r="BE115" s="124"/>
      <c r="BF115" s="125"/>
      <c r="BG115" s="125"/>
      <c r="BH115" s="125"/>
      <c r="BI115" s="124"/>
      <c r="BJ115" s="125"/>
      <c r="BK115" s="125"/>
      <c r="BL115" s="125"/>
      <c r="BM115" s="124"/>
      <c r="BN115" s="125"/>
      <c r="BO115" s="125"/>
      <c r="BP115" s="145"/>
      <c r="BQ115" s="37"/>
    </row>
    <row r="116" spans="3:69" ht="19.149999999999999" customHeight="1" x14ac:dyDescent="0.4"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1"/>
      <c r="O116" s="51"/>
      <c r="P116" s="51"/>
      <c r="Q116" s="51"/>
      <c r="R116" s="52"/>
      <c r="S116" s="52"/>
      <c r="T116" s="52"/>
      <c r="U116" s="105" t="s">
        <v>47</v>
      </c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7"/>
      <c r="AK116" s="49"/>
      <c r="AL116" s="49"/>
      <c r="AM116" s="97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9"/>
      <c r="BC116" s="39"/>
      <c r="BD116" s="34"/>
      <c r="BE116" s="124"/>
      <c r="BF116" s="125"/>
      <c r="BG116" s="125"/>
      <c r="BH116" s="125"/>
      <c r="BI116" s="124"/>
      <c r="BJ116" s="125"/>
      <c r="BK116" s="125"/>
      <c r="BL116" s="125"/>
      <c r="BM116" s="124"/>
      <c r="BN116" s="125"/>
      <c r="BO116" s="125"/>
      <c r="BP116" s="145"/>
      <c r="BQ116" s="37"/>
    </row>
    <row r="117" spans="3:69" ht="19.149999999999999" customHeight="1" x14ac:dyDescent="0.4">
      <c r="C117" s="32"/>
      <c r="D117" s="126" t="s">
        <v>26</v>
      </c>
      <c r="E117" s="83"/>
      <c r="F117" s="83"/>
      <c r="G117" s="83"/>
      <c r="H117" s="83"/>
      <c r="I117" s="83"/>
      <c r="J117" s="83"/>
      <c r="K117" s="83"/>
      <c r="L117" s="83"/>
      <c r="M117" s="93"/>
      <c r="N117" s="84" t="str">
        <f>IF([4]回答表!F17="簡易水道事業",IF([4]回答表!AA43="○","○",""),"")</f>
        <v/>
      </c>
      <c r="O117" s="85"/>
      <c r="P117" s="85"/>
      <c r="Q117" s="86"/>
      <c r="R117" s="38"/>
      <c r="S117" s="38"/>
      <c r="T117" s="38"/>
      <c r="U117" s="108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10"/>
      <c r="AK117" s="49"/>
      <c r="AL117" s="49"/>
      <c r="AM117" s="97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9"/>
      <c r="BC117" s="39"/>
      <c r="BD117" s="53"/>
      <c r="BE117" s="124"/>
      <c r="BF117" s="125"/>
      <c r="BG117" s="125"/>
      <c r="BH117" s="125"/>
      <c r="BI117" s="124"/>
      <c r="BJ117" s="125"/>
      <c r="BK117" s="125"/>
      <c r="BL117" s="125"/>
      <c r="BM117" s="124"/>
      <c r="BN117" s="125"/>
      <c r="BO117" s="125"/>
      <c r="BP117" s="145"/>
      <c r="BQ117" s="37"/>
    </row>
    <row r="118" spans="3:69" ht="15.6" customHeight="1" x14ac:dyDescent="0.4">
      <c r="C118" s="32"/>
      <c r="D118" s="83"/>
      <c r="E118" s="83"/>
      <c r="F118" s="83"/>
      <c r="G118" s="83"/>
      <c r="H118" s="83"/>
      <c r="I118" s="83"/>
      <c r="J118" s="83"/>
      <c r="K118" s="83"/>
      <c r="L118" s="83"/>
      <c r="M118" s="93"/>
      <c r="N118" s="87"/>
      <c r="O118" s="88"/>
      <c r="P118" s="88"/>
      <c r="Q118" s="89"/>
      <c r="R118" s="38"/>
      <c r="S118" s="38"/>
      <c r="T118" s="38"/>
      <c r="U118" s="111" t="str">
        <f>IF([4]回答表!F17="簡易水道事業",IF([4]回答表!X43="○",[4]回答表!Y182,IF([4]回答表!AA43="○",[4]回答表!Y230,"")),"")</f>
        <v/>
      </c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3"/>
      <c r="AK118" s="49"/>
      <c r="AL118" s="49"/>
      <c r="AM118" s="97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9"/>
      <c r="BC118" s="39"/>
      <c r="BD118" s="53"/>
      <c r="BE118" s="124" t="s">
        <v>23</v>
      </c>
      <c r="BF118" s="125"/>
      <c r="BG118" s="125"/>
      <c r="BH118" s="125"/>
      <c r="BI118" s="124" t="s">
        <v>24</v>
      </c>
      <c r="BJ118" s="125"/>
      <c r="BK118" s="125"/>
      <c r="BL118" s="125"/>
      <c r="BM118" s="124" t="s">
        <v>25</v>
      </c>
      <c r="BN118" s="125"/>
      <c r="BO118" s="125"/>
      <c r="BP118" s="145"/>
      <c r="BQ118" s="37"/>
    </row>
    <row r="119" spans="3:69" ht="15.6" customHeight="1" x14ac:dyDescent="0.4">
      <c r="C119" s="32"/>
      <c r="D119" s="83"/>
      <c r="E119" s="83"/>
      <c r="F119" s="83"/>
      <c r="G119" s="83"/>
      <c r="H119" s="83"/>
      <c r="I119" s="83"/>
      <c r="J119" s="83"/>
      <c r="K119" s="83"/>
      <c r="L119" s="83"/>
      <c r="M119" s="93"/>
      <c r="N119" s="87"/>
      <c r="O119" s="88"/>
      <c r="P119" s="88"/>
      <c r="Q119" s="89"/>
      <c r="R119" s="38"/>
      <c r="S119" s="38"/>
      <c r="T119" s="38"/>
      <c r="U119" s="114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6"/>
      <c r="AK119" s="49"/>
      <c r="AL119" s="49"/>
      <c r="AM119" s="97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9"/>
      <c r="BC119" s="39"/>
      <c r="BD119" s="53"/>
      <c r="BE119" s="124"/>
      <c r="BF119" s="125"/>
      <c r="BG119" s="125"/>
      <c r="BH119" s="125"/>
      <c r="BI119" s="124"/>
      <c r="BJ119" s="125"/>
      <c r="BK119" s="125"/>
      <c r="BL119" s="125"/>
      <c r="BM119" s="124"/>
      <c r="BN119" s="125"/>
      <c r="BO119" s="125"/>
      <c r="BP119" s="145"/>
      <c r="BQ119" s="37"/>
    </row>
    <row r="120" spans="3:69" ht="15.6" customHeight="1" x14ac:dyDescent="0.4">
      <c r="C120" s="32"/>
      <c r="D120" s="83"/>
      <c r="E120" s="83"/>
      <c r="F120" s="83"/>
      <c r="G120" s="83"/>
      <c r="H120" s="83"/>
      <c r="I120" s="83"/>
      <c r="J120" s="83"/>
      <c r="K120" s="83"/>
      <c r="L120" s="83"/>
      <c r="M120" s="93"/>
      <c r="N120" s="90"/>
      <c r="O120" s="91"/>
      <c r="P120" s="91"/>
      <c r="Q120" s="92"/>
      <c r="R120" s="38"/>
      <c r="S120" s="38"/>
      <c r="T120" s="38"/>
      <c r="U120" s="117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9"/>
      <c r="AK120" s="49"/>
      <c r="AL120" s="49"/>
      <c r="AM120" s="100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2"/>
      <c r="BC120" s="39"/>
      <c r="BD120" s="53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46"/>
      <c r="BQ120" s="37"/>
    </row>
    <row r="121" spans="3:69" ht="15.6" customHeight="1" x14ac:dyDescent="0.5">
      <c r="C121" s="3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19"/>
      <c r="O121" s="19"/>
      <c r="P121" s="19"/>
      <c r="Q121" s="19"/>
      <c r="R121" s="38"/>
      <c r="S121" s="38"/>
      <c r="T121" s="38"/>
      <c r="U121" s="38"/>
      <c r="V121" s="38"/>
      <c r="W121" s="38"/>
      <c r="X121" s="18"/>
      <c r="Y121" s="18"/>
      <c r="Z121" s="18"/>
      <c r="AA121" s="35"/>
      <c r="AB121" s="35"/>
      <c r="AC121" s="35"/>
      <c r="AD121" s="35"/>
      <c r="AE121" s="35"/>
      <c r="AF121" s="35"/>
      <c r="AG121" s="35"/>
      <c r="AH121" s="35"/>
      <c r="AI121" s="35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37"/>
    </row>
    <row r="122" spans="3:69" ht="18.600000000000001" customHeight="1" x14ac:dyDescent="0.5">
      <c r="C122" s="3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19"/>
      <c r="O122" s="19"/>
      <c r="P122" s="19"/>
      <c r="Q122" s="19"/>
      <c r="R122" s="38"/>
      <c r="S122" s="38"/>
      <c r="T122" s="38"/>
      <c r="U122" s="42" t="s">
        <v>32</v>
      </c>
      <c r="V122" s="38"/>
      <c r="W122" s="38"/>
      <c r="X122" s="38"/>
      <c r="Y122" s="38"/>
      <c r="Z122" s="38"/>
      <c r="AA122" s="35"/>
      <c r="AB122" s="43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2" t="s">
        <v>33</v>
      </c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18"/>
      <c r="BQ122" s="37"/>
    </row>
    <row r="123" spans="3:69" ht="15.6" customHeight="1" x14ac:dyDescent="0.4">
      <c r="C123" s="32"/>
      <c r="D123" s="83" t="s">
        <v>34</v>
      </c>
      <c r="E123" s="83"/>
      <c r="F123" s="83"/>
      <c r="G123" s="83"/>
      <c r="H123" s="83"/>
      <c r="I123" s="83"/>
      <c r="J123" s="83"/>
      <c r="K123" s="83"/>
      <c r="L123" s="83"/>
      <c r="M123" s="93"/>
      <c r="N123" s="84" t="str">
        <f>IF([4]回答表!F17="簡易水道事業",IF([4]回答表!AD43="○","○",""),"")</f>
        <v/>
      </c>
      <c r="O123" s="85"/>
      <c r="P123" s="85"/>
      <c r="Q123" s="86"/>
      <c r="R123" s="38"/>
      <c r="S123" s="38"/>
      <c r="T123" s="38"/>
      <c r="U123" s="94" t="str">
        <f>IF([4]回答表!F17="簡易水道事業",IF([4]回答表!AD43="○",[4]回答表!B249,""),"")</f>
        <v/>
      </c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55"/>
      <c r="AL123" s="55"/>
      <c r="AM123" s="94" t="str">
        <f>IF([4]回答表!F17="簡易水道事業",IF([4]回答表!AD43="○",[4]回答表!B255,""),"")</f>
        <v/>
      </c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6"/>
      <c r="BQ123" s="37"/>
    </row>
    <row r="124" spans="3:69" ht="15.6" customHeight="1" x14ac:dyDescent="0.4">
      <c r="C124" s="32"/>
      <c r="D124" s="83"/>
      <c r="E124" s="83"/>
      <c r="F124" s="83"/>
      <c r="G124" s="83"/>
      <c r="H124" s="83"/>
      <c r="I124" s="83"/>
      <c r="J124" s="83"/>
      <c r="K124" s="83"/>
      <c r="L124" s="83"/>
      <c r="M124" s="93"/>
      <c r="N124" s="87"/>
      <c r="O124" s="88"/>
      <c r="P124" s="88"/>
      <c r="Q124" s="89"/>
      <c r="R124" s="38"/>
      <c r="S124" s="38"/>
      <c r="T124" s="38"/>
      <c r="U124" s="97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9"/>
      <c r="AK124" s="55"/>
      <c r="AL124" s="55"/>
      <c r="AM124" s="97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9"/>
      <c r="BQ124" s="37"/>
    </row>
    <row r="125" spans="3:69" ht="15.6" customHeight="1" x14ac:dyDescent="0.4">
      <c r="C125" s="32"/>
      <c r="D125" s="83"/>
      <c r="E125" s="83"/>
      <c r="F125" s="83"/>
      <c r="G125" s="83"/>
      <c r="H125" s="83"/>
      <c r="I125" s="83"/>
      <c r="J125" s="83"/>
      <c r="K125" s="83"/>
      <c r="L125" s="83"/>
      <c r="M125" s="93"/>
      <c r="N125" s="87"/>
      <c r="O125" s="88"/>
      <c r="P125" s="88"/>
      <c r="Q125" s="89"/>
      <c r="R125" s="38"/>
      <c r="S125" s="38"/>
      <c r="T125" s="38"/>
      <c r="U125" s="97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9"/>
      <c r="AK125" s="55"/>
      <c r="AL125" s="55"/>
      <c r="AM125" s="97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9"/>
      <c r="BQ125" s="37"/>
    </row>
    <row r="126" spans="3:69" ht="15.6" customHeight="1" x14ac:dyDescent="0.4">
      <c r="C126" s="32"/>
      <c r="D126" s="83"/>
      <c r="E126" s="83"/>
      <c r="F126" s="83"/>
      <c r="G126" s="83"/>
      <c r="H126" s="83"/>
      <c r="I126" s="83"/>
      <c r="J126" s="83"/>
      <c r="K126" s="83"/>
      <c r="L126" s="83"/>
      <c r="M126" s="93"/>
      <c r="N126" s="90"/>
      <c r="O126" s="91"/>
      <c r="P126" s="91"/>
      <c r="Q126" s="92"/>
      <c r="R126" s="38"/>
      <c r="S126" s="38"/>
      <c r="T126" s="38"/>
      <c r="U126" s="100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2"/>
      <c r="AK126" s="55"/>
      <c r="AL126" s="55"/>
      <c r="AM126" s="100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2"/>
      <c r="BQ126" s="37"/>
    </row>
    <row r="127" spans="3:69" ht="15.6" customHeight="1" x14ac:dyDescent="0.4">
      <c r="C127" s="56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8"/>
    </row>
    <row r="128" spans="3:69" ht="15.6" customHeight="1" x14ac:dyDescent="0.4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</row>
    <row r="129" spans="3:69" ht="15.6" customHeight="1" x14ac:dyDescent="0.4"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28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30"/>
    </row>
    <row r="130" spans="3:69" ht="15.6" customHeight="1" x14ac:dyDescent="0.5">
      <c r="C130" s="32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18"/>
      <c r="Y130" s="18"/>
      <c r="Z130" s="18"/>
      <c r="AA130" s="34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6"/>
      <c r="AO130" s="39"/>
      <c r="AP130" s="40"/>
      <c r="AQ130" s="40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33"/>
      <c r="BD130" s="34"/>
      <c r="BE130" s="34"/>
      <c r="BF130" s="34"/>
      <c r="BG130" s="34"/>
      <c r="BH130" s="34"/>
      <c r="BI130" s="34"/>
      <c r="BJ130" s="34"/>
      <c r="BK130" s="34"/>
      <c r="BL130" s="34"/>
      <c r="BM130" s="35"/>
      <c r="BN130" s="35"/>
      <c r="BO130" s="35"/>
      <c r="BP130" s="36"/>
      <c r="BQ130" s="37"/>
    </row>
    <row r="131" spans="3:69" ht="15.6" customHeight="1" x14ac:dyDescent="0.5">
      <c r="C131" s="32"/>
      <c r="D131" s="71" t="s">
        <v>14</v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3"/>
      <c r="R131" s="77" t="s">
        <v>48</v>
      </c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9"/>
      <c r="BC131" s="33"/>
      <c r="BD131" s="34"/>
      <c r="BE131" s="34"/>
      <c r="BF131" s="34"/>
      <c r="BG131" s="34"/>
      <c r="BH131" s="34"/>
      <c r="BI131" s="34"/>
      <c r="BJ131" s="34"/>
      <c r="BK131" s="34"/>
      <c r="BL131" s="34"/>
      <c r="BM131" s="35"/>
      <c r="BN131" s="35"/>
      <c r="BO131" s="35"/>
      <c r="BP131" s="36"/>
      <c r="BQ131" s="37"/>
    </row>
    <row r="132" spans="3:69" ht="15.6" customHeight="1" x14ac:dyDescent="0.5">
      <c r="C132" s="32"/>
      <c r="D132" s="74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6"/>
      <c r="R132" s="80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2"/>
      <c r="BC132" s="33"/>
      <c r="BD132" s="34"/>
      <c r="BE132" s="34"/>
      <c r="BF132" s="34"/>
      <c r="BG132" s="34"/>
      <c r="BH132" s="34"/>
      <c r="BI132" s="34"/>
      <c r="BJ132" s="34"/>
      <c r="BK132" s="34"/>
      <c r="BL132" s="34"/>
      <c r="BM132" s="35"/>
      <c r="BN132" s="35"/>
      <c r="BO132" s="35"/>
      <c r="BP132" s="36"/>
      <c r="BQ132" s="37"/>
    </row>
    <row r="133" spans="3:69" ht="15.6" customHeight="1" x14ac:dyDescent="0.5">
      <c r="C133" s="32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18"/>
      <c r="Y133" s="18"/>
      <c r="Z133" s="18"/>
      <c r="AA133" s="34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6"/>
      <c r="AO133" s="39"/>
      <c r="AP133" s="40"/>
      <c r="AQ133" s="40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33"/>
      <c r="BD133" s="34"/>
      <c r="BE133" s="34"/>
      <c r="BF133" s="34"/>
      <c r="BG133" s="34"/>
      <c r="BH133" s="34"/>
      <c r="BI133" s="34"/>
      <c r="BJ133" s="34"/>
      <c r="BK133" s="34"/>
      <c r="BL133" s="34"/>
      <c r="BM133" s="35"/>
      <c r="BN133" s="35"/>
      <c r="BO133" s="35"/>
      <c r="BP133" s="36"/>
      <c r="BQ133" s="37"/>
    </row>
    <row r="134" spans="3:69" ht="25.5" x14ac:dyDescent="0.5">
      <c r="C134" s="3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42" t="s">
        <v>40</v>
      </c>
      <c r="V134" s="44"/>
      <c r="W134" s="43"/>
      <c r="X134" s="45"/>
      <c r="Y134" s="45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43"/>
      <c r="AM134" s="42" t="s">
        <v>36</v>
      </c>
      <c r="AN134" s="38"/>
      <c r="AO134" s="38"/>
      <c r="AP134" s="38"/>
      <c r="AQ134" s="38"/>
      <c r="AR134" s="38"/>
      <c r="AS134" s="35"/>
      <c r="AT134" s="43"/>
      <c r="AU134" s="43"/>
      <c r="AV134" s="43"/>
      <c r="AW134" s="43"/>
      <c r="AX134" s="43"/>
      <c r="AY134" s="43"/>
      <c r="AZ134" s="43"/>
      <c r="BA134" s="43"/>
      <c r="BB134" s="43"/>
      <c r="BC134" s="47"/>
      <c r="BD134" s="35"/>
      <c r="BE134" s="48" t="s">
        <v>17</v>
      </c>
      <c r="BF134" s="59"/>
      <c r="BG134" s="59"/>
      <c r="BH134" s="59"/>
      <c r="BI134" s="59"/>
      <c r="BJ134" s="59"/>
      <c r="BK134" s="59"/>
      <c r="BL134" s="35"/>
      <c r="BM134" s="35"/>
      <c r="BN134" s="35"/>
      <c r="BO134" s="35"/>
      <c r="BP134" s="36"/>
      <c r="BQ134" s="37"/>
    </row>
    <row r="135" spans="3:69" ht="19.149999999999999" customHeight="1" x14ac:dyDescent="0.4">
      <c r="C135" s="32"/>
      <c r="D135" s="83" t="s">
        <v>18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4" t="str">
        <f>IF([4]回答表!F17="下水道事業",IF([4]回答表!X43="○","○",""),"")</f>
        <v/>
      </c>
      <c r="O135" s="85"/>
      <c r="P135" s="85"/>
      <c r="Q135" s="86"/>
      <c r="R135" s="38"/>
      <c r="S135" s="38"/>
      <c r="T135" s="38"/>
      <c r="U135" s="105" t="s">
        <v>49</v>
      </c>
      <c r="V135" s="106"/>
      <c r="W135" s="106"/>
      <c r="X135" s="106"/>
      <c r="Y135" s="106"/>
      <c r="Z135" s="106"/>
      <c r="AA135" s="106"/>
      <c r="AB135" s="106"/>
      <c r="AC135" s="105" t="s">
        <v>50</v>
      </c>
      <c r="AD135" s="106"/>
      <c r="AE135" s="106"/>
      <c r="AF135" s="106"/>
      <c r="AG135" s="106"/>
      <c r="AH135" s="106"/>
      <c r="AI135" s="106"/>
      <c r="AJ135" s="107"/>
      <c r="AK135" s="49"/>
      <c r="AL135" s="49"/>
      <c r="AM135" s="94" t="str">
        <f>IF([4]回答表!F17="下水道事業",IF([4]回答表!X43="○",[4]回答表!B154,IF([4]回答表!AA43="○",[4]回答表!B201,"")),"")</f>
        <v/>
      </c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6"/>
      <c r="BC135" s="39"/>
      <c r="BD135" s="34"/>
      <c r="BE135" s="122" t="str">
        <f>IF([4]回答表!F17="下水道事業",IF([4]回答表!X43="○",[4]回答表!B190,IF([4]回答表!AA43="○",[4]回答表!B238,"")),"")</f>
        <v/>
      </c>
      <c r="BF135" s="123"/>
      <c r="BG135" s="123"/>
      <c r="BH135" s="123"/>
      <c r="BI135" s="122"/>
      <c r="BJ135" s="123"/>
      <c r="BK135" s="123"/>
      <c r="BL135" s="123"/>
      <c r="BM135" s="122"/>
      <c r="BN135" s="123"/>
      <c r="BO135" s="123"/>
      <c r="BP135" s="154"/>
      <c r="BQ135" s="37"/>
    </row>
    <row r="136" spans="3:69" ht="19.149999999999999" customHeight="1" x14ac:dyDescent="0.4">
      <c r="C136" s="32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7"/>
      <c r="O136" s="88"/>
      <c r="P136" s="88"/>
      <c r="Q136" s="89"/>
      <c r="R136" s="38"/>
      <c r="S136" s="38"/>
      <c r="T136" s="38"/>
      <c r="U136" s="178"/>
      <c r="V136" s="179"/>
      <c r="W136" s="179"/>
      <c r="X136" s="179"/>
      <c r="Y136" s="179"/>
      <c r="Z136" s="179"/>
      <c r="AA136" s="179"/>
      <c r="AB136" s="179"/>
      <c r="AC136" s="178"/>
      <c r="AD136" s="179"/>
      <c r="AE136" s="179"/>
      <c r="AF136" s="179"/>
      <c r="AG136" s="179"/>
      <c r="AH136" s="179"/>
      <c r="AI136" s="179"/>
      <c r="AJ136" s="180"/>
      <c r="AK136" s="49"/>
      <c r="AL136" s="49"/>
      <c r="AM136" s="97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9"/>
      <c r="BC136" s="39"/>
      <c r="BD136" s="34"/>
      <c r="BE136" s="124"/>
      <c r="BF136" s="125"/>
      <c r="BG136" s="125"/>
      <c r="BH136" s="125"/>
      <c r="BI136" s="124"/>
      <c r="BJ136" s="125"/>
      <c r="BK136" s="125"/>
      <c r="BL136" s="125"/>
      <c r="BM136" s="124"/>
      <c r="BN136" s="125"/>
      <c r="BO136" s="125"/>
      <c r="BP136" s="145"/>
      <c r="BQ136" s="37"/>
    </row>
    <row r="137" spans="3:69" ht="15.6" customHeight="1" x14ac:dyDescent="0.4">
      <c r="C137" s="32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7"/>
      <c r="O137" s="88"/>
      <c r="P137" s="88"/>
      <c r="Q137" s="89"/>
      <c r="R137" s="38"/>
      <c r="S137" s="38"/>
      <c r="T137" s="38"/>
      <c r="U137" s="111" t="str">
        <f>IF([4]回答表!F17="下水道事業",IF([4]回答表!X43="○",[4]回答表!Y184,IF([4]回答表!AA43="○",[4]回答表!Y232,"")),"")</f>
        <v/>
      </c>
      <c r="V137" s="112"/>
      <c r="W137" s="112"/>
      <c r="X137" s="112"/>
      <c r="Y137" s="112"/>
      <c r="Z137" s="112"/>
      <c r="AA137" s="112"/>
      <c r="AB137" s="113"/>
      <c r="AC137" s="111" t="str">
        <f>IF([4]回答表!F17="下水道事業",IF([4]回答表!X43="○",[4]回答表!Y185,IF([4]回答表!AA43="○",[4]回答表!Y233,"")),"")</f>
        <v/>
      </c>
      <c r="AD137" s="112"/>
      <c r="AE137" s="112"/>
      <c r="AF137" s="112"/>
      <c r="AG137" s="112"/>
      <c r="AH137" s="112"/>
      <c r="AI137" s="112"/>
      <c r="AJ137" s="113"/>
      <c r="AK137" s="49"/>
      <c r="AL137" s="49"/>
      <c r="AM137" s="97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9"/>
      <c r="BC137" s="39"/>
      <c r="BD137" s="34"/>
      <c r="BE137" s="124"/>
      <c r="BF137" s="125"/>
      <c r="BG137" s="125"/>
      <c r="BH137" s="125"/>
      <c r="BI137" s="124"/>
      <c r="BJ137" s="125"/>
      <c r="BK137" s="125"/>
      <c r="BL137" s="125"/>
      <c r="BM137" s="124"/>
      <c r="BN137" s="125"/>
      <c r="BO137" s="125"/>
      <c r="BP137" s="145"/>
      <c r="BQ137" s="37"/>
    </row>
    <row r="138" spans="3:69" ht="15.6" customHeight="1" x14ac:dyDescent="0.4">
      <c r="C138" s="32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90"/>
      <c r="O138" s="91"/>
      <c r="P138" s="91"/>
      <c r="Q138" s="92"/>
      <c r="R138" s="38"/>
      <c r="S138" s="38"/>
      <c r="T138" s="38"/>
      <c r="U138" s="114"/>
      <c r="V138" s="115"/>
      <c r="W138" s="115"/>
      <c r="X138" s="115"/>
      <c r="Y138" s="115"/>
      <c r="Z138" s="115"/>
      <c r="AA138" s="115"/>
      <c r="AB138" s="116"/>
      <c r="AC138" s="114"/>
      <c r="AD138" s="115"/>
      <c r="AE138" s="115"/>
      <c r="AF138" s="115"/>
      <c r="AG138" s="115"/>
      <c r="AH138" s="115"/>
      <c r="AI138" s="115"/>
      <c r="AJ138" s="116"/>
      <c r="AK138" s="49"/>
      <c r="AL138" s="49"/>
      <c r="AM138" s="97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9"/>
      <c r="BC138" s="39"/>
      <c r="BD138" s="34"/>
      <c r="BE138" s="124" t="str">
        <f>IF([4]回答表!F17="下水道事業",IF([4]回答表!X43="○",[4]回答表!E190,IF([4]回答表!AA43="○",[4]回答表!E238,"")),"")</f>
        <v/>
      </c>
      <c r="BF138" s="125"/>
      <c r="BG138" s="125"/>
      <c r="BH138" s="125"/>
      <c r="BI138" s="124" t="str">
        <f>IF([4]回答表!F17="下水道事業",IF([4]回答表!X43="○",[4]回答表!E191,IF([4]回答表!AA43="○",[4]回答表!E239,"")),"")</f>
        <v/>
      </c>
      <c r="BJ138" s="125"/>
      <c r="BK138" s="125"/>
      <c r="BL138" s="125"/>
      <c r="BM138" s="124" t="str">
        <f>IF([4]回答表!F17="下水道事業",IF([4]回答表!X43="○",[4]回答表!E192,IF([4]回答表!AA43="○",[4]回答表!E240,"")),"")</f>
        <v/>
      </c>
      <c r="BN138" s="125"/>
      <c r="BO138" s="125"/>
      <c r="BP138" s="145"/>
      <c r="BQ138" s="37"/>
    </row>
    <row r="139" spans="3:69" ht="15.6" customHeight="1" x14ac:dyDescent="0.4"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1"/>
      <c r="O139" s="51"/>
      <c r="P139" s="51"/>
      <c r="Q139" s="51"/>
      <c r="R139" s="52"/>
      <c r="S139" s="52"/>
      <c r="T139" s="52"/>
      <c r="U139" s="117"/>
      <c r="V139" s="118"/>
      <c r="W139" s="118"/>
      <c r="X139" s="118"/>
      <c r="Y139" s="118"/>
      <c r="Z139" s="118"/>
      <c r="AA139" s="118"/>
      <c r="AB139" s="119"/>
      <c r="AC139" s="117"/>
      <c r="AD139" s="118"/>
      <c r="AE139" s="118"/>
      <c r="AF139" s="118"/>
      <c r="AG139" s="118"/>
      <c r="AH139" s="118"/>
      <c r="AI139" s="118"/>
      <c r="AJ139" s="119"/>
      <c r="AK139" s="49"/>
      <c r="AL139" s="49"/>
      <c r="AM139" s="97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9"/>
      <c r="BC139" s="39"/>
      <c r="BD139" s="39"/>
      <c r="BE139" s="124"/>
      <c r="BF139" s="125"/>
      <c r="BG139" s="125"/>
      <c r="BH139" s="125"/>
      <c r="BI139" s="124"/>
      <c r="BJ139" s="125"/>
      <c r="BK139" s="125"/>
      <c r="BL139" s="125"/>
      <c r="BM139" s="124"/>
      <c r="BN139" s="125"/>
      <c r="BO139" s="125"/>
      <c r="BP139" s="145"/>
      <c r="BQ139" s="37"/>
    </row>
    <row r="140" spans="3:69" ht="19.149999999999999" customHeight="1" x14ac:dyDescent="0.4"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1"/>
      <c r="O140" s="51"/>
      <c r="P140" s="51"/>
      <c r="Q140" s="51"/>
      <c r="R140" s="52"/>
      <c r="S140" s="52"/>
      <c r="T140" s="52"/>
      <c r="U140" s="105" t="s">
        <v>51</v>
      </c>
      <c r="V140" s="106"/>
      <c r="W140" s="106"/>
      <c r="X140" s="106"/>
      <c r="Y140" s="106"/>
      <c r="Z140" s="106"/>
      <c r="AA140" s="106"/>
      <c r="AB140" s="106"/>
      <c r="AC140" s="181" t="s">
        <v>52</v>
      </c>
      <c r="AD140" s="182"/>
      <c r="AE140" s="182"/>
      <c r="AF140" s="182"/>
      <c r="AG140" s="182"/>
      <c r="AH140" s="182"/>
      <c r="AI140" s="182"/>
      <c r="AJ140" s="183"/>
      <c r="AK140" s="49"/>
      <c r="AL140" s="49"/>
      <c r="AM140" s="97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9"/>
      <c r="BC140" s="39"/>
      <c r="BD140" s="34"/>
      <c r="BE140" s="124"/>
      <c r="BF140" s="125"/>
      <c r="BG140" s="125"/>
      <c r="BH140" s="125"/>
      <c r="BI140" s="124"/>
      <c r="BJ140" s="125"/>
      <c r="BK140" s="125"/>
      <c r="BL140" s="125"/>
      <c r="BM140" s="124"/>
      <c r="BN140" s="125"/>
      <c r="BO140" s="125"/>
      <c r="BP140" s="145"/>
      <c r="BQ140" s="37"/>
    </row>
    <row r="141" spans="3:69" ht="19.149999999999999" customHeight="1" x14ac:dyDescent="0.4">
      <c r="C141" s="32"/>
      <c r="D141" s="126" t="s">
        <v>26</v>
      </c>
      <c r="E141" s="83"/>
      <c r="F141" s="83"/>
      <c r="G141" s="83"/>
      <c r="H141" s="83"/>
      <c r="I141" s="83"/>
      <c r="J141" s="83"/>
      <c r="K141" s="83"/>
      <c r="L141" s="83"/>
      <c r="M141" s="93"/>
      <c r="N141" s="84" t="str">
        <f>IF([4]回答表!F17="下水道事業",IF([4]回答表!AA43="○","○",""),"")</f>
        <v/>
      </c>
      <c r="O141" s="85"/>
      <c r="P141" s="85"/>
      <c r="Q141" s="86"/>
      <c r="R141" s="38"/>
      <c r="S141" s="38"/>
      <c r="T141" s="38"/>
      <c r="U141" s="178"/>
      <c r="V141" s="179"/>
      <c r="W141" s="179"/>
      <c r="X141" s="179"/>
      <c r="Y141" s="179"/>
      <c r="Z141" s="179"/>
      <c r="AA141" s="179"/>
      <c r="AB141" s="179"/>
      <c r="AC141" s="184"/>
      <c r="AD141" s="185"/>
      <c r="AE141" s="185"/>
      <c r="AF141" s="185"/>
      <c r="AG141" s="185"/>
      <c r="AH141" s="185"/>
      <c r="AI141" s="185"/>
      <c r="AJ141" s="186"/>
      <c r="AK141" s="49"/>
      <c r="AL141" s="49"/>
      <c r="AM141" s="97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9"/>
      <c r="BC141" s="39"/>
      <c r="BD141" s="53"/>
      <c r="BE141" s="124"/>
      <c r="BF141" s="125"/>
      <c r="BG141" s="125"/>
      <c r="BH141" s="125"/>
      <c r="BI141" s="124"/>
      <c r="BJ141" s="125"/>
      <c r="BK141" s="125"/>
      <c r="BL141" s="125"/>
      <c r="BM141" s="124"/>
      <c r="BN141" s="125"/>
      <c r="BO141" s="125"/>
      <c r="BP141" s="145"/>
      <c r="BQ141" s="37"/>
    </row>
    <row r="142" spans="3:69" ht="15.6" customHeight="1" x14ac:dyDescent="0.4">
      <c r="C142" s="32"/>
      <c r="D142" s="83"/>
      <c r="E142" s="83"/>
      <c r="F142" s="83"/>
      <c r="G142" s="83"/>
      <c r="H142" s="83"/>
      <c r="I142" s="83"/>
      <c r="J142" s="83"/>
      <c r="K142" s="83"/>
      <c r="L142" s="83"/>
      <c r="M142" s="93"/>
      <c r="N142" s="87"/>
      <c r="O142" s="88"/>
      <c r="P142" s="88"/>
      <c r="Q142" s="89"/>
      <c r="R142" s="38"/>
      <c r="S142" s="38"/>
      <c r="T142" s="38"/>
      <c r="U142" s="111" t="str">
        <f>IF([4]回答表!F17="下水道事業",IF([4]回答表!X43="○",[4]回答表!Y186,IF([4]回答表!AA43="○",[4]回答表!Y234,"")),"")</f>
        <v/>
      </c>
      <c r="V142" s="112"/>
      <c r="W142" s="112"/>
      <c r="X142" s="112"/>
      <c r="Y142" s="112"/>
      <c r="Z142" s="112"/>
      <c r="AA142" s="112"/>
      <c r="AB142" s="113"/>
      <c r="AC142" s="111" t="str">
        <f>IF([4]回答表!F17="下水道事業",IF([4]回答表!X43="○",[4]回答表!Y187,IF([4]回答表!AA43="○",[4]回答表!Y235,"")),"")</f>
        <v/>
      </c>
      <c r="AD142" s="112"/>
      <c r="AE142" s="112"/>
      <c r="AF142" s="112"/>
      <c r="AG142" s="112"/>
      <c r="AH142" s="112"/>
      <c r="AI142" s="112"/>
      <c r="AJ142" s="113"/>
      <c r="AK142" s="49"/>
      <c r="AL142" s="49"/>
      <c r="AM142" s="97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9"/>
      <c r="BC142" s="39"/>
      <c r="BD142" s="53"/>
      <c r="BE142" s="124" t="s">
        <v>23</v>
      </c>
      <c r="BF142" s="125"/>
      <c r="BG142" s="125"/>
      <c r="BH142" s="125"/>
      <c r="BI142" s="124" t="s">
        <v>24</v>
      </c>
      <c r="BJ142" s="125"/>
      <c r="BK142" s="125"/>
      <c r="BL142" s="125"/>
      <c r="BM142" s="124" t="s">
        <v>25</v>
      </c>
      <c r="BN142" s="125"/>
      <c r="BO142" s="125"/>
      <c r="BP142" s="145"/>
      <c r="BQ142" s="37"/>
    </row>
    <row r="143" spans="3:69" ht="15.6" customHeight="1" x14ac:dyDescent="0.4">
      <c r="C143" s="32"/>
      <c r="D143" s="83"/>
      <c r="E143" s="83"/>
      <c r="F143" s="83"/>
      <c r="G143" s="83"/>
      <c r="H143" s="83"/>
      <c r="I143" s="83"/>
      <c r="J143" s="83"/>
      <c r="K143" s="83"/>
      <c r="L143" s="83"/>
      <c r="M143" s="93"/>
      <c r="N143" s="87"/>
      <c r="O143" s="88"/>
      <c r="P143" s="88"/>
      <c r="Q143" s="89"/>
      <c r="R143" s="38"/>
      <c r="S143" s="38"/>
      <c r="T143" s="38"/>
      <c r="U143" s="114"/>
      <c r="V143" s="115"/>
      <c r="W143" s="115"/>
      <c r="X143" s="115"/>
      <c r="Y143" s="115"/>
      <c r="Z143" s="115"/>
      <c r="AA143" s="115"/>
      <c r="AB143" s="116"/>
      <c r="AC143" s="114"/>
      <c r="AD143" s="115"/>
      <c r="AE143" s="115"/>
      <c r="AF143" s="115"/>
      <c r="AG143" s="115"/>
      <c r="AH143" s="115"/>
      <c r="AI143" s="115"/>
      <c r="AJ143" s="116"/>
      <c r="AK143" s="49"/>
      <c r="AL143" s="49"/>
      <c r="AM143" s="97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9"/>
      <c r="BC143" s="39"/>
      <c r="BD143" s="53"/>
      <c r="BE143" s="124"/>
      <c r="BF143" s="125"/>
      <c r="BG143" s="125"/>
      <c r="BH143" s="125"/>
      <c r="BI143" s="124"/>
      <c r="BJ143" s="125"/>
      <c r="BK143" s="125"/>
      <c r="BL143" s="125"/>
      <c r="BM143" s="124"/>
      <c r="BN143" s="125"/>
      <c r="BO143" s="125"/>
      <c r="BP143" s="145"/>
      <c r="BQ143" s="37"/>
    </row>
    <row r="144" spans="3:69" ht="15.6" customHeight="1" x14ac:dyDescent="0.4">
      <c r="C144" s="32"/>
      <c r="D144" s="83"/>
      <c r="E144" s="83"/>
      <c r="F144" s="83"/>
      <c r="G144" s="83"/>
      <c r="H144" s="83"/>
      <c r="I144" s="83"/>
      <c r="J144" s="83"/>
      <c r="K144" s="83"/>
      <c r="L144" s="83"/>
      <c r="M144" s="93"/>
      <c r="N144" s="90"/>
      <c r="O144" s="91"/>
      <c r="P144" s="91"/>
      <c r="Q144" s="92"/>
      <c r="R144" s="38"/>
      <c r="S144" s="38"/>
      <c r="T144" s="38"/>
      <c r="U144" s="117"/>
      <c r="V144" s="118"/>
      <c r="W144" s="118"/>
      <c r="X144" s="118"/>
      <c r="Y144" s="118"/>
      <c r="Z144" s="118"/>
      <c r="AA144" s="118"/>
      <c r="AB144" s="119"/>
      <c r="AC144" s="117"/>
      <c r="AD144" s="118"/>
      <c r="AE144" s="118"/>
      <c r="AF144" s="118"/>
      <c r="AG144" s="118"/>
      <c r="AH144" s="118"/>
      <c r="AI144" s="118"/>
      <c r="AJ144" s="119"/>
      <c r="AK144" s="49"/>
      <c r="AL144" s="49"/>
      <c r="AM144" s="100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2"/>
      <c r="BC144" s="39"/>
      <c r="BD144" s="53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46"/>
      <c r="BQ144" s="37"/>
    </row>
    <row r="145" spans="3:69" ht="15.6" customHeight="1" x14ac:dyDescent="0.5"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19"/>
      <c r="O145" s="19"/>
      <c r="P145" s="19"/>
      <c r="Q145" s="19"/>
      <c r="R145" s="38"/>
      <c r="S145" s="38"/>
      <c r="T145" s="38"/>
      <c r="U145" s="38"/>
      <c r="V145" s="38"/>
      <c r="W145" s="38"/>
      <c r="X145" s="18"/>
      <c r="Y145" s="18"/>
      <c r="Z145" s="18"/>
      <c r="AA145" s="35"/>
      <c r="AB145" s="35"/>
      <c r="AC145" s="35"/>
      <c r="AD145" s="35"/>
      <c r="AE145" s="35"/>
      <c r="AF145" s="35"/>
      <c r="AG145" s="35"/>
      <c r="AH145" s="35"/>
      <c r="AI145" s="35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37"/>
    </row>
    <row r="146" spans="3:69" ht="18.600000000000001" customHeight="1" x14ac:dyDescent="0.5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42" t="s">
        <v>32</v>
      </c>
      <c r="V146" s="38"/>
      <c r="W146" s="38"/>
      <c r="X146" s="38"/>
      <c r="Y146" s="38"/>
      <c r="Z146" s="38"/>
      <c r="AA146" s="35"/>
      <c r="AB146" s="43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2" t="s">
        <v>33</v>
      </c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18"/>
      <c r="BQ146" s="37"/>
    </row>
    <row r="147" spans="3:69" ht="15.6" customHeight="1" x14ac:dyDescent="0.4">
      <c r="C147" s="32"/>
      <c r="D147" s="83" t="s">
        <v>34</v>
      </c>
      <c r="E147" s="83"/>
      <c r="F147" s="83"/>
      <c r="G147" s="83"/>
      <c r="H147" s="83"/>
      <c r="I147" s="83"/>
      <c r="J147" s="83"/>
      <c r="K147" s="83"/>
      <c r="L147" s="83"/>
      <c r="M147" s="93"/>
      <c r="N147" s="84" t="str">
        <f>IF([4]回答表!F17="下水道事業",IF([4]回答表!AD43="○","○",""),"")</f>
        <v/>
      </c>
      <c r="O147" s="85"/>
      <c r="P147" s="85"/>
      <c r="Q147" s="86"/>
      <c r="R147" s="38"/>
      <c r="S147" s="38"/>
      <c r="T147" s="38"/>
      <c r="U147" s="94" t="str">
        <f>IF([4]回答表!F17="下水道事業",IF([4]回答表!AD43="○",[4]回答表!B249,""),"")</f>
        <v/>
      </c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6"/>
      <c r="AK147" s="55"/>
      <c r="AL147" s="55"/>
      <c r="AM147" s="94" t="str">
        <f>IF([4]回答表!F17="下水道事業",IF([4]回答表!AD43="○",[4]回答表!B255,""),"")</f>
        <v/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6"/>
      <c r="BQ147" s="37"/>
    </row>
    <row r="148" spans="3:69" ht="15.6" customHeight="1" x14ac:dyDescent="0.4">
      <c r="C148" s="32"/>
      <c r="D148" s="83"/>
      <c r="E148" s="83"/>
      <c r="F148" s="83"/>
      <c r="G148" s="83"/>
      <c r="H148" s="83"/>
      <c r="I148" s="83"/>
      <c r="J148" s="83"/>
      <c r="K148" s="83"/>
      <c r="L148" s="83"/>
      <c r="M148" s="93"/>
      <c r="N148" s="87"/>
      <c r="O148" s="88"/>
      <c r="P148" s="88"/>
      <c r="Q148" s="89"/>
      <c r="R148" s="38"/>
      <c r="S148" s="38"/>
      <c r="T148" s="38"/>
      <c r="U148" s="97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9"/>
      <c r="AK148" s="55"/>
      <c r="AL148" s="55"/>
      <c r="AM148" s="97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9"/>
      <c r="BQ148" s="37"/>
    </row>
    <row r="149" spans="3:69" ht="15.6" customHeight="1" x14ac:dyDescent="0.4">
      <c r="C149" s="32"/>
      <c r="D149" s="83"/>
      <c r="E149" s="83"/>
      <c r="F149" s="83"/>
      <c r="G149" s="83"/>
      <c r="H149" s="83"/>
      <c r="I149" s="83"/>
      <c r="J149" s="83"/>
      <c r="K149" s="83"/>
      <c r="L149" s="83"/>
      <c r="M149" s="93"/>
      <c r="N149" s="87"/>
      <c r="O149" s="88"/>
      <c r="P149" s="88"/>
      <c r="Q149" s="89"/>
      <c r="R149" s="38"/>
      <c r="S149" s="38"/>
      <c r="T149" s="38"/>
      <c r="U149" s="97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9"/>
      <c r="AK149" s="55"/>
      <c r="AL149" s="55"/>
      <c r="AM149" s="97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9"/>
      <c r="BQ149" s="37"/>
    </row>
    <row r="150" spans="3:69" ht="15.6" customHeight="1" x14ac:dyDescent="0.4">
      <c r="C150" s="32"/>
      <c r="D150" s="83"/>
      <c r="E150" s="83"/>
      <c r="F150" s="83"/>
      <c r="G150" s="83"/>
      <c r="H150" s="83"/>
      <c r="I150" s="83"/>
      <c r="J150" s="83"/>
      <c r="K150" s="83"/>
      <c r="L150" s="83"/>
      <c r="M150" s="93"/>
      <c r="N150" s="90"/>
      <c r="O150" s="91"/>
      <c r="P150" s="91"/>
      <c r="Q150" s="92"/>
      <c r="R150" s="38"/>
      <c r="S150" s="38"/>
      <c r="T150" s="38"/>
      <c r="U150" s="100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2"/>
      <c r="AK150" s="55"/>
      <c r="AL150" s="55"/>
      <c r="AM150" s="100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2"/>
      <c r="BQ150" s="37"/>
    </row>
    <row r="151" spans="3:69" ht="15.6" customHeight="1" x14ac:dyDescent="0.4">
      <c r="C151" s="56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8"/>
    </row>
    <row r="152" spans="3:69" ht="15.6" customHeight="1" x14ac:dyDescent="0.4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</row>
    <row r="153" spans="3:69" ht="15.6" customHeight="1" x14ac:dyDescent="0.4"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28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30"/>
    </row>
    <row r="154" spans="3:69" ht="15.6" customHeight="1" x14ac:dyDescent="0.5">
      <c r="C154" s="32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18"/>
      <c r="Y154" s="18"/>
      <c r="Z154" s="18"/>
      <c r="AA154" s="34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6"/>
      <c r="AO154" s="39"/>
      <c r="AP154" s="40"/>
      <c r="AQ154" s="40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3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5"/>
      <c r="BN154" s="35"/>
      <c r="BO154" s="35"/>
      <c r="BP154" s="36"/>
      <c r="BQ154" s="37"/>
    </row>
    <row r="155" spans="3:69" ht="15.6" customHeight="1" x14ac:dyDescent="0.5">
      <c r="C155" s="32"/>
      <c r="D155" s="71" t="s">
        <v>14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3"/>
      <c r="R155" s="77" t="s">
        <v>53</v>
      </c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5"/>
      <c r="BN155" s="35"/>
      <c r="BO155" s="35"/>
      <c r="BP155" s="36"/>
      <c r="BQ155" s="37"/>
    </row>
    <row r="156" spans="3:69" ht="15.6" customHeight="1" x14ac:dyDescent="0.5">
      <c r="C156" s="32"/>
      <c r="D156" s="74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6"/>
      <c r="R156" s="80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2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5"/>
      <c r="BN156" s="35"/>
      <c r="BO156" s="35"/>
      <c r="BP156" s="36"/>
      <c r="BQ156" s="37"/>
    </row>
    <row r="157" spans="3:69" ht="15.6" customHeight="1" x14ac:dyDescent="0.5">
      <c r="C157" s="32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8"/>
      <c r="Y157" s="18"/>
      <c r="Z157" s="18"/>
      <c r="AA157" s="34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6"/>
      <c r="AO157" s="39"/>
      <c r="AP157" s="40"/>
      <c r="AQ157" s="40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5"/>
      <c r="BN157" s="35"/>
      <c r="BO157" s="35"/>
      <c r="BP157" s="36"/>
      <c r="BQ157" s="37"/>
    </row>
    <row r="158" spans="3:69" ht="25.5" x14ac:dyDescent="0.5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42" t="s">
        <v>36</v>
      </c>
      <c r="V158" s="38"/>
      <c r="W158" s="38"/>
      <c r="X158" s="38"/>
      <c r="Y158" s="38"/>
      <c r="Z158" s="38"/>
      <c r="AA158" s="35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8" t="s">
        <v>17</v>
      </c>
      <c r="AN158" s="59"/>
      <c r="AO158" s="59"/>
      <c r="AP158" s="59"/>
      <c r="AQ158" s="59"/>
      <c r="AR158" s="59"/>
      <c r="AS158" s="59"/>
      <c r="AT158" s="35"/>
      <c r="AU158" s="35"/>
      <c r="AV158" s="35"/>
      <c r="AW158" s="35"/>
      <c r="AX158" s="36"/>
      <c r="AY158" s="47"/>
      <c r="AZ158" s="47"/>
      <c r="BA158" s="47"/>
      <c r="BB158" s="47"/>
      <c r="BC158" s="47"/>
      <c r="BD158" s="35"/>
      <c r="BE158" s="48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6"/>
      <c r="BQ158" s="37"/>
    </row>
    <row r="159" spans="3:69" ht="19.149999999999999" customHeight="1" x14ac:dyDescent="0.5">
      <c r="C159" s="32"/>
      <c r="D159" s="83" t="s">
        <v>18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4" t="str">
        <f>IF([4]回答表!BD17="○",IF([4]回答表!X43="○","○",""),"")</f>
        <v/>
      </c>
      <c r="O159" s="85"/>
      <c r="P159" s="85"/>
      <c r="Q159" s="86"/>
      <c r="R159" s="38"/>
      <c r="S159" s="38"/>
      <c r="T159" s="38"/>
      <c r="U159" s="94" t="str">
        <f>IF([4]回答表!BD17="○",IF([4]回答表!X43="○",[4]回答表!B154,IF([4]回答表!AA43="○",[4]回答表!B201,"")),"")</f>
        <v/>
      </c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6"/>
      <c r="AK159" s="49"/>
      <c r="AL159" s="49"/>
      <c r="AM159" s="122" t="str">
        <f>IF([4]回答表!BD17="○",IF([4]回答表!X43="○",[4]回答表!B190,IF([4]回答表!AA43="○",[4]回答表!B238,"")),"")</f>
        <v/>
      </c>
      <c r="AN159" s="123"/>
      <c r="AO159" s="123"/>
      <c r="AP159" s="123"/>
      <c r="AQ159" s="122"/>
      <c r="AR159" s="123"/>
      <c r="AS159" s="123"/>
      <c r="AT159" s="123"/>
      <c r="AU159" s="122"/>
      <c r="AV159" s="123"/>
      <c r="AW159" s="123"/>
      <c r="AX159" s="154"/>
      <c r="AY159" s="47"/>
      <c r="AZ159" s="47"/>
      <c r="BA159" s="47"/>
      <c r="BB159" s="47"/>
      <c r="BC159" s="47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7"/>
    </row>
    <row r="160" spans="3:69" ht="19.149999999999999" customHeight="1" x14ac:dyDescent="0.5">
      <c r="C160" s="32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7"/>
      <c r="O160" s="88"/>
      <c r="P160" s="88"/>
      <c r="Q160" s="89"/>
      <c r="R160" s="38"/>
      <c r="S160" s="38"/>
      <c r="T160" s="38"/>
      <c r="U160" s="97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9"/>
      <c r="AK160" s="49"/>
      <c r="AL160" s="49"/>
      <c r="AM160" s="124"/>
      <c r="AN160" s="125"/>
      <c r="AO160" s="125"/>
      <c r="AP160" s="125"/>
      <c r="AQ160" s="124"/>
      <c r="AR160" s="125"/>
      <c r="AS160" s="125"/>
      <c r="AT160" s="125"/>
      <c r="AU160" s="124"/>
      <c r="AV160" s="125"/>
      <c r="AW160" s="125"/>
      <c r="AX160" s="145"/>
      <c r="AY160" s="47"/>
      <c r="AZ160" s="47"/>
      <c r="BA160" s="47"/>
      <c r="BB160" s="47"/>
      <c r="BC160" s="47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7"/>
    </row>
    <row r="161" spans="1:70" ht="15.6" customHeight="1" x14ac:dyDescent="0.5">
      <c r="C161" s="32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7"/>
      <c r="O161" s="88"/>
      <c r="P161" s="88"/>
      <c r="Q161" s="89"/>
      <c r="R161" s="38"/>
      <c r="S161" s="38"/>
      <c r="T161" s="38"/>
      <c r="U161" s="97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9"/>
      <c r="AK161" s="49"/>
      <c r="AL161" s="49"/>
      <c r="AM161" s="124"/>
      <c r="AN161" s="125"/>
      <c r="AO161" s="125"/>
      <c r="AP161" s="125"/>
      <c r="AQ161" s="124"/>
      <c r="AR161" s="125"/>
      <c r="AS161" s="125"/>
      <c r="AT161" s="125"/>
      <c r="AU161" s="124"/>
      <c r="AV161" s="125"/>
      <c r="AW161" s="125"/>
      <c r="AX161" s="145"/>
      <c r="AY161" s="47"/>
      <c r="AZ161" s="47"/>
      <c r="BA161" s="47"/>
      <c r="BB161" s="47"/>
      <c r="BC161" s="47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7"/>
    </row>
    <row r="162" spans="1:70" ht="15.6" customHeight="1" x14ac:dyDescent="0.5">
      <c r="C162" s="32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90"/>
      <c r="O162" s="91"/>
      <c r="P162" s="91"/>
      <c r="Q162" s="92"/>
      <c r="R162" s="38"/>
      <c r="S162" s="38"/>
      <c r="T162" s="38"/>
      <c r="U162" s="97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9"/>
      <c r="AK162" s="49"/>
      <c r="AL162" s="49"/>
      <c r="AM162" s="124" t="str">
        <f>IF([4]回答表!BD17="○",IF([4]回答表!X43="○",[4]回答表!E190,IF([4]回答表!AA43="○",[4]回答表!E238,"")),"")</f>
        <v/>
      </c>
      <c r="AN162" s="125"/>
      <c r="AO162" s="125"/>
      <c r="AP162" s="125"/>
      <c r="AQ162" s="124" t="str">
        <f>IF([4]回答表!BD17="○",IF([4]回答表!X43="○",[4]回答表!E191,IF([4]回答表!AA43="○",[4]回答表!E239,"")),"")</f>
        <v/>
      </c>
      <c r="AR162" s="125"/>
      <c r="AS162" s="125"/>
      <c r="AT162" s="125"/>
      <c r="AU162" s="124" t="str">
        <f>IF([4]回答表!BD17="○",IF([4]回答表!X43="○",[4]回答表!E192,IF([4]回答表!AA43="○",[4]回答表!E240,"")),"")</f>
        <v/>
      </c>
      <c r="AV162" s="125"/>
      <c r="AW162" s="125"/>
      <c r="AX162" s="145"/>
      <c r="AY162" s="47"/>
      <c r="AZ162" s="47"/>
      <c r="BA162" s="47"/>
      <c r="BB162" s="47"/>
      <c r="BC162" s="47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7"/>
    </row>
    <row r="163" spans="1:70" ht="15.6" customHeight="1" x14ac:dyDescent="0.5">
      <c r="C163" s="32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1"/>
      <c r="O163" s="51"/>
      <c r="P163" s="51"/>
      <c r="Q163" s="51"/>
      <c r="R163" s="52"/>
      <c r="S163" s="52"/>
      <c r="T163" s="52"/>
      <c r="U163" s="97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9"/>
      <c r="AK163" s="49"/>
      <c r="AL163" s="49"/>
      <c r="AM163" s="124"/>
      <c r="AN163" s="125"/>
      <c r="AO163" s="125"/>
      <c r="AP163" s="125"/>
      <c r="AQ163" s="124"/>
      <c r="AR163" s="125"/>
      <c r="AS163" s="125"/>
      <c r="AT163" s="125"/>
      <c r="AU163" s="124"/>
      <c r="AV163" s="125"/>
      <c r="AW163" s="125"/>
      <c r="AX163" s="145"/>
      <c r="AY163" s="47"/>
      <c r="AZ163" s="47"/>
      <c r="BA163" s="47"/>
      <c r="BB163" s="47"/>
      <c r="BC163" s="47"/>
      <c r="BD163" s="39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7"/>
    </row>
    <row r="164" spans="1:70" ht="19.149999999999999" customHeight="1" x14ac:dyDescent="0.5">
      <c r="C164" s="32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1"/>
      <c r="O164" s="51"/>
      <c r="P164" s="51"/>
      <c r="Q164" s="51"/>
      <c r="R164" s="52"/>
      <c r="S164" s="52"/>
      <c r="T164" s="52"/>
      <c r="U164" s="97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9"/>
      <c r="AK164" s="49"/>
      <c r="AL164" s="49"/>
      <c r="AM164" s="124"/>
      <c r="AN164" s="125"/>
      <c r="AO164" s="125"/>
      <c r="AP164" s="125"/>
      <c r="AQ164" s="124"/>
      <c r="AR164" s="125"/>
      <c r="AS164" s="125"/>
      <c r="AT164" s="125"/>
      <c r="AU164" s="124"/>
      <c r="AV164" s="125"/>
      <c r="AW164" s="125"/>
      <c r="AX164" s="145"/>
      <c r="AY164" s="47"/>
      <c r="AZ164" s="47"/>
      <c r="BA164" s="47"/>
      <c r="BB164" s="47"/>
      <c r="BC164" s="47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7"/>
    </row>
    <row r="165" spans="1:70" ht="19.149999999999999" customHeight="1" x14ac:dyDescent="0.5">
      <c r="C165" s="32"/>
      <c r="D165" s="126" t="s">
        <v>26</v>
      </c>
      <c r="E165" s="83"/>
      <c r="F165" s="83"/>
      <c r="G165" s="83"/>
      <c r="H165" s="83"/>
      <c r="I165" s="83"/>
      <c r="J165" s="83"/>
      <c r="K165" s="83"/>
      <c r="L165" s="83"/>
      <c r="M165" s="93"/>
      <c r="N165" s="84" t="str">
        <f>IF([4]回答表!BD17="○",IF([4]回答表!AA43="○","○",""),"")</f>
        <v/>
      </c>
      <c r="O165" s="85"/>
      <c r="P165" s="85"/>
      <c r="Q165" s="86"/>
      <c r="R165" s="38"/>
      <c r="S165" s="38"/>
      <c r="T165" s="38"/>
      <c r="U165" s="97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9"/>
      <c r="AK165" s="49"/>
      <c r="AL165" s="49"/>
      <c r="AM165" s="124"/>
      <c r="AN165" s="125"/>
      <c r="AO165" s="125"/>
      <c r="AP165" s="125"/>
      <c r="AQ165" s="124"/>
      <c r="AR165" s="125"/>
      <c r="AS165" s="125"/>
      <c r="AT165" s="125"/>
      <c r="AU165" s="124"/>
      <c r="AV165" s="125"/>
      <c r="AW165" s="125"/>
      <c r="AX165" s="145"/>
      <c r="AY165" s="47"/>
      <c r="AZ165" s="47"/>
      <c r="BA165" s="47"/>
      <c r="BB165" s="47"/>
      <c r="BC165" s="47"/>
      <c r="BD165" s="53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7"/>
    </row>
    <row r="166" spans="1:70" ht="15.6" customHeight="1" x14ac:dyDescent="0.5">
      <c r="C166" s="32"/>
      <c r="D166" s="83"/>
      <c r="E166" s="83"/>
      <c r="F166" s="83"/>
      <c r="G166" s="83"/>
      <c r="H166" s="83"/>
      <c r="I166" s="83"/>
      <c r="J166" s="83"/>
      <c r="K166" s="83"/>
      <c r="L166" s="83"/>
      <c r="M166" s="93"/>
      <c r="N166" s="87"/>
      <c r="O166" s="88"/>
      <c r="P166" s="88"/>
      <c r="Q166" s="89"/>
      <c r="R166" s="38"/>
      <c r="S166" s="38"/>
      <c r="T166" s="38"/>
      <c r="U166" s="97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9"/>
      <c r="AK166" s="49"/>
      <c r="AL166" s="49"/>
      <c r="AM166" s="124" t="s">
        <v>23</v>
      </c>
      <c r="AN166" s="125"/>
      <c r="AO166" s="125"/>
      <c r="AP166" s="125"/>
      <c r="AQ166" s="124" t="s">
        <v>24</v>
      </c>
      <c r="AR166" s="125"/>
      <c r="AS166" s="125"/>
      <c r="AT166" s="125"/>
      <c r="AU166" s="124" t="s">
        <v>25</v>
      </c>
      <c r="AV166" s="125"/>
      <c r="AW166" s="125"/>
      <c r="AX166" s="145"/>
      <c r="AY166" s="47"/>
      <c r="AZ166" s="47"/>
      <c r="BA166" s="47"/>
      <c r="BB166" s="47"/>
      <c r="BC166" s="47"/>
      <c r="BD166" s="53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7"/>
    </row>
    <row r="167" spans="1:70" ht="15.6" customHeight="1" x14ac:dyDescent="0.5">
      <c r="C167" s="32"/>
      <c r="D167" s="83"/>
      <c r="E167" s="83"/>
      <c r="F167" s="83"/>
      <c r="G167" s="83"/>
      <c r="H167" s="83"/>
      <c r="I167" s="83"/>
      <c r="J167" s="83"/>
      <c r="K167" s="83"/>
      <c r="L167" s="83"/>
      <c r="M167" s="93"/>
      <c r="N167" s="87"/>
      <c r="O167" s="88"/>
      <c r="P167" s="88"/>
      <c r="Q167" s="89"/>
      <c r="R167" s="38"/>
      <c r="S167" s="38"/>
      <c r="T167" s="38"/>
      <c r="U167" s="97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9"/>
      <c r="AK167" s="49"/>
      <c r="AL167" s="49"/>
      <c r="AM167" s="124"/>
      <c r="AN167" s="125"/>
      <c r="AO167" s="125"/>
      <c r="AP167" s="125"/>
      <c r="AQ167" s="124"/>
      <c r="AR167" s="125"/>
      <c r="AS167" s="125"/>
      <c r="AT167" s="125"/>
      <c r="AU167" s="124"/>
      <c r="AV167" s="125"/>
      <c r="AW167" s="125"/>
      <c r="AX167" s="145"/>
      <c r="AY167" s="47"/>
      <c r="AZ167" s="47"/>
      <c r="BA167" s="47"/>
      <c r="BB167" s="47"/>
      <c r="BC167" s="47"/>
      <c r="BD167" s="53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7"/>
    </row>
    <row r="168" spans="1:70" ht="15.6" customHeight="1" x14ac:dyDescent="0.5">
      <c r="C168" s="32"/>
      <c r="D168" s="83"/>
      <c r="E168" s="83"/>
      <c r="F168" s="83"/>
      <c r="G168" s="83"/>
      <c r="H168" s="83"/>
      <c r="I168" s="83"/>
      <c r="J168" s="83"/>
      <c r="K168" s="83"/>
      <c r="L168" s="83"/>
      <c r="M168" s="93"/>
      <c r="N168" s="90"/>
      <c r="O168" s="91"/>
      <c r="P168" s="91"/>
      <c r="Q168" s="92"/>
      <c r="R168" s="38"/>
      <c r="S168" s="38"/>
      <c r="T168" s="38"/>
      <c r="U168" s="100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2"/>
      <c r="AK168" s="49"/>
      <c r="AL168" s="49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46"/>
      <c r="AY168" s="47"/>
      <c r="AZ168" s="47"/>
      <c r="BA168" s="47"/>
      <c r="BB168" s="47"/>
      <c r="BC168" s="47"/>
      <c r="BD168" s="53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7"/>
    </row>
    <row r="169" spans="1:70" ht="15.6" customHeight="1" x14ac:dyDescent="0.5">
      <c r="C169" s="32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19"/>
      <c r="O169" s="19"/>
      <c r="P169" s="19"/>
      <c r="Q169" s="19"/>
      <c r="R169" s="38"/>
      <c r="S169" s="38"/>
      <c r="T169" s="38"/>
      <c r="U169" s="38"/>
      <c r="V169" s="38"/>
      <c r="W169" s="38"/>
      <c r="X169" s="18"/>
      <c r="Y169" s="18"/>
      <c r="Z169" s="18"/>
      <c r="AA169" s="35"/>
      <c r="AB169" s="35"/>
      <c r="AC169" s="35"/>
      <c r="AD169" s="35"/>
      <c r="AE169" s="35"/>
      <c r="AF169" s="35"/>
      <c r="AG169" s="35"/>
      <c r="AH169" s="35"/>
      <c r="AI169" s="35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37"/>
    </row>
    <row r="170" spans="1:70" ht="18.600000000000001" customHeight="1" x14ac:dyDescent="0.5">
      <c r="C170" s="32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19"/>
      <c r="O170" s="19"/>
      <c r="P170" s="19"/>
      <c r="Q170" s="19"/>
      <c r="R170" s="38"/>
      <c r="S170" s="38"/>
      <c r="T170" s="38"/>
      <c r="U170" s="42" t="s">
        <v>32</v>
      </c>
      <c r="V170" s="38"/>
      <c r="W170" s="38"/>
      <c r="X170" s="38"/>
      <c r="Y170" s="38"/>
      <c r="Z170" s="38"/>
      <c r="AA170" s="35"/>
      <c r="AB170" s="43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2" t="s">
        <v>33</v>
      </c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18"/>
      <c r="BQ170" s="37"/>
    </row>
    <row r="171" spans="1:70" ht="15.6" customHeight="1" x14ac:dyDescent="0.4">
      <c r="C171" s="32"/>
      <c r="D171" s="83" t="s">
        <v>34</v>
      </c>
      <c r="E171" s="83"/>
      <c r="F171" s="83"/>
      <c r="G171" s="83"/>
      <c r="H171" s="83"/>
      <c r="I171" s="83"/>
      <c r="J171" s="83"/>
      <c r="K171" s="83"/>
      <c r="L171" s="83"/>
      <c r="M171" s="93"/>
      <c r="N171" s="84" t="str">
        <f>IF([4]回答表!BD17="○",IF([4]回答表!AD43="○","○",""),"")</f>
        <v/>
      </c>
      <c r="O171" s="85"/>
      <c r="P171" s="85"/>
      <c r="Q171" s="86"/>
      <c r="R171" s="38"/>
      <c r="S171" s="38"/>
      <c r="T171" s="38"/>
      <c r="U171" s="94" t="str">
        <f>IF([4]回答表!BD17="○",IF([4]回答表!AD43="○",[4]回答表!B249,""),"")</f>
        <v/>
      </c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6"/>
      <c r="AK171" s="55"/>
      <c r="AL171" s="55"/>
      <c r="AM171" s="94" t="str">
        <f>IF([4]回答表!BD17="○",IF([4]回答表!AD43="○",[4]回答表!B255,""),"")</f>
        <v/>
      </c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6"/>
      <c r="BQ171" s="37"/>
    </row>
    <row r="172" spans="1:70" ht="15.6" customHeight="1" x14ac:dyDescent="0.4">
      <c r="C172" s="32"/>
      <c r="D172" s="83"/>
      <c r="E172" s="83"/>
      <c r="F172" s="83"/>
      <c r="G172" s="83"/>
      <c r="H172" s="83"/>
      <c r="I172" s="83"/>
      <c r="J172" s="83"/>
      <c r="K172" s="83"/>
      <c r="L172" s="83"/>
      <c r="M172" s="93"/>
      <c r="N172" s="87"/>
      <c r="O172" s="88"/>
      <c r="P172" s="88"/>
      <c r="Q172" s="89"/>
      <c r="R172" s="38"/>
      <c r="S172" s="38"/>
      <c r="T172" s="38"/>
      <c r="U172" s="97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9"/>
      <c r="AK172" s="55"/>
      <c r="AL172" s="55"/>
      <c r="AM172" s="97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9"/>
      <c r="BQ172" s="37"/>
    </row>
    <row r="173" spans="1:70" ht="15.6" customHeight="1" x14ac:dyDescent="0.4">
      <c r="C173" s="32"/>
      <c r="D173" s="83"/>
      <c r="E173" s="83"/>
      <c r="F173" s="83"/>
      <c r="G173" s="83"/>
      <c r="H173" s="83"/>
      <c r="I173" s="83"/>
      <c r="J173" s="83"/>
      <c r="K173" s="83"/>
      <c r="L173" s="83"/>
      <c r="M173" s="93"/>
      <c r="N173" s="87"/>
      <c r="O173" s="88"/>
      <c r="P173" s="88"/>
      <c r="Q173" s="89"/>
      <c r="R173" s="38"/>
      <c r="S173" s="38"/>
      <c r="T173" s="38"/>
      <c r="U173" s="97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9"/>
      <c r="AK173" s="55"/>
      <c r="AL173" s="55"/>
      <c r="AM173" s="97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9"/>
      <c r="BQ173" s="37"/>
    </row>
    <row r="174" spans="1:70" ht="15.6" customHeight="1" x14ac:dyDescent="0.4">
      <c r="C174" s="32"/>
      <c r="D174" s="83"/>
      <c r="E174" s="83"/>
      <c r="F174" s="83"/>
      <c r="G174" s="83"/>
      <c r="H174" s="83"/>
      <c r="I174" s="83"/>
      <c r="J174" s="83"/>
      <c r="K174" s="83"/>
      <c r="L174" s="83"/>
      <c r="M174" s="93"/>
      <c r="N174" s="90"/>
      <c r="O174" s="91"/>
      <c r="P174" s="91"/>
      <c r="Q174" s="92"/>
      <c r="R174" s="38"/>
      <c r="S174" s="38"/>
      <c r="T174" s="38"/>
      <c r="U174" s="100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2"/>
      <c r="AK174" s="55"/>
      <c r="AL174" s="55"/>
      <c r="AM174" s="100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2"/>
      <c r="BQ174" s="37"/>
    </row>
    <row r="175" spans="1:70" ht="15.6" customHeight="1" x14ac:dyDescent="0.4">
      <c r="C175" s="56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8"/>
    </row>
    <row r="176" spans="1:70" ht="15.6" customHeight="1" x14ac:dyDescent="0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</row>
    <row r="177" spans="3:70" ht="15.6" customHeight="1" x14ac:dyDescent="0.4"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28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30"/>
      <c r="BR177" s="24"/>
    </row>
    <row r="178" spans="3:70" ht="15.6" customHeight="1" x14ac:dyDescent="0.5">
      <c r="C178" s="32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18"/>
      <c r="Y178" s="18"/>
      <c r="Z178" s="18"/>
      <c r="AA178" s="34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6"/>
      <c r="AO178" s="39"/>
      <c r="AP178" s="40"/>
      <c r="AQ178" s="40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33"/>
      <c r="BD178" s="34"/>
      <c r="BE178" s="34"/>
      <c r="BF178" s="34"/>
      <c r="BG178" s="34"/>
      <c r="BH178" s="34"/>
      <c r="BI178" s="34"/>
      <c r="BJ178" s="34"/>
      <c r="BK178" s="34"/>
      <c r="BL178" s="34"/>
      <c r="BM178" s="35"/>
      <c r="BN178" s="35"/>
      <c r="BO178" s="35"/>
      <c r="BP178" s="36"/>
      <c r="BQ178" s="37"/>
      <c r="BR178" s="24"/>
    </row>
    <row r="179" spans="3:70" ht="15.6" customHeight="1" x14ac:dyDescent="0.5">
      <c r="C179" s="32"/>
      <c r="D179" s="71" t="s">
        <v>14</v>
      </c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3"/>
      <c r="R179" s="77" t="s">
        <v>54</v>
      </c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9"/>
      <c r="BC179" s="33"/>
      <c r="BD179" s="34"/>
      <c r="BE179" s="34"/>
      <c r="BF179" s="34"/>
      <c r="BG179" s="34"/>
      <c r="BH179" s="34"/>
      <c r="BI179" s="34"/>
      <c r="BJ179" s="34"/>
      <c r="BK179" s="34"/>
      <c r="BL179" s="34"/>
      <c r="BM179" s="35"/>
      <c r="BN179" s="35"/>
      <c r="BO179" s="35"/>
      <c r="BP179" s="36"/>
      <c r="BQ179" s="37"/>
      <c r="BR179" s="24"/>
    </row>
    <row r="180" spans="3:70" ht="15.6" customHeight="1" x14ac:dyDescent="0.5">
      <c r="C180" s="32"/>
      <c r="D180" s="74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6"/>
      <c r="R180" s="80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2"/>
      <c r="BC180" s="33"/>
      <c r="BD180" s="34"/>
      <c r="BE180" s="34"/>
      <c r="BF180" s="34"/>
      <c r="BG180" s="34"/>
      <c r="BH180" s="34"/>
      <c r="BI180" s="34"/>
      <c r="BJ180" s="34"/>
      <c r="BK180" s="34"/>
      <c r="BL180" s="34"/>
      <c r="BM180" s="35"/>
      <c r="BN180" s="35"/>
      <c r="BO180" s="35"/>
      <c r="BP180" s="36"/>
      <c r="BQ180" s="37"/>
      <c r="BR180" s="24"/>
    </row>
    <row r="181" spans="3:70" ht="15.6" customHeight="1" x14ac:dyDescent="0.5">
      <c r="C181" s="32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18"/>
      <c r="Y181" s="18"/>
      <c r="Z181" s="18"/>
      <c r="AA181" s="34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6"/>
      <c r="AO181" s="39"/>
      <c r="AP181" s="40"/>
      <c r="AQ181" s="40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33"/>
      <c r="BD181" s="34"/>
      <c r="BE181" s="34"/>
      <c r="BF181" s="34"/>
      <c r="BG181" s="34"/>
      <c r="BH181" s="34"/>
      <c r="BI181" s="34"/>
      <c r="BJ181" s="34"/>
      <c r="BK181" s="34"/>
      <c r="BL181" s="34"/>
      <c r="BM181" s="35"/>
      <c r="BN181" s="35"/>
      <c r="BO181" s="35"/>
      <c r="BP181" s="36"/>
      <c r="BQ181" s="37"/>
      <c r="BR181" s="24"/>
    </row>
    <row r="182" spans="3:70" ht="25.5" x14ac:dyDescent="0.5">
      <c r="C182" s="32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42" t="s">
        <v>36</v>
      </c>
      <c r="V182" s="38"/>
      <c r="W182" s="38"/>
      <c r="X182" s="38"/>
      <c r="Y182" s="38"/>
      <c r="Z182" s="38"/>
      <c r="AA182" s="35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2" t="s">
        <v>55</v>
      </c>
      <c r="AN182" s="44"/>
      <c r="AO182" s="43"/>
      <c r="AP182" s="45"/>
      <c r="AQ182" s="45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7"/>
      <c r="BD182" s="35"/>
      <c r="BE182" s="48" t="s">
        <v>17</v>
      </c>
      <c r="BF182" s="59"/>
      <c r="BG182" s="59"/>
      <c r="BH182" s="59"/>
      <c r="BI182" s="59"/>
      <c r="BJ182" s="59"/>
      <c r="BK182" s="59"/>
      <c r="BL182" s="35"/>
      <c r="BM182" s="35"/>
      <c r="BN182" s="35"/>
      <c r="BO182" s="35"/>
      <c r="BP182" s="44"/>
      <c r="BQ182" s="37"/>
      <c r="BR182" s="24"/>
    </row>
    <row r="183" spans="3:70" ht="15.6" customHeight="1" x14ac:dyDescent="0.4">
      <c r="C183" s="32"/>
      <c r="D183" s="83" t="s">
        <v>18</v>
      </c>
      <c r="E183" s="83"/>
      <c r="F183" s="83"/>
      <c r="G183" s="83"/>
      <c r="H183" s="83"/>
      <c r="I183" s="83"/>
      <c r="J183" s="83"/>
      <c r="K183" s="83"/>
      <c r="L183" s="83"/>
      <c r="M183" s="83"/>
      <c r="N183" s="84" t="str">
        <f>IF([4]回答表!X44="○","○","")</f>
        <v/>
      </c>
      <c r="O183" s="85"/>
      <c r="P183" s="85"/>
      <c r="Q183" s="86"/>
      <c r="R183" s="38"/>
      <c r="S183" s="38"/>
      <c r="T183" s="38"/>
      <c r="U183" s="94" t="str">
        <f>IF([4]回答表!X44="○",[4]回答表!B266,IF([4]回答表!AA44="○",[4]回答表!B283,""))</f>
        <v/>
      </c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6"/>
      <c r="AK183" s="49"/>
      <c r="AL183" s="49"/>
      <c r="AM183" s="148" t="s">
        <v>56</v>
      </c>
      <c r="AN183" s="149"/>
      <c r="AO183" s="149"/>
      <c r="AP183" s="149"/>
      <c r="AQ183" s="149"/>
      <c r="AR183" s="149"/>
      <c r="AS183" s="149"/>
      <c r="AT183" s="150"/>
      <c r="AU183" s="148" t="s">
        <v>57</v>
      </c>
      <c r="AV183" s="149"/>
      <c r="AW183" s="149"/>
      <c r="AX183" s="149"/>
      <c r="AY183" s="149"/>
      <c r="AZ183" s="149"/>
      <c r="BA183" s="149"/>
      <c r="BB183" s="150"/>
      <c r="BC183" s="39"/>
      <c r="BD183" s="34"/>
      <c r="BE183" s="122" t="str">
        <f>IF([4]回答表!X44="○",[4]回答表!U272,IF([4]回答表!AA44="○",[4]回答表!U289,""))</f>
        <v/>
      </c>
      <c r="BF183" s="123"/>
      <c r="BG183" s="123"/>
      <c r="BH183" s="123"/>
      <c r="BI183" s="122"/>
      <c r="BJ183" s="123"/>
      <c r="BK183" s="123"/>
      <c r="BL183" s="123"/>
      <c r="BM183" s="122"/>
      <c r="BN183" s="123"/>
      <c r="BO183" s="123"/>
      <c r="BP183" s="154"/>
      <c r="BQ183" s="37"/>
      <c r="BR183" s="24"/>
    </row>
    <row r="184" spans="3:70" ht="15.6" customHeight="1" x14ac:dyDescent="0.4">
      <c r="C184" s="32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7"/>
      <c r="O184" s="88"/>
      <c r="P184" s="88"/>
      <c r="Q184" s="89"/>
      <c r="R184" s="38"/>
      <c r="S184" s="38"/>
      <c r="T184" s="38"/>
      <c r="U184" s="97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9"/>
      <c r="AK184" s="49"/>
      <c r="AL184" s="49"/>
      <c r="AM184" s="175"/>
      <c r="AN184" s="176"/>
      <c r="AO184" s="176"/>
      <c r="AP184" s="176"/>
      <c r="AQ184" s="176"/>
      <c r="AR184" s="176"/>
      <c r="AS184" s="176"/>
      <c r="AT184" s="177"/>
      <c r="AU184" s="175"/>
      <c r="AV184" s="176"/>
      <c r="AW184" s="176"/>
      <c r="AX184" s="176"/>
      <c r="AY184" s="176"/>
      <c r="AZ184" s="176"/>
      <c r="BA184" s="176"/>
      <c r="BB184" s="177"/>
      <c r="BC184" s="39"/>
      <c r="BD184" s="34"/>
      <c r="BE184" s="124"/>
      <c r="BF184" s="125"/>
      <c r="BG184" s="125"/>
      <c r="BH184" s="125"/>
      <c r="BI184" s="124"/>
      <c r="BJ184" s="125"/>
      <c r="BK184" s="125"/>
      <c r="BL184" s="125"/>
      <c r="BM184" s="124"/>
      <c r="BN184" s="125"/>
      <c r="BO184" s="125"/>
      <c r="BP184" s="145"/>
      <c r="BQ184" s="37"/>
      <c r="BR184" s="24"/>
    </row>
    <row r="185" spans="3:70" ht="15.6" customHeight="1" x14ac:dyDescent="0.4">
      <c r="C185" s="32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7"/>
      <c r="O185" s="88"/>
      <c r="P185" s="88"/>
      <c r="Q185" s="89"/>
      <c r="R185" s="38"/>
      <c r="S185" s="38"/>
      <c r="T185" s="38"/>
      <c r="U185" s="97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9"/>
      <c r="AK185" s="49"/>
      <c r="AL185" s="49"/>
      <c r="AM185" s="151"/>
      <c r="AN185" s="152"/>
      <c r="AO185" s="152"/>
      <c r="AP185" s="152"/>
      <c r="AQ185" s="152"/>
      <c r="AR185" s="152"/>
      <c r="AS185" s="152"/>
      <c r="AT185" s="153"/>
      <c r="AU185" s="151"/>
      <c r="AV185" s="152"/>
      <c r="AW185" s="152"/>
      <c r="AX185" s="152"/>
      <c r="AY185" s="152"/>
      <c r="AZ185" s="152"/>
      <c r="BA185" s="152"/>
      <c r="BB185" s="153"/>
      <c r="BC185" s="39"/>
      <c r="BD185" s="34"/>
      <c r="BE185" s="124"/>
      <c r="BF185" s="125"/>
      <c r="BG185" s="125"/>
      <c r="BH185" s="125"/>
      <c r="BI185" s="124"/>
      <c r="BJ185" s="125"/>
      <c r="BK185" s="125"/>
      <c r="BL185" s="125"/>
      <c r="BM185" s="124"/>
      <c r="BN185" s="125"/>
      <c r="BO185" s="125"/>
      <c r="BP185" s="145"/>
      <c r="BQ185" s="37"/>
      <c r="BR185" s="24"/>
    </row>
    <row r="186" spans="3:70" ht="15.6" customHeight="1" x14ac:dyDescent="0.4">
      <c r="C186" s="32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90"/>
      <c r="O186" s="91"/>
      <c r="P186" s="91"/>
      <c r="Q186" s="92"/>
      <c r="R186" s="38"/>
      <c r="S186" s="38"/>
      <c r="T186" s="38"/>
      <c r="U186" s="97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9"/>
      <c r="AK186" s="49"/>
      <c r="AL186" s="49"/>
      <c r="AM186" s="111" t="str">
        <f>IF([4]回答表!X44="○",[4]回答表!G272,IF([4]回答表!AA44="○",[4]回答表!G289,""))</f>
        <v/>
      </c>
      <c r="AN186" s="112"/>
      <c r="AO186" s="112"/>
      <c r="AP186" s="112"/>
      <c r="AQ186" s="112"/>
      <c r="AR186" s="112"/>
      <c r="AS186" s="112"/>
      <c r="AT186" s="113"/>
      <c r="AU186" s="111" t="str">
        <f>IF([4]回答表!X44="○",[4]回答表!G273,IF([4]回答表!AA44="○",[4]回答表!G290,""))</f>
        <v/>
      </c>
      <c r="AV186" s="112"/>
      <c r="AW186" s="112"/>
      <c r="AX186" s="112"/>
      <c r="AY186" s="112"/>
      <c r="AZ186" s="112"/>
      <c r="BA186" s="112"/>
      <c r="BB186" s="113"/>
      <c r="BC186" s="39"/>
      <c r="BD186" s="34"/>
      <c r="BE186" s="124" t="str">
        <f>IF([4]回答表!X44="○",[4]回答表!X272,IF([4]回答表!AA44="○",[4]回答表!X289,""))</f>
        <v/>
      </c>
      <c r="BF186" s="125"/>
      <c r="BG186" s="125"/>
      <c r="BH186" s="125"/>
      <c r="BI186" s="124" t="str">
        <f>IF([4]回答表!X44="○",[4]回答表!X273,IF([4]回答表!AA44="○",[4]回答表!X290,""))</f>
        <v/>
      </c>
      <c r="BJ186" s="125"/>
      <c r="BK186" s="125"/>
      <c r="BL186" s="145"/>
      <c r="BM186" s="124" t="str">
        <f>IF([4]回答表!X44="○",[4]回答表!X274,IF([4]回答表!AA44="○",[4]回答表!X291,""))</f>
        <v/>
      </c>
      <c r="BN186" s="125"/>
      <c r="BO186" s="125"/>
      <c r="BP186" s="145"/>
      <c r="BQ186" s="37"/>
      <c r="BR186" s="24"/>
    </row>
    <row r="187" spans="3:70" ht="15.6" customHeight="1" x14ac:dyDescent="0.4">
      <c r="C187" s="32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2"/>
      <c r="O187" s="52"/>
      <c r="P187" s="52"/>
      <c r="Q187" s="52"/>
      <c r="R187" s="52"/>
      <c r="S187" s="52"/>
      <c r="T187" s="52"/>
      <c r="U187" s="97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9"/>
      <c r="AK187" s="49"/>
      <c r="AL187" s="49"/>
      <c r="AM187" s="114"/>
      <c r="AN187" s="115"/>
      <c r="AO187" s="115"/>
      <c r="AP187" s="115"/>
      <c r="AQ187" s="115"/>
      <c r="AR187" s="115"/>
      <c r="AS187" s="115"/>
      <c r="AT187" s="116"/>
      <c r="AU187" s="114"/>
      <c r="AV187" s="115"/>
      <c r="AW187" s="115"/>
      <c r="AX187" s="115"/>
      <c r="AY187" s="115"/>
      <c r="AZ187" s="115"/>
      <c r="BA187" s="115"/>
      <c r="BB187" s="116"/>
      <c r="BC187" s="39"/>
      <c r="BD187" s="39"/>
      <c r="BE187" s="124"/>
      <c r="BF187" s="125"/>
      <c r="BG187" s="125"/>
      <c r="BH187" s="125"/>
      <c r="BI187" s="124"/>
      <c r="BJ187" s="125"/>
      <c r="BK187" s="125"/>
      <c r="BL187" s="145"/>
      <c r="BM187" s="124"/>
      <c r="BN187" s="125"/>
      <c r="BO187" s="125"/>
      <c r="BP187" s="145"/>
      <c r="BQ187" s="37"/>
      <c r="BR187" s="24"/>
    </row>
    <row r="188" spans="3:70" ht="15.6" customHeight="1" x14ac:dyDescent="0.4">
      <c r="C188" s="32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2"/>
      <c r="O188" s="52"/>
      <c r="P188" s="52"/>
      <c r="Q188" s="52"/>
      <c r="R188" s="52"/>
      <c r="S188" s="52"/>
      <c r="T188" s="52"/>
      <c r="U188" s="97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9"/>
      <c r="AK188" s="49"/>
      <c r="AL188" s="49"/>
      <c r="AM188" s="117"/>
      <c r="AN188" s="118"/>
      <c r="AO188" s="118"/>
      <c r="AP188" s="118"/>
      <c r="AQ188" s="118"/>
      <c r="AR188" s="118"/>
      <c r="AS188" s="118"/>
      <c r="AT188" s="119"/>
      <c r="AU188" s="117"/>
      <c r="AV188" s="118"/>
      <c r="AW188" s="118"/>
      <c r="AX188" s="118"/>
      <c r="AY188" s="118"/>
      <c r="AZ188" s="118"/>
      <c r="BA188" s="118"/>
      <c r="BB188" s="119"/>
      <c r="BC188" s="39"/>
      <c r="BD188" s="34"/>
      <c r="BE188" s="124"/>
      <c r="BF188" s="125"/>
      <c r="BG188" s="125"/>
      <c r="BH188" s="125"/>
      <c r="BI188" s="124"/>
      <c r="BJ188" s="125"/>
      <c r="BK188" s="125"/>
      <c r="BL188" s="145"/>
      <c r="BM188" s="124"/>
      <c r="BN188" s="125"/>
      <c r="BO188" s="125"/>
      <c r="BP188" s="145"/>
      <c r="BQ188" s="37"/>
      <c r="BR188" s="24"/>
    </row>
    <row r="189" spans="3:70" ht="15.6" customHeight="1" x14ac:dyDescent="0.4">
      <c r="C189" s="32"/>
      <c r="D189" s="126" t="s">
        <v>26</v>
      </c>
      <c r="E189" s="83"/>
      <c r="F189" s="83"/>
      <c r="G189" s="83"/>
      <c r="H189" s="83"/>
      <c r="I189" s="83"/>
      <c r="J189" s="83"/>
      <c r="K189" s="83"/>
      <c r="L189" s="83"/>
      <c r="M189" s="93"/>
      <c r="N189" s="84" t="str">
        <f>IF([4]回答表!AA44="○","○","")</f>
        <v/>
      </c>
      <c r="O189" s="85"/>
      <c r="P189" s="85"/>
      <c r="Q189" s="86"/>
      <c r="R189" s="38"/>
      <c r="S189" s="38"/>
      <c r="T189" s="38"/>
      <c r="U189" s="97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9"/>
      <c r="AK189" s="49"/>
      <c r="AL189" s="49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9"/>
      <c r="BD189" s="53"/>
      <c r="BE189" s="124"/>
      <c r="BF189" s="125"/>
      <c r="BG189" s="125"/>
      <c r="BH189" s="125"/>
      <c r="BI189" s="124"/>
      <c r="BJ189" s="125"/>
      <c r="BK189" s="125"/>
      <c r="BL189" s="145"/>
      <c r="BM189" s="124"/>
      <c r="BN189" s="125"/>
      <c r="BO189" s="125"/>
      <c r="BP189" s="145"/>
      <c r="BQ189" s="37"/>
      <c r="BR189" s="24"/>
    </row>
    <row r="190" spans="3:70" ht="15.6" customHeight="1" x14ac:dyDescent="0.4">
      <c r="C190" s="32"/>
      <c r="D190" s="83"/>
      <c r="E190" s="83"/>
      <c r="F190" s="83"/>
      <c r="G190" s="83"/>
      <c r="H190" s="83"/>
      <c r="I190" s="83"/>
      <c r="J190" s="83"/>
      <c r="K190" s="83"/>
      <c r="L190" s="83"/>
      <c r="M190" s="93"/>
      <c r="N190" s="87"/>
      <c r="O190" s="88"/>
      <c r="P190" s="88"/>
      <c r="Q190" s="89"/>
      <c r="R190" s="38"/>
      <c r="S190" s="38"/>
      <c r="T190" s="38"/>
      <c r="U190" s="97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9"/>
      <c r="AK190" s="49"/>
      <c r="AL190" s="49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9"/>
      <c r="BD190" s="53"/>
      <c r="BE190" s="124" t="s">
        <v>23</v>
      </c>
      <c r="BF190" s="125"/>
      <c r="BG190" s="125"/>
      <c r="BH190" s="125"/>
      <c r="BI190" s="124" t="s">
        <v>24</v>
      </c>
      <c r="BJ190" s="125"/>
      <c r="BK190" s="125"/>
      <c r="BL190" s="125"/>
      <c r="BM190" s="124" t="s">
        <v>25</v>
      </c>
      <c r="BN190" s="125"/>
      <c r="BO190" s="125"/>
      <c r="BP190" s="145"/>
      <c r="BQ190" s="37"/>
      <c r="BR190" s="24"/>
    </row>
    <row r="191" spans="3:70" ht="15.6" customHeight="1" x14ac:dyDescent="0.4">
      <c r="C191" s="32"/>
      <c r="D191" s="83"/>
      <c r="E191" s="83"/>
      <c r="F191" s="83"/>
      <c r="G191" s="83"/>
      <c r="H191" s="83"/>
      <c r="I191" s="83"/>
      <c r="J191" s="83"/>
      <c r="K191" s="83"/>
      <c r="L191" s="83"/>
      <c r="M191" s="93"/>
      <c r="N191" s="87"/>
      <c r="O191" s="88"/>
      <c r="P191" s="88"/>
      <c r="Q191" s="89"/>
      <c r="R191" s="38"/>
      <c r="S191" s="38"/>
      <c r="T191" s="38"/>
      <c r="U191" s="97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9"/>
      <c r="AK191" s="49"/>
      <c r="AL191" s="49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9"/>
      <c r="BD191" s="53"/>
      <c r="BE191" s="124"/>
      <c r="BF191" s="125"/>
      <c r="BG191" s="125"/>
      <c r="BH191" s="125"/>
      <c r="BI191" s="124"/>
      <c r="BJ191" s="125"/>
      <c r="BK191" s="125"/>
      <c r="BL191" s="125"/>
      <c r="BM191" s="124"/>
      <c r="BN191" s="125"/>
      <c r="BO191" s="125"/>
      <c r="BP191" s="145"/>
      <c r="BQ191" s="37"/>
      <c r="BR191" s="24"/>
    </row>
    <row r="192" spans="3:70" ht="15.6" customHeight="1" x14ac:dyDescent="0.4">
      <c r="C192" s="32"/>
      <c r="D192" s="83"/>
      <c r="E192" s="83"/>
      <c r="F192" s="83"/>
      <c r="G192" s="83"/>
      <c r="H192" s="83"/>
      <c r="I192" s="83"/>
      <c r="J192" s="83"/>
      <c r="K192" s="83"/>
      <c r="L192" s="83"/>
      <c r="M192" s="93"/>
      <c r="N192" s="90"/>
      <c r="O192" s="91"/>
      <c r="P192" s="91"/>
      <c r="Q192" s="92"/>
      <c r="R192" s="38"/>
      <c r="S192" s="38"/>
      <c r="T192" s="38"/>
      <c r="U192" s="100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2"/>
      <c r="AK192" s="49"/>
      <c r="AL192" s="49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9"/>
      <c r="BD192" s="53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46"/>
      <c r="BQ192" s="37"/>
      <c r="BR192" s="24"/>
    </row>
    <row r="193" spans="1:70" ht="15.6" customHeight="1" x14ac:dyDescent="0.5">
      <c r="C193" s="32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18"/>
      <c r="Y193" s="18"/>
      <c r="Z193" s="18"/>
      <c r="AA193" s="35"/>
      <c r="AB193" s="35"/>
      <c r="AC193" s="35"/>
      <c r="AD193" s="35"/>
      <c r="AE193" s="35"/>
      <c r="AF193" s="35"/>
      <c r="AG193" s="35"/>
      <c r="AH193" s="35"/>
      <c r="AI193" s="35"/>
      <c r="AJ193" s="18"/>
      <c r="AK193" s="18"/>
      <c r="AL193" s="18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37"/>
      <c r="BR193" s="24"/>
    </row>
    <row r="194" spans="1:70" ht="18.600000000000001" customHeight="1" x14ac:dyDescent="0.5">
      <c r="C194" s="32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38"/>
      <c r="O194" s="38"/>
      <c r="P194" s="38"/>
      <c r="Q194" s="38"/>
      <c r="R194" s="38"/>
      <c r="S194" s="38"/>
      <c r="T194" s="38"/>
      <c r="U194" s="42" t="s">
        <v>32</v>
      </c>
      <c r="V194" s="38"/>
      <c r="W194" s="38"/>
      <c r="X194" s="38"/>
      <c r="Y194" s="38"/>
      <c r="Z194" s="38"/>
      <c r="AA194" s="35"/>
      <c r="AB194" s="43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2" t="s">
        <v>33</v>
      </c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18"/>
      <c r="BQ194" s="37"/>
      <c r="BR194" s="24"/>
    </row>
    <row r="195" spans="1:70" ht="15.6" customHeight="1" x14ac:dyDescent="0.4">
      <c r="C195" s="32"/>
      <c r="D195" s="83" t="s">
        <v>34</v>
      </c>
      <c r="E195" s="83"/>
      <c r="F195" s="83"/>
      <c r="G195" s="83"/>
      <c r="H195" s="83"/>
      <c r="I195" s="83"/>
      <c r="J195" s="83"/>
      <c r="K195" s="83"/>
      <c r="L195" s="83"/>
      <c r="M195" s="93"/>
      <c r="N195" s="84" t="str">
        <f>IF([4]回答表!AD44="○","○","")</f>
        <v/>
      </c>
      <c r="O195" s="85"/>
      <c r="P195" s="85"/>
      <c r="Q195" s="86"/>
      <c r="R195" s="38"/>
      <c r="S195" s="38"/>
      <c r="T195" s="38"/>
      <c r="U195" s="94" t="str">
        <f>IF([4]回答表!AD44="○",[4]回答表!B296,"")</f>
        <v/>
      </c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6"/>
      <c r="AK195" s="60"/>
      <c r="AL195" s="60"/>
      <c r="AM195" s="94" t="str">
        <f>IF([4]回答表!AD44="○",[4]回答表!B302,"")</f>
        <v/>
      </c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6"/>
      <c r="BQ195" s="37"/>
      <c r="BR195" s="24"/>
    </row>
    <row r="196" spans="1:70" ht="15.6" customHeight="1" x14ac:dyDescent="0.4">
      <c r="C196" s="32"/>
      <c r="D196" s="83"/>
      <c r="E196" s="83"/>
      <c r="F196" s="83"/>
      <c r="G196" s="83"/>
      <c r="H196" s="83"/>
      <c r="I196" s="83"/>
      <c r="J196" s="83"/>
      <c r="K196" s="83"/>
      <c r="L196" s="83"/>
      <c r="M196" s="93"/>
      <c r="N196" s="87"/>
      <c r="O196" s="88"/>
      <c r="P196" s="88"/>
      <c r="Q196" s="89"/>
      <c r="R196" s="38"/>
      <c r="S196" s="38"/>
      <c r="T196" s="38"/>
      <c r="U196" s="97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9"/>
      <c r="AK196" s="60"/>
      <c r="AL196" s="60"/>
      <c r="AM196" s="97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9"/>
      <c r="BQ196" s="37"/>
      <c r="BR196" s="24"/>
    </row>
    <row r="197" spans="1:70" ht="15.6" customHeight="1" x14ac:dyDescent="0.4">
      <c r="C197" s="32"/>
      <c r="D197" s="83"/>
      <c r="E197" s="83"/>
      <c r="F197" s="83"/>
      <c r="G197" s="83"/>
      <c r="H197" s="83"/>
      <c r="I197" s="83"/>
      <c r="J197" s="83"/>
      <c r="K197" s="83"/>
      <c r="L197" s="83"/>
      <c r="M197" s="93"/>
      <c r="N197" s="87"/>
      <c r="O197" s="88"/>
      <c r="P197" s="88"/>
      <c r="Q197" s="89"/>
      <c r="R197" s="38"/>
      <c r="S197" s="38"/>
      <c r="T197" s="38"/>
      <c r="U197" s="97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9"/>
      <c r="AK197" s="60"/>
      <c r="AL197" s="60"/>
      <c r="AM197" s="97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9"/>
      <c r="BQ197" s="37"/>
      <c r="BR197" s="24"/>
    </row>
    <row r="198" spans="1:70" ht="15.6" customHeight="1" x14ac:dyDescent="0.4">
      <c r="C198" s="32"/>
      <c r="D198" s="83"/>
      <c r="E198" s="83"/>
      <c r="F198" s="83"/>
      <c r="G198" s="83"/>
      <c r="H198" s="83"/>
      <c r="I198" s="83"/>
      <c r="J198" s="83"/>
      <c r="K198" s="83"/>
      <c r="L198" s="83"/>
      <c r="M198" s="93"/>
      <c r="N198" s="90"/>
      <c r="O198" s="91"/>
      <c r="P198" s="91"/>
      <c r="Q198" s="92"/>
      <c r="R198" s="38"/>
      <c r="S198" s="38"/>
      <c r="T198" s="38"/>
      <c r="U198" s="100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2"/>
      <c r="AK198" s="60"/>
      <c r="AL198" s="60"/>
      <c r="AM198" s="100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2"/>
      <c r="BQ198" s="37"/>
      <c r="BR198" s="24"/>
    </row>
    <row r="199" spans="1:70" ht="15.6" customHeight="1" x14ac:dyDescent="0.4"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8"/>
      <c r="BR199" s="24"/>
    </row>
    <row r="200" spans="1:70" ht="15.6" customHeight="1" x14ac:dyDescent="0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</row>
    <row r="201" spans="1:70" ht="15.6" customHeight="1" x14ac:dyDescent="0.4"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28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30"/>
      <c r="BR201" s="24"/>
    </row>
    <row r="202" spans="1:70" ht="15.6" customHeight="1" x14ac:dyDescent="0.5">
      <c r="A202" s="24"/>
      <c r="B202" s="24"/>
      <c r="C202" s="32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18"/>
      <c r="Y202" s="18"/>
      <c r="Z202" s="18"/>
      <c r="AA202" s="34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6"/>
      <c r="AO202" s="39"/>
      <c r="AP202" s="40"/>
      <c r="AQ202" s="40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33"/>
      <c r="BD202" s="34"/>
      <c r="BE202" s="34"/>
      <c r="BF202" s="34"/>
      <c r="BG202" s="34"/>
      <c r="BH202" s="34"/>
      <c r="BI202" s="34"/>
      <c r="BJ202" s="34"/>
      <c r="BK202" s="34"/>
      <c r="BL202" s="34"/>
      <c r="BM202" s="35"/>
      <c r="BN202" s="35"/>
      <c r="BO202" s="35"/>
      <c r="BP202" s="36"/>
      <c r="BQ202" s="37"/>
      <c r="BR202" s="24"/>
    </row>
    <row r="203" spans="1:70" ht="15.6" customHeight="1" x14ac:dyDescent="0.5">
      <c r="A203" s="24"/>
      <c r="B203" s="24"/>
      <c r="C203" s="32"/>
      <c r="D203" s="71" t="s">
        <v>14</v>
      </c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3"/>
      <c r="R203" s="77" t="s">
        <v>58</v>
      </c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9"/>
      <c r="BC203" s="33"/>
      <c r="BD203" s="34"/>
      <c r="BE203" s="34"/>
      <c r="BF203" s="34"/>
      <c r="BG203" s="34"/>
      <c r="BH203" s="34"/>
      <c r="BI203" s="34"/>
      <c r="BJ203" s="34"/>
      <c r="BK203" s="34"/>
      <c r="BL203" s="34"/>
      <c r="BM203" s="35"/>
      <c r="BN203" s="35"/>
      <c r="BO203" s="35"/>
      <c r="BP203" s="36"/>
      <c r="BQ203" s="37"/>
      <c r="BR203" s="24"/>
    </row>
    <row r="204" spans="1:70" ht="15.6" customHeight="1" x14ac:dyDescent="0.5">
      <c r="A204" s="24"/>
      <c r="B204" s="24"/>
      <c r="C204" s="32"/>
      <c r="D204" s="74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6"/>
      <c r="R204" s="80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2"/>
      <c r="BC204" s="33"/>
      <c r="BD204" s="34"/>
      <c r="BE204" s="34"/>
      <c r="BF204" s="34"/>
      <c r="BG204" s="34"/>
      <c r="BH204" s="34"/>
      <c r="BI204" s="34"/>
      <c r="BJ204" s="34"/>
      <c r="BK204" s="34"/>
      <c r="BL204" s="34"/>
      <c r="BM204" s="35"/>
      <c r="BN204" s="35"/>
      <c r="BO204" s="35"/>
      <c r="BP204" s="36"/>
      <c r="BQ204" s="37"/>
      <c r="BR204" s="24"/>
    </row>
    <row r="205" spans="1:70" ht="15.6" customHeight="1" x14ac:dyDescent="0.5">
      <c r="A205" s="24"/>
      <c r="B205" s="24"/>
      <c r="C205" s="32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18"/>
      <c r="Y205" s="18"/>
      <c r="Z205" s="18"/>
      <c r="AA205" s="34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6"/>
      <c r="AO205" s="39"/>
      <c r="AP205" s="40"/>
      <c r="AQ205" s="40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33"/>
      <c r="BD205" s="34"/>
      <c r="BE205" s="34"/>
      <c r="BF205" s="34"/>
      <c r="BG205" s="34"/>
      <c r="BH205" s="34"/>
      <c r="BI205" s="34"/>
      <c r="BJ205" s="34"/>
      <c r="BK205" s="34"/>
      <c r="BL205" s="34"/>
      <c r="BM205" s="35"/>
      <c r="BN205" s="35"/>
      <c r="BO205" s="35"/>
      <c r="BP205" s="36"/>
      <c r="BQ205" s="37"/>
      <c r="BR205" s="24"/>
    </row>
    <row r="206" spans="1:70" ht="19.149999999999999" customHeight="1" x14ac:dyDescent="0.5">
      <c r="A206" s="24"/>
      <c r="B206" s="24"/>
      <c r="C206" s="32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42" t="s">
        <v>36</v>
      </c>
      <c r="V206" s="38"/>
      <c r="W206" s="38"/>
      <c r="X206" s="38"/>
      <c r="Y206" s="38"/>
      <c r="Z206" s="38"/>
      <c r="AA206" s="35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61" t="s">
        <v>59</v>
      </c>
      <c r="AO206" s="35"/>
      <c r="AP206" s="35"/>
      <c r="AQ206" s="35"/>
      <c r="AR206" s="35"/>
      <c r="AS206" s="35"/>
      <c r="AT206" s="35"/>
      <c r="AU206" s="35"/>
      <c r="AV206" s="35"/>
      <c r="AW206" s="35"/>
      <c r="AX206" s="44"/>
      <c r="AY206" s="42"/>
      <c r="AZ206" s="42"/>
      <c r="BA206" s="62"/>
      <c r="BB206" s="62"/>
      <c r="BC206" s="33"/>
      <c r="BD206" s="34"/>
      <c r="BE206" s="48" t="s">
        <v>17</v>
      </c>
      <c r="BF206" s="59"/>
      <c r="BG206" s="59"/>
      <c r="BH206" s="59"/>
      <c r="BI206" s="59"/>
      <c r="BJ206" s="59"/>
      <c r="BK206" s="59"/>
      <c r="BL206" s="35"/>
      <c r="BM206" s="35"/>
      <c r="BN206" s="35"/>
      <c r="BO206" s="35"/>
      <c r="BP206" s="44"/>
      <c r="BQ206" s="37"/>
      <c r="BR206" s="24"/>
    </row>
    <row r="207" spans="1:70" ht="15.6" customHeight="1" x14ac:dyDescent="0.4">
      <c r="A207" s="24"/>
      <c r="B207" s="24"/>
      <c r="C207" s="32"/>
      <c r="D207" s="77" t="s">
        <v>18</v>
      </c>
      <c r="E207" s="78"/>
      <c r="F207" s="78"/>
      <c r="G207" s="78"/>
      <c r="H207" s="78"/>
      <c r="I207" s="78"/>
      <c r="J207" s="78"/>
      <c r="K207" s="78"/>
      <c r="L207" s="78"/>
      <c r="M207" s="79"/>
      <c r="N207" s="84" t="str">
        <f>IF([4]回答表!X45="○","○","")</f>
        <v/>
      </c>
      <c r="O207" s="85"/>
      <c r="P207" s="85"/>
      <c r="Q207" s="86"/>
      <c r="R207" s="38"/>
      <c r="S207" s="38"/>
      <c r="T207" s="38"/>
      <c r="U207" s="94" t="str">
        <f>IF([4]回答表!X45="○",[4]回答表!B314,IF([4]回答表!AA45="○",[4]回答表!B337,""))</f>
        <v/>
      </c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6"/>
      <c r="AK207" s="49"/>
      <c r="AL207" s="49"/>
      <c r="AM207" s="49"/>
      <c r="AN207" s="94" t="str">
        <f>IF([4]回答表!X45="○",[4]回答表!B320,"")</f>
        <v/>
      </c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8"/>
      <c r="BC207" s="39"/>
      <c r="BD207" s="34"/>
      <c r="BE207" s="122" t="str">
        <f>IF([4]回答表!X45="○",[4]回答表!B326,IF([4]回答表!AA45="○",[4]回答表!B343,""))</f>
        <v/>
      </c>
      <c r="BF207" s="123"/>
      <c r="BG207" s="123"/>
      <c r="BH207" s="123"/>
      <c r="BI207" s="122"/>
      <c r="BJ207" s="123"/>
      <c r="BK207" s="123"/>
      <c r="BL207" s="123"/>
      <c r="BM207" s="122"/>
      <c r="BN207" s="123"/>
      <c r="BO207" s="123"/>
      <c r="BP207" s="154"/>
      <c r="BQ207" s="37"/>
      <c r="BR207" s="24"/>
    </row>
    <row r="208" spans="1:70" ht="15.6" customHeight="1" x14ac:dyDescent="0.4">
      <c r="A208" s="24"/>
      <c r="B208" s="24"/>
      <c r="C208" s="32"/>
      <c r="D208" s="129"/>
      <c r="E208" s="130"/>
      <c r="F208" s="130"/>
      <c r="G208" s="130"/>
      <c r="H208" s="130"/>
      <c r="I208" s="130"/>
      <c r="J208" s="130"/>
      <c r="K208" s="130"/>
      <c r="L208" s="130"/>
      <c r="M208" s="131"/>
      <c r="N208" s="87"/>
      <c r="O208" s="88"/>
      <c r="P208" s="88"/>
      <c r="Q208" s="89"/>
      <c r="R208" s="38"/>
      <c r="S208" s="38"/>
      <c r="T208" s="38"/>
      <c r="U208" s="97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9"/>
      <c r="AK208" s="49"/>
      <c r="AL208" s="49"/>
      <c r="AM208" s="49"/>
      <c r="AN208" s="169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1"/>
      <c r="BC208" s="39"/>
      <c r="BD208" s="34"/>
      <c r="BE208" s="124"/>
      <c r="BF208" s="125"/>
      <c r="BG208" s="125"/>
      <c r="BH208" s="125"/>
      <c r="BI208" s="124"/>
      <c r="BJ208" s="125"/>
      <c r="BK208" s="125"/>
      <c r="BL208" s="125"/>
      <c r="BM208" s="124"/>
      <c r="BN208" s="125"/>
      <c r="BO208" s="125"/>
      <c r="BP208" s="145"/>
      <c r="BQ208" s="37"/>
      <c r="BR208" s="24"/>
    </row>
    <row r="209" spans="1:70" ht="15.6" customHeight="1" x14ac:dyDescent="0.4">
      <c r="A209" s="24"/>
      <c r="B209" s="24"/>
      <c r="C209" s="32"/>
      <c r="D209" s="129"/>
      <c r="E209" s="130"/>
      <c r="F209" s="130"/>
      <c r="G209" s="130"/>
      <c r="H209" s="130"/>
      <c r="I209" s="130"/>
      <c r="J209" s="130"/>
      <c r="K209" s="130"/>
      <c r="L209" s="130"/>
      <c r="M209" s="131"/>
      <c r="N209" s="87"/>
      <c r="O209" s="88"/>
      <c r="P209" s="88"/>
      <c r="Q209" s="89"/>
      <c r="R209" s="38"/>
      <c r="S209" s="38"/>
      <c r="T209" s="38"/>
      <c r="U209" s="97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9"/>
      <c r="AK209" s="49"/>
      <c r="AL209" s="49"/>
      <c r="AM209" s="49"/>
      <c r="AN209" s="169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1"/>
      <c r="BC209" s="39"/>
      <c r="BD209" s="34"/>
      <c r="BE209" s="124"/>
      <c r="BF209" s="125"/>
      <c r="BG209" s="125"/>
      <c r="BH209" s="125"/>
      <c r="BI209" s="124"/>
      <c r="BJ209" s="125"/>
      <c r="BK209" s="125"/>
      <c r="BL209" s="125"/>
      <c r="BM209" s="124"/>
      <c r="BN209" s="125"/>
      <c r="BO209" s="125"/>
      <c r="BP209" s="145"/>
      <c r="BQ209" s="37"/>
      <c r="BR209" s="24"/>
    </row>
    <row r="210" spans="1:70" ht="15.6" customHeight="1" x14ac:dyDescent="0.4">
      <c r="A210" s="24"/>
      <c r="B210" s="24"/>
      <c r="C210" s="32"/>
      <c r="D210" s="80"/>
      <c r="E210" s="81"/>
      <c r="F210" s="81"/>
      <c r="G210" s="81"/>
      <c r="H210" s="81"/>
      <c r="I210" s="81"/>
      <c r="J210" s="81"/>
      <c r="K210" s="81"/>
      <c r="L210" s="81"/>
      <c r="M210" s="82"/>
      <c r="N210" s="90"/>
      <c r="O210" s="91"/>
      <c r="P210" s="91"/>
      <c r="Q210" s="92"/>
      <c r="R210" s="38"/>
      <c r="S210" s="38"/>
      <c r="T210" s="38"/>
      <c r="U210" s="97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9"/>
      <c r="AK210" s="49"/>
      <c r="AL210" s="49"/>
      <c r="AM210" s="49"/>
      <c r="AN210" s="169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  <c r="BB210" s="171"/>
      <c r="BC210" s="39"/>
      <c r="BD210" s="34"/>
      <c r="BE210" s="124" t="str">
        <f>IF([4]回答表!X45="○",[4]回答表!E326,IF([4]回答表!AA45="○",[4]回答表!E343,""))</f>
        <v/>
      </c>
      <c r="BF210" s="125"/>
      <c r="BG210" s="125"/>
      <c r="BH210" s="125"/>
      <c r="BI210" s="124" t="str">
        <f>IF([4]回答表!X45="○",[4]回答表!E327,IF([4]回答表!AA45="○",[4]回答表!E344,""))</f>
        <v/>
      </c>
      <c r="BJ210" s="125"/>
      <c r="BK210" s="125"/>
      <c r="BL210" s="145"/>
      <c r="BM210" s="124" t="str">
        <f>IF([4]回答表!X45="○",[4]回答表!E328,IF([4]回答表!AA45="○",[4]回答表!E345,""))</f>
        <v/>
      </c>
      <c r="BN210" s="125"/>
      <c r="BO210" s="125"/>
      <c r="BP210" s="145"/>
      <c r="BQ210" s="37"/>
      <c r="BR210" s="24"/>
    </row>
    <row r="211" spans="1:70" ht="15.6" customHeight="1" x14ac:dyDescent="0.4">
      <c r="A211" s="24"/>
      <c r="B211" s="24"/>
      <c r="C211" s="32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2"/>
      <c r="O211" s="52"/>
      <c r="P211" s="52"/>
      <c r="Q211" s="52"/>
      <c r="R211" s="52"/>
      <c r="S211" s="52"/>
      <c r="T211" s="52"/>
      <c r="U211" s="97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9"/>
      <c r="AK211" s="49"/>
      <c r="AL211" s="49"/>
      <c r="AM211" s="49"/>
      <c r="AN211" s="169"/>
      <c r="AO211" s="170"/>
      <c r="AP211" s="170"/>
      <c r="AQ211" s="170"/>
      <c r="AR211" s="170"/>
      <c r="AS211" s="170"/>
      <c r="AT211" s="170"/>
      <c r="AU211" s="170"/>
      <c r="AV211" s="170"/>
      <c r="AW211" s="170"/>
      <c r="AX211" s="170"/>
      <c r="AY211" s="170"/>
      <c r="AZ211" s="170"/>
      <c r="BA211" s="170"/>
      <c r="BB211" s="171"/>
      <c r="BC211" s="39"/>
      <c r="BD211" s="39"/>
      <c r="BE211" s="124"/>
      <c r="BF211" s="125"/>
      <c r="BG211" s="125"/>
      <c r="BH211" s="125"/>
      <c r="BI211" s="124"/>
      <c r="BJ211" s="125"/>
      <c r="BK211" s="125"/>
      <c r="BL211" s="145"/>
      <c r="BM211" s="124"/>
      <c r="BN211" s="125"/>
      <c r="BO211" s="125"/>
      <c r="BP211" s="145"/>
      <c r="BQ211" s="37"/>
      <c r="BR211" s="24"/>
    </row>
    <row r="212" spans="1:70" ht="15.6" customHeight="1" x14ac:dyDescent="0.4">
      <c r="A212" s="24"/>
      <c r="B212" s="24"/>
      <c r="C212" s="32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2"/>
      <c r="O212" s="52"/>
      <c r="P212" s="52"/>
      <c r="Q212" s="52"/>
      <c r="R212" s="52"/>
      <c r="S212" s="52"/>
      <c r="T212" s="52"/>
      <c r="U212" s="97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9"/>
      <c r="AK212" s="49"/>
      <c r="AL212" s="49"/>
      <c r="AM212" s="49"/>
      <c r="AN212" s="169"/>
      <c r="AO212" s="170"/>
      <c r="AP212" s="170"/>
      <c r="AQ212" s="170"/>
      <c r="AR212" s="170"/>
      <c r="AS212" s="170"/>
      <c r="AT212" s="170"/>
      <c r="AU212" s="170"/>
      <c r="AV212" s="170"/>
      <c r="AW212" s="170"/>
      <c r="AX212" s="170"/>
      <c r="AY212" s="170"/>
      <c r="AZ212" s="170"/>
      <c r="BA212" s="170"/>
      <c r="BB212" s="171"/>
      <c r="BC212" s="39"/>
      <c r="BD212" s="34"/>
      <c r="BE212" s="124"/>
      <c r="BF212" s="125"/>
      <c r="BG212" s="125"/>
      <c r="BH212" s="125"/>
      <c r="BI212" s="124"/>
      <c r="BJ212" s="125"/>
      <c r="BK212" s="125"/>
      <c r="BL212" s="145"/>
      <c r="BM212" s="124"/>
      <c r="BN212" s="125"/>
      <c r="BO212" s="125"/>
      <c r="BP212" s="145"/>
      <c r="BQ212" s="37"/>
      <c r="BR212" s="24"/>
    </row>
    <row r="213" spans="1:70" ht="15.6" customHeight="1" x14ac:dyDescent="0.4">
      <c r="A213" s="24"/>
      <c r="B213" s="24"/>
      <c r="C213" s="32"/>
      <c r="D213" s="133" t="s">
        <v>26</v>
      </c>
      <c r="E213" s="134"/>
      <c r="F213" s="134"/>
      <c r="G213" s="134"/>
      <c r="H213" s="134"/>
      <c r="I213" s="134"/>
      <c r="J213" s="134"/>
      <c r="K213" s="134"/>
      <c r="L213" s="134"/>
      <c r="M213" s="135"/>
      <c r="N213" s="84" t="str">
        <f>IF([4]回答表!AA45="○","○","")</f>
        <v/>
      </c>
      <c r="O213" s="85"/>
      <c r="P213" s="85"/>
      <c r="Q213" s="86"/>
      <c r="R213" s="38"/>
      <c r="S213" s="38"/>
      <c r="T213" s="38"/>
      <c r="U213" s="97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9"/>
      <c r="AK213" s="49"/>
      <c r="AL213" s="49"/>
      <c r="AM213" s="49"/>
      <c r="AN213" s="169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1"/>
      <c r="BC213" s="39"/>
      <c r="BD213" s="53"/>
      <c r="BE213" s="124"/>
      <c r="BF213" s="125"/>
      <c r="BG213" s="125"/>
      <c r="BH213" s="125"/>
      <c r="BI213" s="124"/>
      <c r="BJ213" s="125"/>
      <c r="BK213" s="125"/>
      <c r="BL213" s="145"/>
      <c r="BM213" s="124"/>
      <c r="BN213" s="125"/>
      <c r="BO213" s="125"/>
      <c r="BP213" s="145"/>
      <c r="BQ213" s="37"/>
      <c r="BR213" s="24"/>
    </row>
    <row r="214" spans="1:70" ht="15.6" customHeight="1" x14ac:dyDescent="0.4">
      <c r="A214" s="24"/>
      <c r="B214" s="24"/>
      <c r="C214" s="32"/>
      <c r="D214" s="136"/>
      <c r="E214" s="137"/>
      <c r="F214" s="137"/>
      <c r="G214" s="137"/>
      <c r="H214" s="137"/>
      <c r="I214" s="137"/>
      <c r="J214" s="137"/>
      <c r="K214" s="137"/>
      <c r="L214" s="137"/>
      <c r="M214" s="138"/>
      <c r="N214" s="87"/>
      <c r="O214" s="88"/>
      <c r="P214" s="88"/>
      <c r="Q214" s="89"/>
      <c r="R214" s="38"/>
      <c r="S214" s="38"/>
      <c r="T214" s="38"/>
      <c r="U214" s="97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9"/>
      <c r="AK214" s="49"/>
      <c r="AL214" s="49"/>
      <c r="AM214" s="49"/>
      <c r="AN214" s="169"/>
      <c r="AO214" s="170"/>
      <c r="AP214" s="170"/>
      <c r="AQ214" s="170"/>
      <c r="AR214" s="170"/>
      <c r="AS214" s="170"/>
      <c r="AT214" s="170"/>
      <c r="AU214" s="170"/>
      <c r="AV214" s="170"/>
      <c r="AW214" s="170"/>
      <c r="AX214" s="170"/>
      <c r="AY214" s="170"/>
      <c r="AZ214" s="170"/>
      <c r="BA214" s="170"/>
      <c r="BB214" s="171"/>
      <c r="BC214" s="39"/>
      <c r="BD214" s="53"/>
      <c r="BE214" s="124" t="s">
        <v>23</v>
      </c>
      <c r="BF214" s="125"/>
      <c r="BG214" s="125"/>
      <c r="BH214" s="125"/>
      <c r="BI214" s="124" t="s">
        <v>24</v>
      </c>
      <c r="BJ214" s="125"/>
      <c r="BK214" s="125"/>
      <c r="BL214" s="125"/>
      <c r="BM214" s="124" t="s">
        <v>25</v>
      </c>
      <c r="BN214" s="125"/>
      <c r="BO214" s="125"/>
      <c r="BP214" s="145"/>
      <c r="BQ214" s="37"/>
      <c r="BR214" s="24"/>
    </row>
    <row r="215" spans="1:70" ht="15.6" customHeight="1" x14ac:dyDescent="0.4">
      <c r="A215" s="24"/>
      <c r="B215" s="24"/>
      <c r="C215" s="32"/>
      <c r="D215" s="136"/>
      <c r="E215" s="137"/>
      <c r="F215" s="137"/>
      <c r="G215" s="137"/>
      <c r="H215" s="137"/>
      <c r="I215" s="137"/>
      <c r="J215" s="137"/>
      <c r="K215" s="137"/>
      <c r="L215" s="137"/>
      <c r="M215" s="138"/>
      <c r="N215" s="87"/>
      <c r="O215" s="88"/>
      <c r="P215" s="88"/>
      <c r="Q215" s="89"/>
      <c r="R215" s="38"/>
      <c r="S215" s="38"/>
      <c r="T215" s="38"/>
      <c r="U215" s="97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9"/>
      <c r="AK215" s="49"/>
      <c r="AL215" s="49"/>
      <c r="AM215" s="49"/>
      <c r="AN215" s="169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1"/>
      <c r="BC215" s="39"/>
      <c r="BD215" s="53"/>
      <c r="BE215" s="124"/>
      <c r="BF215" s="125"/>
      <c r="BG215" s="125"/>
      <c r="BH215" s="125"/>
      <c r="BI215" s="124"/>
      <c r="BJ215" s="125"/>
      <c r="BK215" s="125"/>
      <c r="BL215" s="125"/>
      <c r="BM215" s="124"/>
      <c r="BN215" s="125"/>
      <c r="BO215" s="125"/>
      <c r="BP215" s="145"/>
      <c r="BQ215" s="37"/>
      <c r="BR215" s="24"/>
    </row>
    <row r="216" spans="1:70" ht="15.6" customHeight="1" x14ac:dyDescent="0.4">
      <c r="A216" s="24"/>
      <c r="B216" s="24"/>
      <c r="C216" s="32"/>
      <c r="D216" s="139"/>
      <c r="E216" s="140"/>
      <c r="F216" s="140"/>
      <c r="G216" s="140"/>
      <c r="H216" s="140"/>
      <c r="I216" s="140"/>
      <c r="J216" s="140"/>
      <c r="K216" s="140"/>
      <c r="L216" s="140"/>
      <c r="M216" s="141"/>
      <c r="N216" s="90"/>
      <c r="O216" s="91"/>
      <c r="P216" s="91"/>
      <c r="Q216" s="92"/>
      <c r="R216" s="38"/>
      <c r="S216" s="38"/>
      <c r="T216" s="38"/>
      <c r="U216" s="100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2"/>
      <c r="AK216" s="49"/>
      <c r="AL216" s="49"/>
      <c r="AM216" s="49"/>
      <c r="AN216" s="172"/>
      <c r="AO216" s="173"/>
      <c r="AP216" s="173"/>
      <c r="AQ216" s="173"/>
      <c r="AR216" s="173"/>
      <c r="AS216" s="173"/>
      <c r="AT216" s="173"/>
      <c r="AU216" s="173"/>
      <c r="AV216" s="173"/>
      <c r="AW216" s="173"/>
      <c r="AX216" s="173"/>
      <c r="AY216" s="173"/>
      <c r="AZ216" s="173"/>
      <c r="BA216" s="173"/>
      <c r="BB216" s="174"/>
      <c r="BC216" s="39"/>
      <c r="BD216" s="53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46"/>
      <c r="BQ216" s="37"/>
      <c r="BR216" s="24"/>
    </row>
    <row r="217" spans="1:70" ht="15.6" customHeight="1" x14ac:dyDescent="0.5">
      <c r="A217" s="24"/>
      <c r="B217" s="24"/>
      <c r="C217" s="32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18"/>
      <c r="Y217" s="18"/>
      <c r="Z217" s="18"/>
      <c r="AA217" s="35"/>
      <c r="AB217" s="35"/>
      <c r="AC217" s="35"/>
      <c r="AD217" s="35"/>
      <c r="AE217" s="35"/>
      <c r="AF217" s="35"/>
      <c r="AG217" s="35"/>
      <c r="AH217" s="35"/>
      <c r="AI217" s="35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37"/>
      <c r="BR217" s="24"/>
    </row>
    <row r="218" spans="1:70" ht="19.149999999999999" customHeight="1" x14ac:dyDescent="0.5">
      <c r="C218" s="32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38"/>
      <c r="O218" s="38"/>
      <c r="P218" s="38"/>
      <c r="Q218" s="38"/>
      <c r="R218" s="38"/>
      <c r="S218" s="38"/>
      <c r="T218" s="38"/>
      <c r="U218" s="42" t="s">
        <v>32</v>
      </c>
      <c r="V218" s="38"/>
      <c r="W218" s="38"/>
      <c r="X218" s="38"/>
      <c r="Y218" s="38"/>
      <c r="Z218" s="38"/>
      <c r="AA218" s="35"/>
      <c r="AB218" s="43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2" t="s">
        <v>33</v>
      </c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18"/>
      <c r="BQ218" s="37"/>
      <c r="BR218" s="24"/>
    </row>
    <row r="219" spans="1:70" ht="15.6" customHeight="1" x14ac:dyDescent="0.4">
      <c r="C219" s="32"/>
      <c r="D219" s="77" t="s">
        <v>34</v>
      </c>
      <c r="E219" s="78"/>
      <c r="F219" s="78"/>
      <c r="G219" s="78"/>
      <c r="H219" s="78"/>
      <c r="I219" s="78"/>
      <c r="J219" s="78"/>
      <c r="K219" s="78"/>
      <c r="L219" s="78"/>
      <c r="M219" s="79"/>
      <c r="N219" s="84" t="str">
        <f>IF([4]回答表!AD45="○","○","")</f>
        <v/>
      </c>
      <c r="O219" s="85"/>
      <c r="P219" s="85"/>
      <c r="Q219" s="86"/>
      <c r="R219" s="38"/>
      <c r="S219" s="38"/>
      <c r="T219" s="38"/>
      <c r="U219" s="94" t="str">
        <f>IF([4]回答表!AD45="○",[4]回答表!B350,"")</f>
        <v/>
      </c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6"/>
      <c r="AK219" s="60"/>
      <c r="AL219" s="60"/>
      <c r="AM219" s="94" t="str">
        <f>IF([4]回答表!AD45="○",[4]回答表!B356,"")</f>
        <v/>
      </c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6"/>
      <c r="BQ219" s="37"/>
      <c r="BR219" s="24"/>
    </row>
    <row r="220" spans="1:70" ht="15.6" customHeight="1" x14ac:dyDescent="0.4">
      <c r="C220" s="32"/>
      <c r="D220" s="129"/>
      <c r="E220" s="130"/>
      <c r="F220" s="130"/>
      <c r="G220" s="130"/>
      <c r="H220" s="130"/>
      <c r="I220" s="130"/>
      <c r="J220" s="130"/>
      <c r="K220" s="130"/>
      <c r="L220" s="130"/>
      <c r="M220" s="131"/>
      <c r="N220" s="87"/>
      <c r="O220" s="88"/>
      <c r="P220" s="88"/>
      <c r="Q220" s="89"/>
      <c r="R220" s="38"/>
      <c r="S220" s="38"/>
      <c r="T220" s="38"/>
      <c r="U220" s="97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9"/>
      <c r="AK220" s="60"/>
      <c r="AL220" s="60"/>
      <c r="AM220" s="97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9"/>
      <c r="BQ220" s="37"/>
      <c r="BR220" s="24"/>
    </row>
    <row r="221" spans="1:70" ht="15.6" customHeight="1" x14ac:dyDescent="0.4">
      <c r="C221" s="32"/>
      <c r="D221" s="129"/>
      <c r="E221" s="130"/>
      <c r="F221" s="130"/>
      <c r="G221" s="130"/>
      <c r="H221" s="130"/>
      <c r="I221" s="130"/>
      <c r="J221" s="130"/>
      <c r="K221" s="130"/>
      <c r="L221" s="130"/>
      <c r="M221" s="131"/>
      <c r="N221" s="87"/>
      <c r="O221" s="88"/>
      <c r="P221" s="88"/>
      <c r="Q221" s="89"/>
      <c r="R221" s="38"/>
      <c r="S221" s="38"/>
      <c r="T221" s="38"/>
      <c r="U221" s="97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9"/>
      <c r="AK221" s="60"/>
      <c r="AL221" s="60"/>
      <c r="AM221" s="97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9"/>
      <c r="BQ221" s="37"/>
      <c r="BR221" s="24"/>
    </row>
    <row r="222" spans="1:70" ht="15.6" customHeight="1" x14ac:dyDescent="0.4">
      <c r="C222" s="32"/>
      <c r="D222" s="80"/>
      <c r="E222" s="81"/>
      <c r="F222" s="81"/>
      <c r="G222" s="81"/>
      <c r="H222" s="81"/>
      <c r="I222" s="81"/>
      <c r="J222" s="81"/>
      <c r="K222" s="81"/>
      <c r="L222" s="81"/>
      <c r="M222" s="82"/>
      <c r="N222" s="90"/>
      <c r="O222" s="91"/>
      <c r="P222" s="91"/>
      <c r="Q222" s="92"/>
      <c r="R222" s="38"/>
      <c r="S222" s="38"/>
      <c r="T222" s="38"/>
      <c r="U222" s="100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2"/>
      <c r="AK222" s="60"/>
      <c r="AL222" s="60"/>
      <c r="AM222" s="100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2"/>
      <c r="BQ222" s="37"/>
      <c r="BR222" s="24"/>
    </row>
    <row r="223" spans="1:70" ht="15.6" customHeight="1" x14ac:dyDescent="0.4">
      <c r="C223" s="56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8"/>
      <c r="BR223" s="24"/>
    </row>
    <row r="224" spans="1:70" ht="15.6" customHeight="1" x14ac:dyDescent="0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</row>
    <row r="225" spans="1:70" ht="15.6" customHeight="1" x14ac:dyDescent="0.4">
      <c r="C225" s="26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28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30"/>
    </row>
    <row r="226" spans="1:70" ht="15.6" customHeight="1" x14ac:dyDescent="0.5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18"/>
      <c r="Y226" s="18"/>
      <c r="Z226" s="18"/>
      <c r="AA226" s="34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6"/>
      <c r="AO226" s="39"/>
      <c r="AP226" s="40"/>
      <c r="AQ226" s="40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5"/>
      <c r="BN226" s="35"/>
      <c r="BO226" s="35"/>
      <c r="BP226" s="36"/>
      <c r="BQ226" s="37"/>
    </row>
    <row r="227" spans="1:70" ht="15.6" customHeight="1" x14ac:dyDescent="0.5">
      <c r="C227" s="32"/>
      <c r="D227" s="71" t="s">
        <v>14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3"/>
      <c r="R227" s="77" t="s">
        <v>60</v>
      </c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9"/>
      <c r="BC227" s="33"/>
      <c r="BD227" s="34"/>
      <c r="BE227" s="34"/>
      <c r="BF227" s="34"/>
      <c r="BG227" s="34"/>
      <c r="BH227" s="34"/>
      <c r="BI227" s="34"/>
      <c r="BJ227" s="34"/>
      <c r="BK227" s="34"/>
      <c r="BL227" s="34"/>
      <c r="BM227" s="35"/>
      <c r="BN227" s="35"/>
      <c r="BO227" s="35"/>
      <c r="BP227" s="36"/>
      <c r="BQ227" s="37"/>
    </row>
    <row r="228" spans="1:70" ht="15.6" customHeight="1" x14ac:dyDescent="0.5">
      <c r="A228" s="24"/>
      <c r="B228" s="24"/>
      <c r="C228" s="32"/>
      <c r="D228" s="74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6"/>
      <c r="R228" s="80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2"/>
      <c r="BC228" s="33"/>
      <c r="BD228" s="34"/>
      <c r="BE228" s="34"/>
      <c r="BF228" s="34"/>
      <c r="BG228" s="34"/>
      <c r="BH228" s="34"/>
      <c r="BI228" s="34"/>
      <c r="BJ228" s="34"/>
      <c r="BK228" s="34"/>
      <c r="BL228" s="34"/>
      <c r="BM228" s="35"/>
      <c r="BN228" s="35"/>
      <c r="BO228" s="35"/>
      <c r="BP228" s="36"/>
      <c r="BQ228" s="37"/>
      <c r="BR228" s="24"/>
    </row>
    <row r="229" spans="1:70" ht="15.6" customHeight="1" x14ac:dyDescent="0.5">
      <c r="A229" s="24"/>
      <c r="B229" s="24"/>
      <c r="C229" s="32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18"/>
      <c r="Y229" s="18"/>
      <c r="Z229" s="18"/>
      <c r="AA229" s="34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6"/>
      <c r="AO229" s="39"/>
      <c r="AP229" s="40"/>
      <c r="AQ229" s="40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33"/>
      <c r="BD229" s="34"/>
      <c r="BE229" s="34"/>
      <c r="BF229" s="34"/>
      <c r="BG229" s="34"/>
      <c r="BH229" s="34"/>
      <c r="BI229" s="34"/>
      <c r="BJ229" s="34"/>
      <c r="BK229" s="34"/>
      <c r="BL229" s="34"/>
      <c r="BM229" s="35"/>
      <c r="BN229" s="35"/>
      <c r="BO229" s="35"/>
      <c r="BP229" s="36"/>
      <c r="BQ229" s="37"/>
      <c r="BR229" s="24"/>
    </row>
    <row r="230" spans="1:70" ht="25.5" x14ac:dyDescent="0.5">
      <c r="A230" s="24"/>
      <c r="B230" s="24"/>
      <c r="C230" s="32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42" t="s">
        <v>36</v>
      </c>
      <c r="V230" s="38"/>
      <c r="W230" s="38"/>
      <c r="X230" s="38"/>
      <c r="Y230" s="38"/>
      <c r="Z230" s="38"/>
      <c r="AA230" s="35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2" t="s">
        <v>55</v>
      </c>
      <c r="AN230" s="44"/>
      <c r="AO230" s="43"/>
      <c r="AP230" s="45"/>
      <c r="AQ230" s="45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7"/>
      <c r="BD230" s="35"/>
      <c r="BE230" s="61" t="s">
        <v>61</v>
      </c>
      <c r="BF230" s="59"/>
      <c r="BG230" s="59"/>
      <c r="BH230" s="59"/>
      <c r="BI230" s="59"/>
      <c r="BJ230" s="59"/>
      <c r="BK230" s="59"/>
      <c r="BL230" s="35"/>
      <c r="BM230" s="35"/>
      <c r="BN230" s="35"/>
      <c r="BO230" s="35"/>
      <c r="BP230" s="44"/>
      <c r="BQ230" s="37"/>
      <c r="BR230" s="24"/>
    </row>
    <row r="231" spans="1:70" ht="15.6" customHeight="1" x14ac:dyDescent="0.4">
      <c r="A231" s="24"/>
      <c r="B231" s="24"/>
      <c r="C231" s="32"/>
      <c r="D231" s="77" t="s">
        <v>18</v>
      </c>
      <c r="E231" s="78"/>
      <c r="F231" s="78"/>
      <c r="G231" s="78"/>
      <c r="H231" s="78"/>
      <c r="I231" s="78"/>
      <c r="J231" s="78"/>
      <c r="K231" s="78"/>
      <c r="L231" s="78"/>
      <c r="M231" s="79"/>
      <c r="N231" s="84" t="str">
        <f>IF([4]回答表!X46="○","○","")</f>
        <v/>
      </c>
      <c r="O231" s="85"/>
      <c r="P231" s="85"/>
      <c r="Q231" s="86"/>
      <c r="R231" s="38"/>
      <c r="S231" s="38"/>
      <c r="T231" s="38"/>
      <c r="U231" s="94" t="str">
        <f>IF([4]回答表!X46="○",[4]回答表!B368,IF([4]回答表!AA46="○",[4]回答表!B382,""))</f>
        <v/>
      </c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6"/>
      <c r="AK231" s="49"/>
      <c r="AL231" s="49"/>
      <c r="AM231" s="142" t="s">
        <v>62</v>
      </c>
      <c r="AN231" s="142"/>
      <c r="AO231" s="142"/>
      <c r="AP231" s="142"/>
      <c r="AQ231" s="144" t="str">
        <f>IF([4]回答表!X46="○",[4]回答表!BC375,IF([4]回答表!AA46="○",[4]回答表!BC389,""))</f>
        <v/>
      </c>
      <c r="AR231" s="144"/>
      <c r="AS231" s="144"/>
      <c r="AT231" s="144"/>
      <c r="AU231" s="158" t="s">
        <v>63</v>
      </c>
      <c r="AV231" s="159"/>
      <c r="AW231" s="159"/>
      <c r="AX231" s="160"/>
      <c r="AY231" s="144" t="str">
        <f>IF([4]回答表!X46="○",[4]回答表!BC380,IF([4]回答表!AA46="○",[4]回答表!BC394,""))</f>
        <v/>
      </c>
      <c r="AZ231" s="144"/>
      <c r="BA231" s="144"/>
      <c r="BB231" s="144"/>
      <c r="BC231" s="39"/>
      <c r="BD231" s="34"/>
      <c r="BE231" s="122" t="str">
        <f>IF([4]回答表!X46="○",[4]回答表!S374,IF([4]回答表!AA46="○",[4]回答表!S388,""))</f>
        <v/>
      </c>
      <c r="BF231" s="123"/>
      <c r="BG231" s="123"/>
      <c r="BH231" s="123"/>
      <c r="BI231" s="122"/>
      <c r="BJ231" s="123"/>
      <c r="BK231" s="123"/>
      <c r="BL231" s="123"/>
      <c r="BM231" s="122"/>
      <c r="BN231" s="123"/>
      <c r="BO231" s="123"/>
      <c r="BP231" s="154"/>
      <c r="BQ231" s="37"/>
      <c r="BR231" s="24"/>
    </row>
    <row r="232" spans="1:70" ht="15.6" customHeight="1" x14ac:dyDescent="0.4">
      <c r="A232" s="24"/>
      <c r="B232" s="24"/>
      <c r="C232" s="32"/>
      <c r="D232" s="129"/>
      <c r="E232" s="130"/>
      <c r="F232" s="130"/>
      <c r="G232" s="130"/>
      <c r="H232" s="130"/>
      <c r="I232" s="130"/>
      <c r="J232" s="130"/>
      <c r="K232" s="130"/>
      <c r="L232" s="130"/>
      <c r="M232" s="131"/>
      <c r="N232" s="87"/>
      <c r="O232" s="88"/>
      <c r="P232" s="88"/>
      <c r="Q232" s="89"/>
      <c r="R232" s="38"/>
      <c r="S232" s="38"/>
      <c r="T232" s="38"/>
      <c r="U232" s="97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9"/>
      <c r="AK232" s="49"/>
      <c r="AL232" s="49"/>
      <c r="AM232" s="142"/>
      <c r="AN232" s="142"/>
      <c r="AO232" s="142"/>
      <c r="AP232" s="142"/>
      <c r="AQ232" s="144"/>
      <c r="AR232" s="144"/>
      <c r="AS232" s="144"/>
      <c r="AT232" s="144"/>
      <c r="AU232" s="161"/>
      <c r="AV232" s="162"/>
      <c r="AW232" s="162"/>
      <c r="AX232" s="163"/>
      <c r="AY232" s="144"/>
      <c r="AZ232" s="144"/>
      <c r="BA232" s="144"/>
      <c r="BB232" s="144"/>
      <c r="BC232" s="39"/>
      <c r="BD232" s="34"/>
      <c r="BE232" s="124"/>
      <c r="BF232" s="125"/>
      <c r="BG232" s="125"/>
      <c r="BH232" s="125"/>
      <c r="BI232" s="124"/>
      <c r="BJ232" s="125"/>
      <c r="BK232" s="125"/>
      <c r="BL232" s="125"/>
      <c r="BM232" s="124"/>
      <c r="BN232" s="125"/>
      <c r="BO232" s="125"/>
      <c r="BP232" s="145"/>
      <c r="BQ232" s="37"/>
      <c r="BR232" s="24"/>
    </row>
    <row r="233" spans="1:70" ht="15.6" customHeight="1" x14ac:dyDescent="0.4">
      <c r="A233" s="24"/>
      <c r="B233" s="24"/>
      <c r="C233" s="32"/>
      <c r="D233" s="129"/>
      <c r="E233" s="130"/>
      <c r="F233" s="130"/>
      <c r="G233" s="130"/>
      <c r="H233" s="130"/>
      <c r="I233" s="130"/>
      <c r="J233" s="130"/>
      <c r="K233" s="130"/>
      <c r="L233" s="130"/>
      <c r="M233" s="131"/>
      <c r="N233" s="87"/>
      <c r="O233" s="88"/>
      <c r="P233" s="88"/>
      <c r="Q233" s="89"/>
      <c r="R233" s="38"/>
      <c r="S233" s="38"/>
      <c r="T233" s="38"/>
      <c r="U233" s="97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9"/>
      <c r="AK233" s="49"/>
      <c r="AL233" s="49"/>
      <c r="AM233" s="142" t="s">
        <v>64</v>
      </c>
      <c r="AN233" s="142"/>
      <c r="AO233" s="142"/>
      <c r="AP233" s="142"/>
      <c r="AQ233" s="144" t="str">
        <f>IF([4]回答表!X46="○",[4]回答表!BC376,IF([4]回答表!AA46="○",[4]回答表!BC390,""))</f>
        <v/>
      </c>
      <c r="AR233" s="144"/>
      <c r="AS233" s="144"/>
      <c r="AT233" s="144"/>
      <c r="AU233" s="161"/>
      <c r="AV233" s="162"/>
      <c r="AW233" s="162"/>
      <c r="AX233" s="163"/>
      <c r="AY233" s="144"/>
      <c r="AZ233" s="144"/>
      <c r="BA233" s="144"/>
      <c r="BB233" s="144"/>
      <c r="BC233" s="39"/>
      <c r="BD233" s="34"/>
      <c r="BE233" s="124"/>
      <c r="BF233" s="125"/>
      <c r="BG233" s="125"/>
      <c r="BH233" s="125"/>
      <c r="BI233" s="124"/>
      <c r="BJ233" s="125"/>
      <c r="BK233" s="125"/>
      <c r="BL233" s="125"/>
      <c r="BM233" s="124"/>
      <c r="BN233" s="125"/>
      <c r="BO233" s="125"/>
      <c r="BP233" s="145"/>
      <c r="BQ233" s="37"/>
      <c r="BR233" s="24"/>
    </row>
    <row r="234" spans="1:70" ht="15.6" customHeight="1" x14ac:dyDescent="0.4">
      <c r="A234" s="24"/>
      <c r="B234" s="24"/>
      <c r="C234" s="32"/>
      <c r="D234" s="80"/>
      <c r="E234" s="81"/>
      <c r="F234" s="81"/>
      <c r="G234" s="81"/>
      <c r="H234" s="81"/>
      <c r="I234" s="81"/>
      <c r="J234" s="81"/>
      <c r="K234" s="81"/>
      <c r="L234" s="81"/>
      <c r="M234" s="82"/>
      <c r="N234" s="90"/>
      <c r="O234" s="91"/>
      <c r="P234" s="91"/>
      <c r="Q234" s="92"/>
      <c r="R234" s="38"/>
      <c r="S234" s="38"/>
      <c r="T234" s="38"/>
      <c r="U234" s="97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9"/>
      <c r="AK234" s="49"/>
      <c r="AL234" s="49"/>
      <c r="AM234" s="142"/>
      <c r="AN234" s="142"/>
      <c r="AO234" s="142"/>
      <c r="AP234" s="142"/>
      <c r="AQ234" s="144"/>
      <c r="AR234" s="144"/>
      <c r="AS234" s="144"/>
      <c r="AT234" s="144"/>
      <c r="AU234" s="161"/>
      <c r="AV234" s="162"/>
      <c r="AW234" s="162"/>
      <c r="AX234" s="163"/>
      <c r="AY234" s="144"/>
      <c r="AZ234" s="144"/>
      <c r="BA234" s="144"/>
      <c r="BB234" s="144"/>
      <c r="BC234" s="39"/>
      <c r="BD234" s="34"/>
      <c r="BE234" s="124" t="str">
        <f>IF([4]回答表!X46="○",[4]回答表!V374,IF([4]回答表!AA46="○",[4]回答表!V388,""))</f>
        <v/>
      </c>
      <c r="BF234" s="125"/>
      <c r="BG234" s="125"/>
      <c r="BH234" s="125"/>
      <c r="BI234" s="124" t="str">
        <f>IF([4]回答表!X46="○",[4]回答表!V375,IF([4]回答表!AA46="○",[4]回答表!V389,""))</f>
        <v/>
      </c>
      <c r="BJ234" s="125"/>
      <c r="BK234" s="125"/>
      <c r="BL234" s="145"/>
      <c r="BM234" s="124" t="str">
        <f>IF([4]回答表!X46="○",[4]回答表!V376,IF([4]回答表!AA46="○",[4]回答表!V390,""))</f>
        <v/>
      </c>
      <c r="BN234" s="125"/>
      <c r="BO234" s="125"/>
      <c r="BP234" s="145"/>
      <c r="BQ234" s="37"/>
      <c r="BR234" s="24"/>
    </row>
    <row r="235" spans="1:70" ht="15.6" customHeight="1" x14ac:dyDescent="0.4">
      <c r="A235" s="24"/>
      <c r="B235" s="24"/>
      <c r="C235" s="32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2"/>
      <c r="O235" s="52"/>
      <c r="P235" s="52"/>
      <c r="Q235" s="52"/>
      <c r="R235" s="52"/>
      <c r="S235" s="52"/>
      <c r="T235" s="52"/>
      <c r="U235" s="97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9"/>
      <c r="AK235" s="49"/>
      <c r="AL235" s="49"/>
      <c r="AM235" s="142" t="s">
        <v>65</v>
      </c>
      <c r="AN235" s="142"/>
      <c r="AO235" s="142"/>
      <c r="AP235" s="142"/>
      <c r="AQ235" s="144" t="str">
        <f>IF([4]回答表!X46="○",[4]回答表!BC377,IF([4]回答表!AA46="○",[4]回答表!BC391,""))</f>
        <v/>
      </c>
      <c r="AR235" s="144"/>
      <c r="AS235" s="144"/>
      <c r="AT235" s="144"/>
      <c r="AU235" s="164"/>
      <c r="AV235" s="165"/>
      <c r="AW235" s="165"/>
      <c r="AX235" s="166"/>
      <c r="AY235" s="144"/>
      <c r="AZ235" s="144"/>
      <c r="BA235" s="144"/>
      <c r="BB235" s="144"/>
      <c r="BC235" s="39"/>
      <c r="BD235" s="39"/>
      <c r="BE235" s="124"/>
      <c r="BF235" s="125"/>
      <c r="BG235" s="125"/>
      <c r="BH235" s="125"/>
      <c r="BI235" s="124"/>
      <c r="BJ235" s="125"/>
      <c r="BK235" s="125"/>
      <c r="BL235" s="145"/>
      <c r="BM235" s="124"/>
      <c r="BN235" s="125"/>
      <c r="BO235" s="125"/>
      <c r="BP235" s="145"/>
      <c r="BQ235" s="37"/>
      <c r="BR235" s="24"/>
    </row>
    <row r="236" spans="1:70" ht="15.6" customHeight="1" x14ac:dyDescent="0.4">
      <c r="A236" s="24"/>
      <c r="B236" s="24"/>
      <c r="C236" s="32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2"/>
      <c r="O236" s="52"/>
      <c r="P236" s="52"/>
      <c r="Q236" s="52"/>
      <c r="R236" s="52"/>
      <c r="S236" s="52"/>
      <c r="T236" s="52"/>
      <c r="U236" s="97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9"/>
      <c r="AK236" s="49"/>
      <c r="AL236" s="49"/>
      <c r="AM236" s="142"/>
      <c r="AN236" s="142"/>
      <c r="AO236" s="142"/>
      <c r="AP236" s="142"/>
      <c r="AQ236" s="144"/>
      <c r="AR236" s="144"/>
      <c r="AS236" s="144"/>
      <c r="AT236" s="144"/>
      <c r="AU236" s="142" t="s">
        <v>66</v>
      </c>
      <c r="AV236" s="142"/>
      <c r="AW236" s="142"/>
      <c r="AX236" s="142"/>
      <c r="AY236" s="132" t="str">
        <f>IF([4]回答表!X46="○",[4]回答表!BC381,IF([4]回答表!AA46="○",[4]回答表!BC395,""))</f>
        <v/>
      </c>
      <c r="AZ236" s="132"/>
      <c r="BA236" s="132"/>
      <c r="BB236" s="132"/>
      <c r="BC236" s="39"/>
      <c r="BD236" s="34"/>
      <c r="BE236" s="124"/>
      <c r="BF236" s="125"/>
      <c r="BG236" s="125"/>
      <c r="BH236" s="125"/>
      <c r="BI236" s="124"/>
      <c r="BJ236" s="125"/>
      <c r="BK236" s="125"/>
      <c r="BL236" s="145"/>
      <c r="BM236" s="124"/>
      <c r="BN236" s="125"/>
      <c r="BO236" s="125"/>
      <c r="BP236" s="145"/>
      <c r="BQ236" s="37"/>
      <c r="BR236" s="24"/>
    </row>
    <row r="237" spans="1:70" ht="15.6" customHeight="1" x14ac:dyDescent="0.4">
      <c r="A237" s="24"/>
      <c r="B237" s="24"/>
      <c r="C237" s="32"/>
      <c r="D237" s="133" t="s">
        <v>26</v>
      </c>
      <c r="E237" s="134"/>
      <c r="F237" s="134"/>
      <c r="G237" s="134"/>
      <c r="H237" s="134"/>
      <c r="I237" s="134"/>
      <c r="J237" s="134"/>
      <c r="K237" s="134"/>
      <c r="L237" s="134"/>
      <c r="M237" s="135"/>
      <c r="N237" s="84" t="str">
        <f>IF([4]回答表!AA46="○","○","")</f>
        <v/>
      </c>
      <c r="O237" s="85"/>
      <c r="P237" s="85"/>
      <c r="Q237" s="86"/>
      <c r="R237" s="38"/>
      <c r="S237" s="38"/>
      <c r="T237" s="38"/>
      <c r="U237" s="97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9"/>
      <c r="AK237" s="49"/>
      <c r="AL237" s="49"/>
      <c r="AM237" s="142" t="s">
        <v>67</v>
      </c>
      <c r="AN237" s="142"/>
      <c r="AO237" s="142"/>
      <c r="AP237" s="142"/>
      <c r="AQ237" s="143" t="str">
        <f>IF([4]回答表!X46="○",[4]回答表!BC378,IF([4]回答表!AA46="○",[4]回答表!BC392,""))</f>
        <v/>
      </c>
      <c r="AR237" s="144"/>
      <c r="AS237" s="144"/>
      <c r="AT237" s="144"/>
      <c r="AU237" s="142"/>
      <c r="AV237" s="142"/>
      <c r="AW237" s="142"/>
      <c r="AX237" s="142"/>
      <c r="AY237" s="132"/>
      <c r="AZ237" s="132"/>
      <c r="BA237" s="132"/>
      <c r="BB237" s="132"/>
      <c r="BC237" s="39"/>
      <c r="BD237" s="53"/>
      <c r="BE237" s="124"/>
      <c r="BF237" s="125"/>
      <c r="BG237" s="125"/>
      <c r="BH237" s="125"/>
      <c r="BI237" s="124"/>
      <c r="BJ237" s="125"/>
      <c r="BK237" s="125"/>
      <c r="BL237" s="145"/>
      <c r="BM237" s="124"/>
      <c r="BN237" s="125"/>
      <c r="BO237" s="125"/>
      <c r="BP237" s="145"/>
      <c r="BQ237" s="37"/>
      <c r="BR237" s="24"/>
    </row>
    <row r="238" spans="1:70" ht="15.6" customHeight="1" x14ac:dyDescent="0.4">
      <c r="A238" s="24"/>
      <c r="B238" s="24"/>
      <c r="C238" s="32"/>
      <c r="D238" s="136"/>
      <c r="E238" s="137"/>
      <c r="F238" s="137"/>
      <c r="G238" s="137"/>
      <c r="H238" s="137"/>
      <c r="I238" s="137"/>
      <c r="J238" s="137"/>
      <c r="K238" s="137"/>
      <c r="L238" s="137"/>
      <c r="M238" s="138"/>
      <c r="N238" s="87"/>
      <c r="O238" s="88"/>
      <c r="P238" s="88"/>
      <c r="Q238" s="89"/>
      <c r="R238" s="38"/>
      <c r="S238" s="38"/>
      <c r="T238" s="38"/>
      <c r="U238" s="97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9"/>
      <c r="AK238" s="49"/>
      <c r="AL238" s="49"/>
      <c r="AM238" s="142"/>
      <c r="AN238" s="142"/>
      <c r="AO238" s="142"/>
      <c r="AP238" s="142"/>
      <c r="AQ238" s="144"/>
      <c r="AR238" s="144"/>
      <c r="AS238" s="144"/>
      <c r="AT238" s="144"/>
      <c r="AU238" s="142"/>
      <c r="AV238" s="142"/>
      <c r="AW238" s="142"/>
      <c r="AX238" s="142"/>
      <c r="AY238" s="132"/>
      <c r="AZ238" s="132"/>
      <c r="BA238" s="132"/>
      <c r="BB238" s="132"/>
      <c r="BC238" s="39"/>
      <c r="BD238" s="53"/>
      <c r="BE238" s="124" t="s">
        <v>23</v>
      </c>
      <c r="BF238" s="125"/>
      <c r="BG238" s="125"/>
      <c r="BH238" s="125"/>
      <c r="BI238" s="124" t="s">
        <v>24</v>
      </c>
      <c r="BJ238" s="125"/>
      <c r="BK238" s="125"/>
      <c r="BL238" s="125"/>
      <c r="BM238" s="124" t="s">
        <v>25</v>
      </c>
      <c r="BN238" s="125"/>
      <c r="BO238" s="125"/>
      <c r="BP238" s="145"/>
      <c r="BQ238" s="37"/>
      <c r="BR238" s="24"/>
    </row>
    <row r="239" spans="1:70" ht="15.6" customHeight="1" x14ac:dyDescent="0.4">
      <c r="A239" s="24"/>
      <c r="B239" s="24"/>
      <c r="C239" s="32"/>
      <c r="D239" s="136"/>
      <c r="E239" s="137"/>
      <c r="F239" s="137"/>
      <c r="G239" s="137"/>
      <c r="H239" s="137"/>
      <c r="I239" s="137"/>
      <c r="J239" s="137"/>
      <c r="K239" s="137"/>
      <c r="L239" s="137"/>
      <c r="M239" s="138"/>
      <c r="N239" s="87"/>
      <c r="O239" s="88"/>
      <c r="P239" s="88"/>
      <c r="Q239" s="89"/>
      <c r="R239" s="38"/>
      <c r="S239" s="38"/>
      <c r="T239" s="38"/>
      <c r="U239" s="97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9"/>
      <c r="AK239" s="49"/>
      <c r="AL239" s="49"/>
      <c r="AM239" s="142" t="s">
        <v>68</v>
      </c>
      <c r="AN239" s="142"/>
      <c r="AO239" s="142"/>
      <c r="AP239" s="142"/>
      <c r="AQ239" s="144" t="str">
        <f>IF([4]回答表!X46="○",[4]回答表!BC379,IF([4]回答表!AA46="○",[4]回答表!BC393,""))</f>
        <v/>
      </c>
      <c r="AR239" s="144"/>
      <c r="AS239" s="144"/>
      <c r="AT239" s="144"/>
      <c r="AU239" s="142"/>
      <c r="AV239" s="142"/>
      <c r="AW239" s="142"/>
      <c r="AX239" s="142"/>
      <c r="AY239" s="132"/>
      <c r="AZ239" s="132"/>
      <c r="BA239" s="132"/>
      <c r="BB239" s="132"/>
      <c r="BC239" s="39"/>
      <c r="BD239" s="53"/>
      <c r="BE239" s="124"/>
      <c r="BF239" s="125"/>
      <c r="BG239" s="125"/>
      <c r="BH239" s="125"/>
      <c r="BI239" s="124"/>
      <c r="BJ239" s="125"/>
      <c r="BK239" s="125"/>
      <c r="BL239" s="125"/>
      <c r="BM239" s="124"/>
      <c r="BN239" s="125"/>
      <c r="BO239" s="125"/>
      <c r="BP239" s="145"/>
      <c r="BQ239" s="37"/>
      <c r="BR239" s="24"/>
    </row>
    <row r="240" spans="1:70" ht="15.6" customHeight="1" x14ac:dyDescent="0.4">
      <c r="A240" s="24"/>
      <c r="B240" s="24"/>
      <c r="C240" s="32"/>
      <c r="D240" s="139"/>
      <c r="E240" s="140"/>
      <c r="F240" s="140"/>
      <c r="G240" s="140"/>
      <c r="H240" s="140"/>
      <c r="I240" s="140"/>
      <c r="J240" s="140"/>
      <c r="K240" s="140"/>
      <c r="L240" s="140"/>
      <c r="M240" s="141"/>
      <c r="N240" s="90"/>
      <c r="O240" s="91"/>
      <c r="P240" s="91"/>
      <c r="Q240" s="92"/>
      <c r="R240" s="38"/>
      <c r="S240" s="38"/>
      <c r="T240" s="38"/>
      <c r="U240" s="100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2"/>
      <c r="AK240" s="49"/>
      <c r="AL240" s="49"/>
      <c r="AM240" s="142"/>
      <c r="AN240" s="142"/>
      <c r="AO240" s="142"/>
      <c r="AP240" s="142"/>
      <c r="AQ240" s="144"/>
      <c r="AR240" s="144"/>
      <c r="AS240" s="144"/>
      <c r="AT240" s="144"/>
      <c r="AU240" s="142"/>
      <c r="AV240" s="142"/>
      <c r="AW240" s="142"/>
      <c r="AX240" s="142"/>
      <c r="AY240" s="132"/>
      <c r="AZ240" s="132"/>
      <c r="BA240" s="132"/>
      <c r="BB240" s="132"/>
      <c r="BC240" s="39"/>
      <c r="BD240" s="53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46"/>
      <c r="BQ240" s="37"/>
      <c r="BR240" s="24"/>
    </row>
    <row r="241" spans="1:70" ht="15.6" customHeight="1" x14ac:dyDescent="0.5">
      <c r="A241" s="24"/>
      <c r="B241" s="24"/>
      <c r="C241" s="32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18"/>
      <c r="Y241" s="18"/>
      <c r="Z241" s="18"/>
      <c r="AA241" s="35"/>
      <c r="AB241" s="35"/>
      <c r="AC241" s="35"/>
      <c r="AD241" s="35"/>
      <c r="AE241" s="35"/>
      <c r="AF241" s="35"/>
      <c r="AG241" s="35"/>
      <c r="AH241" s="35"/>
      <c r="AI241" s="35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37"/>
      <c r="BR241" s="24"/>
    </row>
    <row r="242" spans="1:70" ht="18.600000000000001" customHeight="1" x14ac:dyDescent="0.5">
      <c r="A242" s="24"/>
      <c r="B242" s="24"/>
      <c r="C242" s="32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38"/>
      <c r="O242" s="38"/>
      <c r="P242" s="38"/>
      <c r="Q242" s="38"/>
      <c r="R242" s="38"/>
      <c r="S242" s="38"/>
      <c r="T242" s="38"/>
      <c r="U242" s="42" t="s">
        <v>32</v>
      </c>
      <c r="V242" s="38"/>
      <c r="W242" s="38"/>
      <c r="X242" s="38"/>
      <c r="Y242" s="38"/>
      <c r="Z242" s="38"/>
      <c r="AA242" s="35"/>
      <c r="AB242" s="43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2" t="s">
        <v>33</v>
      </c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18"/>
      <c r="BQ242" s="37"/>
      <c r="BR242" s="24"/>
    </row>
    <row r="243" spans="1:70" ht="15.6" customHeight="1" x14ac:dyDescent="0.4">
      <c r="A243" s="24"/>
      <c r="B243" s="24"/>
      <c r="C243" s="32"/>
      <c r="D243" s="77" t="s">
        <v>34</v>
      </c>
      <c r="E243" s="78"/>
      <c r="F243" s="78"/>
      <c r="G243" s="78"/>
      <c r="H243" s="78"/>
      <c r="I243" s="78"/>
      <c r="J243" s="78"/>
      <c r="K243" s="78"/>
      <c r="L243" s="78"/>
      <c r="M243" s="79"/>
      <c r="N243" s="84" t="str">
        <f>IF([4]回答表!AD46="○","○","")</f>
        <v/>
      </c>
      <c r="O243" s="85"/>
      <c r="P243" s="85"/>
      <c r="Q243" s="86"/>
      <c r="R243" s="38"/>
      <c r="S243" s="38"/>
      <c r="T243" s="38"/>
      <c r="U243" s="94" t="str">
        <f>IF([4]回答表!AD46="○",[4]回答表!B396,"")</f>
        <v/>
      </c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6"/>
      <c r="AK243" s="55"/>
      <c r="AL243" s="55"/>
      <c r="AM243" s="94" t="str">
        <f>IF([4]回答表!AD46="○",[4]回答表!B402,"")</f>
        <v/>
      </c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6"/>
      <c r="BQ243" s="37"/>
      <c r="BR243" s="24"/>
    </row>
    <row r="244" spans="1:70" ht="15.6" customHeight="1" x14ac:dyDescent="0.4">
      <c r="C244" s="32"/>
      <c r="D244" s="129"/>
      <c r="E244" s="130"/>
      <c r="F244" s="130"/>
      <c r="G244" s="130"/>
      <c r="H244" s="130"/>
      <c r="I244" s="130"/>
      <c r="J244" s="130"/>
      <c r="K244" s="130"/>
      <c r="L244" s="130"/>
      <c r="M244" s="131"/>
      <c r="N244" s="87"/>
      <c r="O244" s="88"/>
      <c r="P244" s="88"/>
      <c r="Q244" s="89"/>
      <c r="R244" s="38"/>
      <c r="S244" s="38"/>
      <c r="T244" s="38"/>
      <c r="U244" s="97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9"/>
      <c r="AK244" s="55"/>
      <c r="AL244" s="55"/>
      <c r="AM244" s="97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9"/>
      <c r="BQ244" s="37"/>
    </row>
    <row r="245" spans="1:70" ht="15.6" customHeight="1" x14ac:dyDescent="0.4">
      <c r="C245" s="32"/>
      <c r="D245" s="129"/>
      <c r="E245" s="130"/>
      <c r="F245" s="130"/>
      <c r="G245" s="130"/>
      <c r="H245" s="130"/>
      <c r="I245" s="130"/>
      <c r="J245" s="130"/>
      <c r="K245" s="130"/>
      <c r="L245" s="130"/>
      <c r="M245" s="131"/>
      <c r="N245" s="87"/>
      <c r="O245" s="88"/>
      <c r="P245" s="88"/>
      <c r="Q245" s="89"/>
      <c r="R245" s="38"/>
      <c r="S245" s="38"/>
      <c r="T245" s="38"/>
      <c r="U245" s="97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9"/>
      <c r="AK245" s="55"/>
      <c r="AL245" s="55"/>
      <c r="AM245" s="97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9"/>
      <c r="BQ245" s="37"/>
    </row>
    <row r="246" spans="1:70" ht="15.6" customHeight="1" x14ac:dyDescent="0.4">
      <c r="C246" s="32"/>
      <c r="D246" s="80"/>
      <c r="E246" s="81"/>
      <c r="F246" s="81"/>
      <c r="G246" s="81"/>
      <c r="H246" s="81"/>
      <c r="I246" s="81"/>
      <c r="J246" s="81"/>
      <c r="K246" s="81"/>
      <c r="L246" s="81"/>
      <c r="M246" s="82"/>
      <c r="N246" s="90"/>
      <c r="O246" s="91"/>
      <c r="P246" s="91"/>
      <c r="Q246" s="92"/>
      <c r="R246" s="38"/>
      <c r="S246" s="38"/>
      <c r="T246" s="38"/>
      <c r="U246" s="100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2"/>
      <c r="AK246" s="55"/>
      <c r="AL246" s="55"/>
      <c r="AM246" s="100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2"/>
      <c r="BQ246" s="37"/>
    </row>
    <row r="247" spans="1:70" ht="15.6" customHeight="1" x14ac:dyDescent="0.4">
      <c r="C247" s="56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8"/>
    </row>
    <row r="248" spans="1:70" ht="15.6" customHeight="1" x14ac:dyDescent="0.4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</row>
    <row r="249" spans="1:70" ht="15.6" customHeight="1" x14ac:dyDescent="0.4"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28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30"/>
    </row>
    <row r="250" spans="1:70" ht="15.6" customHeight="1" x14ac:dyDescent="0.5">
      <c r="C250" s="32"/>
      <c r="D250" s="71" t="s">
        <v>14</v>
      </c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3"/>
      <c r="R250" s="77" t="s">
        <v>69</v>
      </c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9"/>
      <c r="BC250" s="33"/>
      <c r="BD250" s="34"/>
      <c r="BE250" s="34"/>
      <c r="BF250" s="34"/>
      <c r="BG250" s="34"/>
      <c r="BH250" s="34"/>
      <c r="BI250" s="34"/>
      <c r="BJ250" s="34"/>
      <c r="BK250" s="34"/>
      <c r="BL250" s="34"/>
      <c r="BM250" s="35"/>
      <c r="BN250" s="35"/>
      <c r="BO250" s="35"/>
      <c r="BP250" s="36"/>
      <c r="BQ250" s="37"/>
    </row>
    <row r="251" spans="1:70" ht="15.6" customHeight="1" x14ac:dyDescent="0.5">
      <c r="C251" s="32"/>
      <c r="D251" s="74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6"/>
      <c r="R251" s="80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2"/>
      <c r="BC251" s="33"/>
      <c r="BD251" s="34"/>
      <c r="BE251" s="34"/>
      <c r="BF251" s="34"/>
      <c r="BG251" s="34"/>
      <c r="BH251" s="34"/>
      <c r="BI251" s="34"/>
      <c r="BJ251" s="34"/>
      <c r="BK251" s="34"/>
      <c r="BL251" s="34"/>
      <c r="BM251" s="35"/>
      <c r="BN251" s="35"/>
      <c r="BO251" s="35"/>
      <c r="BP251" s="36"/>
      <c r="BQ251" s="37"/>
    </row>
    <row r="252" spans="1:70" ht="15.6" customHeight="1" x14ac:dyDescent="0.5">
      <c r="C252" s="32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18"/>
      <c r="Y252" s="18"/>
      <c r="Z252" s="18"/>
      <c r="AA252" s="34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6"/>
      <c r="AO252" s="39"/>
      <c r="AP252" s="40"/>
      <c r="AQ252" s="40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33"/>
      <c r="BD252" s="34"/>
      <c r="BE252" s="34"/>
      <c r="BF252" s="34"/>
      <c r="BG252" s="34"/>
      <c r="BH252" s="34"/>
      <c r="BI252" s="34"/>
      <c r="BJ252" s="34"/>
      <c r="BK252" s="34"/>
      <c r="BL252" s="34"/>
      <c r="BM252" s="35"/>
      <c r="BN252" s="35"/>
      <c r="BO252" s="35"/>
      <c r="BP252" s="36"/>
      <c r="BQ252" s="37"/>
    </row>
    <row r="253" spans="1:70" ht="19.149999999999999" customHeight="1" x14ac:dyDescent="0.5">
      <c r="A253" s="24"/>
      <c r="B253" s="24"/>
      <c r="C253" s="32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42" t="s">
        <v>36</v>
      </c>
      <c r="V253" s="38"/>
      <c r="W253" s="38"/>
      <c r="X253" s="38"/>
      <c r="Y253" s="38"/>
      <c r="Z253" s="38"/>
      <c r="AA253" s="35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2" t="s">
        <v>70</v>
      </c>
      <c r="AN253" s="44"/>
      <c r="AO253" s="43"/>
      <c r="AP253" s="45"/>
      <c r="AQ253" s="45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7"/>
      <c r="BD253" s="35"/>
      <c r="BE253" s="48" t="s">
        <v>17</v>
      </c>
      <c r="BF253" s="59"/>
      <c r="BG253" s="59"/>
      <c r="BH253" s="59"/>
      <c r="BI253" s="59"/>
      <c r="BJ253" s="59"/>
      <c r="BK253" s="59"/>
      <c r="BL253" s="35"/>
      <c r="BM253" s="35"/>
      <c r="BN253" s="35"/>
      <c r="BO253" s="35"/>
      <c r="BP253" s="44"/>
      <c r="BQ253" s="37"/>
      <c r="BR253" s="24"/>
    </row>
    <row r="254" spans="1:70" ht="15.6" customHeight="1" x14ac:dyDescent="0.4">
      <c r="A254" s="24"/>
      <c r="B254" s="24"/>
      <c r="C254" s="32"/>
      <c r="D254" s="77" t="s">
        <v>18</v>
      </c>
      <c r="E254" s="78"/>
      <c r="F254" s="78"/>
      <c r="G254" s="78"/>
      <c r="H254" s="78"/>
      <c r="I254" s="78"/>
      <c r="J254" s="78"/>
      <c r="K254" s="78"/>
      <c r="L254" s="78"/>
      <c r="M254" s="79"/>
      <c r="N254" s="84" t="str">
        <f>IF([4]回答表!X47="○","○","")</f>
        <v/>
      </c>
      <c r="O254" s="85"/>
      <c r="P254" s="85"/>
      <c r="Q254" s="86"/>
      <c r="R254" s="38"/>
      <c r="S254" s="38"/>
      <c r="T254" s="38"/>
      <c r="U254" s="94" t="str">
        <f>IF([4]回答表!X47="○",[4]回答表!B414,IF([4]回答表!AA47="○",[4]回答表!B431,""))</f>
        <v/>
      </c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6"/>
      <c r="AK254" s="49"/>
      <c r="AL254" s="49"/>
      <c r="AM254" s="148" t="s">
        <v>71</v>
      </c>
      <c r="AN254" s="149"/>
      <c r="AO254" s="149"/>
      <c r="AP254" s="149"/>
      <c r="AQ254" s="149"/>
      <c r="AR254" s="149"/>
      <c r="AS254" s="149"/>
      <c r="AT254" s="150"/>
      <c r="AU254" s="148" t="s">
        <v>72</v>
      </c>
      <c r="AV254" s="149"/>
      <c r="AW254" s="149"/>
      <c r="AX254" s="149"/>
      <c r="AY254" s="149"/>
      <c r="AZ254" s="149"/>
      <c r="BA254" s="149"/>
      <c r="BB254" s="150"/>
      <c r="BC254" s="39"/>
      <c r="BD254" s="34"/>
      <c r="BE254" s="122" t="str">
        <f>IF([4]回答表!X47="○",[4]回答表!B424,IF([4]回答表!AA47="○",[4]回答表!B441,""))</f>
        <v/>
      </c>
      <c r="BF254" s="123"/>
      <c r="BG254" s="123"/>
      <c r="BH254" s="123"/>
      <c r="BI254" s="122"/>
      <c r="BJ254" s="123"/>
      <c r="BK254" s="123"/>
      <c r="BL254" s="123"/>
      <c r="BM254" s="122"/>
      <c r="BN254" s="123"/>
      <c r="BO254" s="123"/>
      <c r="BP254" s="154"/>
      <c r="BQ254" s="37"/>
      <c r="BR254" s="24"/>
    </row>
    <row r="255" spans="1:70" ht="15.6" customHeight="1" x14ac:dyDescent="0.4">
      <c r="A255" s="24"/>
      <c r="B255" s="24"/>
      <c r="C255" s="32"/>
      <c r="D255" s="129"/>
      <c r="E255" s="130"/>
      <c r="F255" s="130"/>
      <c r="G255" s="130"/>
      <c r="H255" s="130"/>
      <c r="I255" s="130"/>
      <c r="J255" s="130"/>
      <c r="K255" s="130"/>
      <c r="L255" s="130"/>
      <c r="M255" s="131"/>
      <c r="N255" s="87"/>
      <c r="O255" s="88"/>
      <c r="P255" s="88"/>
      <c r="Q255" s="89"/>
      <c r="R255" s="38"/>
      <c r="S255" s="38"/>
      <c r="T255" s="38"/>
      <c r="U255" s="97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9"/>
      <c r="AK255" s="49"/>
      <c r="AL255" s="49"/>
      <c r="AM255" s="151"/>
      <c r="AN255" s="152"/>
      <c r="AO255" s="152"/>
      <c r="AP255" s="152"/>
      <c r="AQ255" s="152"/>
      <c r="AR255" s="152"/>
      <c r="AS255" s="152"/>
      <c r="AT255" s="153"/>
      <c r="AU255" s="151"/>
      <c r="AV255" s="152"/>
      <c r="AW255" s="152"/>
      <c r="AX255" s="152"/>
      <c r="AY255" s="152"/>
      <c r="AZ255" s="152"/>
      <c r="BA255" s="152"/>
      <c r="BB255" s="153"/>
      <c r="BC255" s="39"/>
      <c r="BD255" s="34"/>
      <c r="BE255" s="124"/>
      <c r="BF255" s="125"/>
      <c r="BG255" s="125"/>
      <c r="BH255" s="125"/>
      <c r="BI255" s="124"/>
      <c r="BJ255" s="125"/>
      <c r="BK255" s="125"/>
      <c r="BL255" s="125"/>
      <c r="BM255" s="124"/>
      <c r="BN255" s="125"/>
      <c r="BO255" s="125"/>
      <c r="BP255" s="145"/>
      <c r="BQ255" s="37"/>
      <c r="BR255" s="24"/>
    </row>
    <row r="256" spans="1:70" ht="15.6" customHeight="1" x14ac:dyDescent="0.4">
      <c r="A256" s="24"/>
      <c r="B256" s="24"/>
      <c r="C256" s="32"/>
      <c r="D256" s="129"/>
      <c r="E256" s="130"/>
      <c r="F256" s="130"/>
      <c r="G256" s="130"/>
      <c r="H256" s="130"/>
      <c r="I256" s="130"/>
      <c r="J256" s="130"/>
      <c r="K256" s="130"/>
      <c r="L256" s="130"/>
      <c r="M256" s="131"/>
      <c r="N256" s="87"/>
      <c r="O256" s="88"/>
      <c r="P256" s="88"/>
      <c r="Q256" s="89"/>
      <c r="R256" s="38"/>
      <c r="S256" s="38"/>
      <c r="T256" s="38"/>
      <c r="U256" s="97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9"/>
      <c r="AK256" s="49"/>
      <c r="AL256" s="49"/>
      <c r="AM256" s="111" t="str">
        <f>IF([4]回答表!X47="○",[4]回答表!G420,IF([4]回答表!AA47="○",[4]回答表!G437,""))</f>
        <v/>
      </c>
      <c r="AN256" s="112"/>
      <c r="AO256" s="112"/>
      <c r="AP256" s="112"/>
      <c r="AQ256" s="112"/>
      <c r="AR256" s="112"/>
      <c r="AS256" s="112"/>
      <c r="AT256" s="113"/>
      <c r="AU256" s="111" t="str">
        <f>IF([4]回答表!X47="○",[4]回答表!G421,IF([4]回答表!AA47="○",[4]回答表!G438,""))</f>
        <v/>
      </c>
      <c r="AV256" s="112"/>
      <c r="AW256" s="112"/>
      <c r="AX256" s="112"/>
      <c r="AY256" s="112"/>
      <c r="AZ256" s="112"/>
      <c r="BA256" s="112"/>
      <c r="BB256" s="113"/>
      <c r="BC256" s="39"/>
      <c r="BD256" s="34"/>
      <c r="BE256" s="124"/>
      <c r="BF256" s="125"/>
      <c r="BG256" s="125"/>
      <c r="BH256" s="125"/>
      <c r="BI256" s="124"/>
      <c r="BJ256" s="125"/>
      <c r="BK256" s="125"/>
      <c r="BL256" s="125"/>
      <c r="BM256" s="124"/>
      <c r="BN256" s="125"/>
      <c r="BO256" s="125"/>
      <c r="BP256" s="145"/>
      <c r="BQ256" s="37"/>
      <c r="BR256" s="24"/>
    </row>
    <row r="257" spans="1:70" ht="15.6" customHeight="1" x14ac:dyDescent="0.4">
      <c r="A257" s="24"/>
      <c r="B257" s="24"/>
      <c r="C257" s="32"/>
      <c r="D257" s="80"/>
      <c r="E257" s="81"/>
      <c r="F257" s="81"/>
      <c r="G257" s="81"/>
      <c r="H257" s="81"/>
      <c r="I257" s="81"/>
      <c r="J257" s="81"/>
      <c r="K257" s="81"/>
      <c r="L257" s="81"/>
      <c r="M257" s="82"/>
      <c r="N257" s="90"/>
      <c r="O257" s="91"/>
      <c r="P257" s="91"/>
      <c r="Q257" s="92"/>
      <c r="R257" s="38"/>
      <c r="S257" s="38"/>
      <c r="T257" s="38"/>
      <c r="U257" s="97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9"/>
      <c r="AK257" s="49"/>
      <c r="AL257" s="49"/>
      <c r="AM257" s="114"/>
      <c r="AN257" s="115"/>
      <c r="AO257" s="115"/>
      <c r="AP257" s="115"/>
      <c r="AQ257" s="115"/>
      <c r="AR257" s="115"/>
      <c r="AS257" s="115"/>
      <c r="AT257" s="116"/>
      <c r="AU257" s="114"/>
      <c r="AV257" s="115"/>
      <c r="AW257" s="115"/>
      <c r="AX257" s="115"/>
      <c r="AY257" s="115"/>
      <c r="AZ257" s="115"/>
      <c r="BA257" s="115"/>
      <c r="BB257" s="116"/>
      <c r="BC257" s="39"/>
      <c r="BD257" s="34"/>
      <c r="BE257" s="124" t="str">
        <f>IF([4]回答表!X47="○",[4]回答表!E424,IF([4]回答表!AA47="○",[4]回答表!E441,""))</f>
        <v/>
      </c>
      <c r="BF257" s="125"/>
      <c r="BG257" s="125"/>
      <c r="BH257" s="125"/>
      <c r="BI257" s="124" t="str">
        <f>IF([4]回答表!X47="○",[4]回答表!E425,IF([4]回答表!AA47="○",[4]回答表!E442,""))</f>
        <v/>
      </c>
      <c r="BJ257" s="125"/>
      <c r="BK257" s="125"/>
      <c r="BL257" s="145"/>
      <c r="BM257" s="124" t="str">
        <f>IF([4]回答表!X47="○",[4]回答表!E426,IF([4]回答表!AA47="○",[4]回答表!E443,""))</f>
        <v/>
      </c>
      <c r="BN257" s="125"/>
      <c r="BO257" s="125"/>
      <c r="BP257" s="145"/>
      <c r="BQ257" s="37"/>
      <c r="BR257" s="24"/>
    </row>
    <row r="258" spans="1:70" ht="15.6" customHeight="1" x14ac:dyDescent="0.4">
      <c r="A258" s="24"/>
      <c r="B258" s="24"/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2"/>
      <c r="O258" s="52"/>
      <c r="P258" s="52"/>
      <c r="Q258" s="52"/>
      <c r="R258" s="52"/>
      <c r="S258" s="52"/>
      <c r="T258" s="52"/>
      <c r="U258" s="97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9"/>
      <c r="AK258" s="49"/>
      <c r="AL258" s="49"/>
      <c r="AM258" s="117"/>
      <c r="AN258" s="118"/>
      <c r="AO258" s="118"/>
      <c r="AP258" s="118"/>
      <c r="AQ258" s="118"/>
      <c r="AR258" s="118"/>
      <c r="AS258" s="118"/>
      <c r="AT258" s="119"/>
      <c r="AU258" s="117"/>
      <c r="AV258" s="118"/>
      <c r="AW258" s="118"/>
      <c r="AX258" s="118"/>
      <c r="AY258" s="118"/>
      <c r="AZ258" s="118"/>
      <c r="BA258" s="118"/>
      <c r="BB258" s="119"/>
      <c r="BC258" s="39"/>
      <c r="BD258" s="39"/>
      <c r="BE258" s="124"/>
      <c r="BF258" s="125"/>
      <c r="BG258" s="125"/>
      <c r="BH258" s="125"/>
      <c r="BI258" s="124"/>
      <c r="BJ258" s="125"/>
      <c r="BK258" s="125"/>
      <c r="BL258" s="145"/>
      <c r="BM258" s="124"/>
      <c r="BN258" s="125"/>
      <c r="BO258" s="125"/>
      <c r="BP258" s="145"/>
      <c r="BQ258" s="37"/>
      <c r="BR258" s="24"/>
    </row>
    <row r="259" spans="1:70" ht="15.6" customHeight="1" x14ac:dyDescent="0.4">
      <c r="A259" s="24"/>
      <c r="B259" s="24"/>
      <c r="C259" s="32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2"/>
      <c r="O259" s="52"/>
      <c r="P259" s="52"/>
      <c r="Q259" s="52"/>
      <c r="R259" s="52"/>
      <c r="S259" s="52"/>
      <c r="T259" s="52"/>
      <c r="U259" s="97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9"/>
      <c r="AK259" s="49"/>
      <c r="AL259" s="49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9"/>
      <c r="BD259" s="34"/>
      <c r="BE259" s="124"/>
      <c r="BF259" s="125"/>
      <c r="BG259" s="125"/>
      <c r="BH259" s="125"/>
      <c r="BI259" s="124"/>
      <c r="BJ259" s="125"/>
      <c r="BK259" s="125"/>
      <c r="BL259" s="145"/>
      <c r="BM259" s="124"/>
      <c r="BN259" s="125"/>
      <c r="BO259" s="125"/>
      <c r="BP259" s="145"/>
      <c r="BQ259" s="37"/>
      <c r="BR259" s="24"/>
    </row>
    <row r="260" spans="1:70" ht="15.6" customHeight="1" x14ac:dyDescent="0.4">
      <c r="A260" s="24"/>
      <c r="B260" s="24"/>
      <c r="C260" s="32"/>
      <c r="D260" s="133" t="s">
        <v>26</v>
      </c>
      <c r="E260" s="134"/>
      <c r="F260" s="134"/>
      <c r="G260" s="134"/>
      <c r="H260" s="134"/>
      <c r="I260" s="134"/>
      <c r="J260" s="134"/>
      <c r="K260" s="134"/>
      <c r="L260" s="134"/>
      <c r="M260" s="135"/>
      <c r="N260" s="84" t="str">
        <f>IF([4]回答表!AA47="○","○","")</f>
        <v/>
      </c>
      <c r="O260" s="85"/>
      <c r="P260" s="85"/>
      <c r="Q260" s="86"/>
      <c r="R260" s="38"/>
      <c r="S260" s="38"/>
      <c r="T260" s="38"/>
      <c r="U260" s="97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9"/>
      <c r="AK260" s="49"/>
      <c r="AL260" s="49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9"/>
      <c r="BD260" s="53"/>
      <c r="BE260" s="124"/>
      <c r="BF260" s="125"/>
      <c r="BG260" s="125"/>
      <c r="BH260" s="125"/>
      <c r="BI260" s="124"/>
      <c r="BJ260" s="125"/>
      <c r="BK260" s="125"/>
      <c r="BL260" s="145"/>
      <c r="BM260" s="124"/>
      <c r="BN260" s="125"/>
      <c r="BO260" s="125"/>
      <c r="BP260" s="145"/>
      <c r="BQ260" s="37"/>
      <c r="BR260" s="24"/>
    </row>
    <row r="261" spans="1:70" ht="15.6" customHeight="1" x14ac:dyDescent="0.4">
      <c r="A261" s="24"/>
      <c r="B261" s="24"/>
      <c r="C261" s="32"/>
      <c r="D261" s="136"/>
      <c r="E261" s="137"/>
      <c r="F261" s="137"/>
      <c r="G261" s="137"/>
      <c r="H261" s="137"/>
      <c r="I261" s="137"/>
      <c r="J261" s="137"/>
      <c r="K261" s="137"/>
      <c r="L261" s="137"/>
      <c r="M261" s="138"/>
      <c r="N261" s="87"/>
      <c r="O261" s="88"/>
      <c r="P261" s="88"/>
      <c r="Q261" s="89"/>
      <c r="R261" s="38"/>
      <c r="S261" s="38"/>
      <c r="T261" s="38"/>
      <c r="U261" s="97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9"/>
      <c r="AK261" s="49"/>
      <c r="AL261" s="49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9"/>
      <c r="BD261" s="53"/>
      <c r="BE261" s="124" t="s">
        <v>23</v>
      </c>
      <c r="BF261" s="125"/>
      <c r="BG261" s="125"/>
      <c r="BH261" s="125"/>
      <c r="BI261" s="124" t="s">
        <v>24</v>
      </c>
      <c r="BJ261" s="125"/>
      <c r="BK261" s="125"/>
      <c r="BL261" s="125"/>
      <c r="BM261" s="124" t="s">
        <v>25</v>
      </c>
      <c r="BN261" s="125"/>
      <c r="BO261" s="125"/>
      <c r="BP261" s="145"/>
      <c r="BQ261" s="37"/>
      <c r="BR261" s="24"/>
    </row>
    <row r="262" spans="1:70" ht="15.6" customHeight="1" x14ac:dyDescent="0.4">
      <c r="A262" s="24"/>
      <c r="B262" s="24"/>
      <c r="C262" s="32"/>
      <c r="D262" s="136"/>
      <c r="E262" s="137"/>
      <c r="F262" s="137"/>
      <c r="G262" s="137"/>
      <c r="H262" s="137"/>
      <c r="I262" s="137"/>
      <c r="J262" s="137"/>
      <c r="K262" s="137"/>
      <c r="L262" s="137"/>
      <c r="M262" s="138"/>
      <c r="N262" s="87"/>
      <c r="O262" s="88"/>
      <c r="P262" s="88"/>
      <c r="Q262" s="89"/>
      <c r="R262" s="38"/>
      <c r="S262" s="38"/>
      <c r="T262" s="38"/>
      <c r="U262" s="97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9"/>
      <c r="AK262" s="49"/>
      <c r="AL262" s="49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9"/>
      <c r="BD262" s="53"/>
      <c r="BE262" s="124"/>
      <c r="BF262" s="125"/>
      <c r="BG262" s="125"/>
      <c r="BH262" s="125"/>
      <c r="BI262" s="124"/>
      <c r="BJ262" s="125"/>
      <c r="BK262" s="125"/>
      <c r="BL262" s="125"/>
      <c r="BM262" s="124"/>
      <c r="BN262" s="125"/>
      <c r="BO262" s="125"/>
      <c r="BP262" s="145"/>
      <c r="BQ262" s="37"/>
      <c r="BR262" s="24"/>
    </row>
    <row r="263" spans="1:70" ht="15.6" customHeight="1" x14ac:dyDescent="0.4">
      <c r="A263" s="24"/>
      <c r="B263" s="24"/>
      <c r="C263" s="32"/>
      <c r="D263" s="139"/>
      <c r="E263" s="140"/>
      <c r="F263" s="140"/>
      <c r="G263" s="140"/>
      <c r="H263" s="140"/>
      <c r="I263" s="140"/>
      <c r="J263" s="140"/>
      <c r="K263" s="140"/>
      <c r="L263" s="140"/>
      <c r="M263" s="141"/>
      <c r="N263" s="90"/>
      <c r="O263" s="91"/>
      <c r="P263" s="91"/>
      <c r="Q263" s="92"/>
      <c r="R263" s="38"/>
      <c r="S263" s="38"/>
      <c r="T263" s="38"/>
      <c r="U263" s="100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2"/>
      <c r="AK263" s="49"/>
      <c r="AL263" s="49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9"/>
      <c r="BD263" s="53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46"/>
      <c r="BQ263" s="37"/>
      <c r="BR263" s="24"/>
    </row>
    <row r="264" spans="1:70" ht="15.6" customHeight="1" x14ac:dyDescent="0.5">
      <c r="A264" s="24"/>
      <c r="B264" s="24"/>
      <c r="C264" s="32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18"/>
      <c r="Y264" s="18"/>
      <c r="Z264" s="18"/>
      <c r="AA264" s="35"/>
      <c r="AB264" s="35"/>
      <c r="AC264" s="35"/>
      <c r="AD264" s="35"/>
      <c r="AE264" s="35"/>
      <c r="AF264" s="35"/>
      <c r="AG264" s="35"/>
      <c r="AH264" s="35"/>
      <c r="AI264" s="35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37"/>
      <c r="BR264" s="24"/>
    </row>
    <row r="265" spans="1:70" ht="19.149999999999999" customHeight="1" x14ac:dyDescent="0.5">
      <c r="A265" s="24"/>
      <c r="B265" s="24"/>
      <c r="C265" s="32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38"/>
      <c r="O265" s="38"/>
      <c r="P265" s="38"/>
      <c r="Q265" s="38"/>
      <c r="R265" s="38"/>
      <c r="S265" s="38"/>
      <c r="T265" s="38"/>
      <c r="U265" s="42" t="s">
        <v>32</v>
      </c>
      <c r="V265" s="38"/>
      <c r="W265" s="38"/>
      <c r="X265" s="38"/>
      <c r="Y265" s="38"/>
      <c r="Z265" s="38"/>
      <c r="AA265" s="35"/>
      <c r="AB265" s="43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2" t="s">
        <v>33</v>
      </c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18"/>
      <c r="BQ265" s="37"/>
      <c r="BR265" s="24"/>
    </row>
    <row r="266" spans="1:70" ht="15.6" customHeight="1" x14ac:dyDescent="0.4">
      <c r="A266" s="24"/>
      <c r="B266" s="24"/>
      <c r="C266" s="32"/>
      <c r="D266" s="77" t="s">
        <v>34</v>
      </c>
      <c r="E266" s="78"/>
      <c r="F266" s="78"/>
      <c r="G266" s="78"/>
      <c r="H266" s="78"/>
      <c r="I266" s="78"/>
      <c r="J266" s="78"/>
      <c r="K266" s="78"/>
      <c r="L266" s="78"/>
      <c r="M266" s="79"/>
      <c r="N266" s="84" t="str">
        <f>IF([4]回答表!AD47="○","○","")</f>
        <v/>
      </c>
      <c r="O266" s="85"/>
      <c r="P266" s="85"/>
      <c r="Q266" s="86"/>
      <c r="R266" s="38"/>
      <c r="S266" s="38"/>
      <c r="T266" s="38"/>
      <c r="U266" s="94" t="str">
        <f>IF([4]回答表!AD47="○",[4]回答表!B448,"")</f>
        <v/>
      </c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6"/>
      <c r="AK266" s="49"/>
      <c r="AL266" s="49"/>
      <c r="AM266" s="94" t="str">
        <f>IF([4]回答表!AD47="○",[4]回答表!B454,"")</f>
        <v/>
      </c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6"/>
      <c r="BQ266" s="37"/>
      <c r="BR266" s="24"/>
    </row>
    <row r="267" spans="1:70" ht="15.6" customHeight="1" x14ac:dyDescent="0.4">
      <c r="A267" s="24"/>
      <c r="B267" s="24"/>
      <c r="C267" s="32"/>
      <c r="D267" s="129"/>
      <c r="E267" s="130"/>
      <c r="F267" s="130"/>
      <c r="G267" s="130"/>
      <c r="H267" s="130"/>
      <c r="I267" s="130"/>
      <c r="J267" s="130"/>
      <c r="K267" s="130"/>
      <c r="L267" s="130"/>
      <c r="M267" s="131"/>
      <c r="N267" s="87"/>
      <c r="O267" s="88"/>
      <c r="P267" s="88"/>
      <c r="Q267" s="89"/>
      <c r="R267" s="38"/>
      <c r="S267" s="38"/>
      <c r="T267" s="38"/>
      <c r="U267" s="97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9"/>
      <c r="AK267" s="49"/>
      <c r="AL267" s="49"/>
      <c r="AM267" s="97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9"/>
      <c r="BQ267" s="37"/>
      <c r="BR267" s="24"/>
    </row>
    <row r="268" spans="1:70" ht="15.6" customHeight="1" x14ac:dyDescent="0.4">
      <c r="A268" s="24"/>
      <c r="B268" s="24"/>
      <c r="C268" s="32"/>
      <c r="D268" s="129"/>
      <c r="E268" s="130"/>
      <c r="F268" s="130"/>
      <c r="G268" s="130"/>
      <c r="H268" s="130"/>
      <c r="I268" s="130"/>
      <c r="J268" s="130"/>
      <c r="K268" s="130"/>
      <c r="L268" s="130"/>
      <c r="M268" s="131"/>
      <c r="N268" s="87"/>
      <c r="O268" s="88"/>
      <c r="P268" s="88"/>
      <c r="Q268" s="89"/>
      <c r="R268" s="38"/>
      <c r="S268" s="38"/>
      <c r="T268" s="38"/>
      <c r="U268" s="97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9"/>
      <c r="AK268" s="49"/>
      <c r="AL268" s="49"/>
      <c r="AM268" s="97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9"/>
      <c r="BQ268" s="37"/>
      <c r="BR268" s="24"/>
    </row>
    <row r="269" spans="1:70" ht="15.6" customHeight="1" x14ac:dyDescent="0.4">
      <c r="C269" s="32"/>
      <c r="D269" s="80"/>
      <c r="E269" s="81"/>
      <c r="F269" s="81"/>
      <c r="G269" s="81"/>
      <c r="H269" s="81"/>
      <c r="I269" s="81"/>
      <c r="J269" s="81"/>
      <c r="K269" s="81"/>
      <c r="L269" s="81"/>
      <c r="M269" s="82"/>
      <c r="N269" s="90"/>
      <c r="O269" s="91"/>
      <c r="P269" s="91"/>
      <c r="Q269" s="92"/>
      <c r="R269" s="38"/>
      <c r="S269" s="38"/>
      <c r="T269" s="38"/>
      <c r="U269" s="100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2"/>
      <c r="AK269" s="49"/>
      <c r="AL269" s="49"/>
      <c r="AM269" s="100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2"/>
      <c r="BQ269" s="37"/>
    </row>
    <row r="270" spans="1:70" ht="15.6" customHeight="1" x14ac:dyDescent="0.4">
      <c r="C270" s="56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8"/>
    </row>
    <row r="271" spans="1:70" ht="15.6" customHeight="1" x14ac:dyDescent="0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</row>
    <row r="272" spans="1:70" ht="15.6" customHeight="1" x14ac:dyDescent="0.4"/>
    <row r="273" spans="3:69" ht="15.6" customHeight="1" x14ac:dyDescent="0.4"/>
    <row r="274" spans="3:69" ht="15.6" customHeight="1" x14ac:dyDescent="0.4"/>
    <row r="275" spans="3:69" ht="22.15" customHeight="1" x14ac:dyDescent="0.4">
      <c r="C275" s="249" t="s">
        <v>73</v>
      </c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  <c r="AJ275" s="249"/>
      <c r="AK275" s="249"/>
      <c r="AL275" s="249"/>
      <c r="AM275" s="249"/>
      <c r="AN275" s="249"/>
      <c r="AO275" s="249"/>
      <c r="AP275" s="249"/>
      <c r="AQ275" s="249"/>
      <c r="AR275" s="249"/>
      <c r="AS275" s="249"/>
      <c r="AT275" s="249"/>
      <c r="AU275" s="249"/>
      <c r="AV275" s="249"/>
      <c r="AW275" s="249"/>
      <c r="AX275" s="249"/>
      <c r="AY275" s="249"/>
      <c r="AZ275" s="249"/>
      <c r="BA275" s="249"/>
      <c r="BB275" s="249"/>
      <c r="BC275" s="249"/>
      <c r="BD275" s="249"/>
      <c r="BE275" s="249"/>
      <c r="BF275" s="249"/>
      <c r="BG275" s="249"/>
      <c r="BH275" s="249"/>
      <c r="BI275" s="249"/>
      <c r="BJ275" s="249"/>
      <c r="BK275" s="249"/>
      <c r="BL275" s="249"/>
      <c r="BM275" s="249"/>
      <c r="BN275" s="249"/>
      <c r="BO275" s="249"/>
      <c r="BP275" s="249"/>
      <c r="BQ275" s="249"/>
    </row>
    <row r="276" spans="3:69" ht="22.15" customHeight="1" x14ac:dyDescent="0.4"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  <c r="AB276" s="249"/>
      <c r="AC276" s="249"/>
      <c r="AD276" s="249"/>
      <c r="AE276" s="249"/>
      <c r="AF276" s="249"/>
      <c r="AG276" s="249"/>
      <c r="AH276" s="249"/>
      <c r="AI276" s="249"/>
      <c r="AJ276" s="249"/>
      <c r="AK276" s="249"/>
      <c r="AL276" s="249"/>
      <c r="AM276" s="249"/>
      <c r="AN276" s="249"/>
      <c r="AO276" s="249"/>
      <c r="AP276" s="249"/>
      <c r="AQ276" s="249"/>
      <c r="AR276" s="249"/>
      <c r="AS276" s="249"/>
      <c r="AT276" s="249"/>
      <c r="AU276" s="249"/>
      <c r="AV276" s="249"/>
      <c r="AW276" s="249"/>
      <c r="AX276" s="249"/>
      <c r="AY276" s="249"/>
      <c r="AZ276" s="249"/>
      <c r="BA276" s="249"/>
      <c r="BB276" s="249"/>
      <c r="BC276" s="249"/>
      <c r="BD276" s="249"/>
      <c r="BE276" s="249"/>
      <c r="BF276" s="249"/>
      <c r="BG276" s="249"/>
      <c r="BH276" s="249"/>
      <c r="BI276" s="249"/>
      <c r="BJ276" s="249"/>
      <c r="BK276" s="249"/>
      <c r="BL276" s="249"/>
      <c r="BM276" s="249"/>
      <c r="BN276" s="249"/>
      <c r="BO276" s="249"/>
      <c r="BP276" s="249"/>
      <c r="BQ276" s="249"/>
    </row>
    <row r="277" spans="3:69" ht="22.15" customHeight="1" x14ac:dyDescent="0.4"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49"/>
      <c r="U277" s="249"/>
      <c r="V277" s="249"/>
      <c r="W277" s="249"/>
      <c r="X277" s="249"/>
      <c r="Y277" s="249"/>
      <c r="Z277" s="249"/>
      <c r="AA277" s="249"/>
      <c r="AB277" s="249"/>
      <c r="AC277" s="249"/>
      <c r="AD277" s="249"/>
      <c r="AE277" s="249"/>
      <c r="AF277" s="249"/>
      <c r="AG277" s="249"/>
      <c r="AH277" s="249"/>
      <c r="AI277" s="249"/>
      <c r="AJ277" s="249"/>
      <c r="AK277" s="249"/>
      <c r="AL277" s="249"/>
      <c r="AM277" s="249"/>
      <c r="AN277" s="249"/>
      <c r="AO277" s="249"/>
      <c r="AP277" s="249"/>
      <c r="AQ277" s="249"/>
      <c r="AR277" s="249"/>
      <c r="AS277" s="249"/>
      <c r="AT277" s="249"/>
      <c r="AU277" s="249"/>
      <c r="AV277" s="249"/>
      <c r="AW277" s="249"/>
      <c r="AX277" s="249"/>
      <c r="AY277" s="249"/>
      <c r="AZ277" s="249"/>
      <c r="BA277" s="249"/>
      <c r="BB277" s="249"/>
      <c r="BC277" s="249"/>
      <c r="BD277" s="249"/>
      <c r="BE277" s="249"/>
      <c r="BF277" s="249"/>
      <c r="BG277" s="249"/>
      <c r="BH277" s="249"/>
      <c r="BI277" s="249"/>
      <c r="BJ277" s="249"/>
      <c r="BK277" s="249"/>
      <c r="BL277" s="249"/>
      <c r="BM277" s="249"/>
      <c r="BN277" s="249"/>
      <c r="BO277" s="249"/>
      <c r="BP277" s="249"/>
      <c r="BQ277" s="249"/>
    </row>
    <row r="278" spans="3:69" ht="15.6" customHeight="1" x14ac:dyDescent="0.4">
      <c r="C278" s="63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65"/>
    </row>
    <row r="279" spans="3:69" ht="19.149999999999999" customHeight="1" x14ac:dyDescent="0.4">
      <c r="C279" s="66"/>
      <c r="D279" s="250" t="str">
        <f>IF([4]回答表!R48="○",[4]回答表!B467,"")</f>
        <v>地域の中核を担う、当町唯一の特別養護老人ホームであることや、人口規模が小さいことや地域的な特性から、現行の体制・手法を継続する。</v>
      </c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251"/>
      <c r="T279" s="251"/>
      <c r="U279" s="251"/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251"/>
      <c r="AH279" s="251"/>
      <c r="AI279" s="251"/>
      <c r="AJ279" s="251"/>
      <c r="AK279" s="251"/>
      <c r="AL279" s="251"/>
      <c r="AM279" s="251"/>
      <c r="AN279" s="251"/>
      <c r="AO279" s="251"/>
      <c r="AP279" s="251"/>
      <c r="AQ279" s="251"/>
      <c r="AR279" s="251"/>
      <c r="AS279" s="251"/>
      <c r="AT279" s="251"/>
      <c r="AU279" s="251"/>
      <c r="AV279" s="251"/>
      <c r="AW279" s="251"/>
      <c r="AX279" s="251"/>
      <c r="AY279" s="251"/>
      <c r="AZ279" s="251"/>
      <c r="BA279" s="251"/>
      <c r="BB279" s="251"/>
      <c r="BC279" s="251"/>
      <c r="BD279" s="251"/>
      <c r="BE279" s="251"/>
      <c r="BF279" s="251"/>
      <c r="BG279" s="251"/>
      <c r="BH279" s="251"/>
      <c r="BI279" s="251"/>
      <c r="BJ279" s="251"/>
      <c r="BK279" s="251"/>
      <c r="BL279" s="251"/>
      <c r="BM279" s="251"/>
      <c r="BN279" s="251"/>
      <c r="BO279" s="251"/>
      <c r="BP279" s="252"/>
      <c r="BQ279" s="67"/>
    </row>
    <row r="280" spans="3:69" ht="23.65" customHeight="1" x14ac:dyDescent="0.4">
      <c r="C280" s="66"/>
      <c r="D280" s="253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4"/>
      <c r="AF280" s="254"/>
      <c r="AG280" s="254"/>
      <c r="AH280" s="254"/>
      <c r="AI280" s="254"/>
      <c r="AJ280" s="254"/>
      <c r="AK280" s="254"/>
      <c r="AL280" s="254"/>
      <c r="AM280" s="254"/>
      <c r="AN280" s="254"/>
      <c r="AO280" s="254"/>
      <c r="AP280" s="254"/>
      <c r="AQ280" s="254"/>
      <c r="AR280" s="254"/>
      <c r="AS280" s="254"/>
      <c r="AT280" s="254"/>
      <c r="AU280" s="254"/>
      <c r="AV280" s="254"/>
      <c r="AW280" s="254"/>
      <c r="AX280" s="254"/>
      <c r="AY280" s="254"/>
      <c r="AZ280" s="254"/>
      <c r="BA280" s="254"/>
      <c r="BB280" s="254"/>
      <c r="BC280" s="254"/>
      <c r="BD280" s="254"/>
      <c r="BE280" s="254"/>
      <c r="BF280" s="254"/>
      <c r="BG280" s="254"/>
      <c r="BH280" s="254"/>
      <c r="BI280" s="254"/>
      <c r="BJ280" s="254"/>
      <c r="BK280" s="254"/>
      <c r="BL280" s="254"/>
      <c r="BM280" s="254"/>
      <c r="BN280" s="254"/>
      <c r="BO280" s="254"/>
      <c r="BP280" s="255"/>
      <c r="BQ280" s="67"/>
    </row>
    <row r="281" spans="3:69" ht="23.65" customHeight="1" x14ac:dyDescent="0.4">
      <c r="C281" s="66"/>
      <c r="D281" s="253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4"/>
      <c r="AU281" s="254"/>
      <c r="AV281" s="254"/>
      <c r="AW281" s="254"/>
      <c r="AX281" s="254"/>
      <c r="AY281" s="254"/>
      <c r="AZ281" s="254"/>
      <c r="BA281" s="254"/>
      <c r="BB281" s="254"/>
      <c r="BC281" s="254"/>
      <c r="BD281" s="254"/>
      <c r="BE281" s="254"/>
      <c r="BF281" s="254"/>
      <c r="BG281" s="254"/>
      <c r="BH281" s="254"/>
      <c r="BI281" s="254"/>
      <c r="BJ281" s="254"/>
      <c r="BK281" s="254"/>
      <c r="BL281" s="254"/>
      <c r="BM281" s="254"/>
      <c r="BN281" s="254"/>
      <c r="BO281" s="254"/>
      <c r="BP281" s="255"/>
      <c r="BQ281" s="67"/>
    </row>
    <row r="282" spans="3:69" ht="23.65" customHeight="1" x14ac:dyDescent="0.4">
      <c r="C282" s="66"/>
      <c r="D282" s="253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4"/>
      <c r="AU282" s="254"/>
      <c r="AV282" s="254"/>
      <c r="AW282" s="254"/>
      <c r="AX282" s="254"/>
      <c r="AY282" s="254"/>
      <c r="AZ282" s="254"/>
      <c r="BA282" s="254"/>
      <c r="BB282" s="254"/>
      <c r="BC282" s="254"/>
      <c r="BD282" s="254"/>
      <c r="BE282" s="254"/>
      <c r="BF282" s="254"/>
      <c r="BG282" s="254"/>
      <c r="BH282" s="254"/>
      <c r="BI282" s="254"/>
      <c r="BJ282" s="254"/>
      <c r="BK282" s="254"/>
      <c r="BL282" s="254"/>
      <c r="BM282" s="254"/>
      <c r="BN282" s="254"/>
      <c r="BO282" s="254"/>
      <c r="BP282" s="255"/>
      <c r="BQ282" s="67"/>
    </row>
    <row r="283" spans="3:69" ht="23.65" customHeight="1" x14ac:dyDescent="0.4">
      <c r="C283" s="66"/>
      <c r="D283" s="253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4"/>
      <c r="AU283" s="254"/>
      <c r="AV283" s="254"/>
      <c r="AW283" s="254"/>
      <c r="AX283" s="254"/>
      <c r="AY283" s="254"/>
      <c r="AZ283" s="254"/>
      <c r="BA283" s="254"/>
      <c r="BB283" s="254"/>
      <c r="BC283" s="254"/>
      <c r="BD283" s="254"/>
      <c r="BE283" s="254"/>
      <c r="BF283" s="254"/>
      <c r="BG283" s="254"/>
      <c r="BH283" s="254"/>
      <c r="BI283" s="254"/>
      <c r="BJ283" s="254"/>
      <c r="BK283" s="254"/>
      <c r="BL283" s="254"/>
      <c r="BM283" s="254"/>
      <c r="BN283" s="254"/>
      <c r="BO283" s="254"/>
      <c r="BP283" s="255"/>
      <c r="BQ283" s="67"/>
    </row>
    <row r="284" spans="3:69" ht="23.65" customHeight="1" x14ac:dyDescent="0.4">
      <c r="C284" s="66"/>
      <c r="D284" s="253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4"/>
      <c r="AU284" s="254"/>
      <c r="AV284" s="254"/>
      <c r="AW284" s="254"/>
      <c r="AX284" s="254"/>
      <c r="AY284" s="254"/>
      <c r="AZ284" s="254"/>
      <c r="BA284" s="254"/>
      <c r="BB284" s="254"/>
      <c r="BC284" s="254"/>
      <c r="BD284" s="254"/>
      <c r="BE284" s="254"/>
      <c r="BF284" s="254"/>
      <c r="BG284" s="254"/>
      <c r="BH284" s="254"/>
      <c r="BI284" s="254"/>
      <c r="BJ284" s="254"/>
      <c r="BK284" s="254"/>
      <c r="BL284" s="254"/>
      <c r="BM284" s="254"/>
      <c r="BN284" s="254"/>
      <c r="BO284" s="254"/>
      <c r="BP284" s="255"/>
      <c r="BQ284" s="67"/>
    </row>
    <row r="285" spans="3:69" ht="23.65" customHeight="1" x14ac:dyDescent="0.4">
      <c r="C285" s="66"/>
      <c r="D285" s="253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4"/>
      <c r="AY285" s="254"/>
      <c r="AZ285" s="254"/>
      <c r="BA285" s="254"/>
      <c r="BB285" s="254"/>
      <c r="BC285" s="254"/>
      <c r="BD285" s="254"/>
      <c r="BE285" s="254"/>
      <c r="BF285" s="254"/>
      <c r="BG285" s="254"/>
      <c r="BH285" s="254"/>
      <c r="BI285" s="254"/>
      <c r="BJ285" s="254"/>
      <c r="BK285" s="254"/>
      <c r="BL285" s="254"/>
      <c r="BM285" s="254"/>
      <c r="BN285" s="254"/>
      <c r="BO285" s="254"/>
      <c r="BP285" s="255"/>
      <c r="BQ285" s="67"/>
    </row>
    <row r="286" spans="3:69" ht="23.65" customHeight="1" x14ac:dyDescent="0.4">
      <c r="C286" s="66"/>
      <c r="D286" s="253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4"/>
      <c r="AU286" s="254"/>
      <c r="AV286" s="254"/>
      <c r="AW286" s="254"/>
      <c r="AX286" s="254"/>
      <c r="AY286" s="254"/>
      <c r="AZ286" s="254"/>
      <c r="BA286" s="254"/>
      <c r="BB286" s="254"/>
      <c r="BC286" s="254"/>
      <c r="BD286" s="254"/>
      <c r="BE286" s="254"/>
      <c r="BF286" s="254"/>
      <c r="BG286" s="254"/>
      <c r="BH286" s="254"/>
      <c r="BI286" s="254"/>
      <c r="BJ286" s="254"/>
      <c r="BK286" s="254"/>
      <c r="BL286" s="254"/>
      <c r="BM286" s="254"/>
      <c r="BN286" s="254"/>
      <c r="BO286" s="254"/>
      <c r="BP286" s="255"/>
      <c r="BQ286" s="67"/>
    </row>
    <row r="287" spans="3:69" ht="23.65" customHeight="1" x14ac:dyDescent="0.4">
      <c r="C287" s="66"/>
      <c r="D287" s="253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4"/>
      <c r="AU287" s="254"/>
      <c r="AV287" s="254"/>
      <c r="AW287" s="254"/>
      <c r="AX287" s="254"/>
      <c r="AY287" s="254"/>
      <c r="AZ287" s="254"/>
      <c r="BA287" s="254"/>
      <c r="BB287" s="254"/>
      <c r="BC287" s="254"/>
      <c r="BD287" s="254"/>
      <c r="BE287" s="254"/>
      <c r="BF287" s="254"/>
      <c r="BG287" s="254"/>
      <c r="BH287" s="254"/>
      <c r="BI287" s="254"/>
      <c r="BJ287" s="254"/>
      <c r="BK287" s="254"/>
      <c r="BL287" s="254"/>
      <c r="BM287" s="254"/>
      <c r="BN287" s="254"/>
      <c r="BO287" s="254"/>
      <c r="BP287" s="255"/>
      <c r="BQ287" s="67"/>
    </row>
    <row r="288" spans="3:69" ht="23.65" customHeight="1" x14ac:dyDescent="0.4">
      <c r="C288" s="66"/>
      <c r="D288" s="253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4"/>
      <c r="AU288" s="254"/>
      <c r="AV288" s="254"/>
      <c r="AW288" s="254"/>
      <c r="AX288" s="254"/>
      <c r="AY288" s="254"/>
      <c r="AZ288" s="254"/>
      <c r="BA288" s="254"/>
      <c r="BB288" s="254"/>
      <c r="BC288" s="254"/>
      <c r="BD288" s="254"/>
      <c r="BE288" s="254"/>
      <c r="BF288" s="254"/>
      <c r="BG288" s="254"/>
      <c r="BH288" s="254"/>
      <c r="BI288" s="254"/>
      <c r="BJ288" s="254"/>
      <c r="BK288" s="254"/>
      <c r="BL288" s="254"/>
      <c r="BM288" s="254"/>
      <c r="BN288" s="254"/>
      <c r="BO288" s="254"/>
      <c r="BP288" s="255"/>
      <c r="BQ288" s="67"/>
    </row>
    <row r="289" spans="3:69" ht="23.65" customHeight="1" x14ac:dyDescent="0.4">
      <c r="C289" s="66"/>
      <c r="D289" s="253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4"/>
      <c r="AU289" s="254"/>
      <c r="AV289" s="254"/>
      <c r="AW289" s="254"/>
      <c r="AX289" s="254"/>
      <c r="AY289" s="254"/>
      <c r="AZ289" s="254"/>
      <c r="BA289" s="254"/>
      <c r="BB289" s="254"/>
      <c r="BC289" s="254"/>
      <c r="BD289" s="254"/>
      <c r="BE289" s="254"/>
      <c r="BF289" s="254"/>
      <c r="BG289" s="254"/>
      <c r="BH289" s="254"/>
      <c r="BI289" s="254"/>
      <c r="BJ289" s="254"/>
      <c r="BK289" s="254"/>
      <c r="BL289" s="254"/>
      <c r="BM289" s="254"/>
      <c r="BN289" s="254"/>
      <c r="BO289" s="254"/>
      <c r="BP289" s="255"/>
      <c r="BQ289" s="67"/>
    </row>
    <row r="290" spans="3:69" ht="23.65" customHeight="1" x14ac:dyDescent="0.4">
      <c r="C290" s="66"/>
      <c r="D290" s="253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4"/>
      <c r="AU290" s="254"/>
      <c r="AV290" s="254"/>
      <c r="AW290" s="254"/>
      <c r="AX290" s="254"/>
      <c r="AY290" s="254"/>
      <c r="AZ290" s="254"/>
      <c r="BA290" s="254"/>
      <c r="BB290" s="254"/>
      <c r="BC290" s="254"/>
      <c r="BD290" s="254"/>
      <c r="BE290" s="254"/>
      <c r="BF290" s="254"/>
      <c r="BG290" s="254"/>
      <c r="BH290" s="254"/>
      <c r="BI290" s="254"/>
      <c r="BJ290" s="254"/>
      <c r="BK290" s="254"/>
      <c r="BL290" s="254"/>
      <c r="BM290" s="254"/>
      <c r="BN290" s="254"/>
      <c r="BO290" s="254"/>
      <c r="BP290" s="255"/>
      <c r="BQ290" s="67"/>
    </row>
    <row r="291" spans="3:69" ht="23.65" customHeight="1" x14ac:dyDescent="0.4">
      <c r="C291" s="66"/>
      <c r="D291" s="253"/>
      <c r="E291" s="254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4"/>
      <c r="AU291" s="254"/>
      <c r="AV291" s="254"/>
      <c r="AW291" s="254"/>
      <c r="AX291" s="254"/>
      <c r="AY291" s="254"/>
      <c r="AZ291" s="254"/>
      <c r="BA291" s="254"/>
      <c r="BB291" s="254"/>
      <c r="BC291" s="254"/>
      <c r="BD291" s="254"/>
      <c r="BE291" s="254"/>
      <c r="BF291" s="254"/>
      <c r="BG291" s="254"/>
      <c r="BH291" s="254"/>
      <c r="BI291" s="254"/>
      <c r="BJ291" s="254"/>
      <c r="BK291" s="254"/>
      <c r="BL291" s="254"/>
      <c r="BM291" s="254"/>
      <c r="BN291" s="254"/>
      <c r="BO291" s="254"/>
      <c r="BP291" s="255"/>
      <c r="BQ291" s="67"/>
    </row>
    <row r="292" spans="3:69" ht="23.65" customHeight="1" x14ac:dyDescent="0.4">
      <c r="C292" s="66"/>
      <c r="D292" s="253"/>
      <c r="E292" s="254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4"/>
      <c r="AU292" s="254"/>
      <c r="AV292" s="254"/>
      <c r="AW292" s="254"/>
      <c r="AX292" s="254"/>
      <c r="AY292" s="254"/>
      <c r="AZ292" s="254"/>
      <c r="BA292" s="254"/>
      <c r="BB292" s="254"/>
      <c r="BC292" s="254"/>
      <c r="BD292" s="254"/>
      <c r="BE292" s="254"/>
      <c r="BF292" s="254"/>
      <c r="BG292" s="254"/>
      <c r="BH292" s="254"/>
      <c r="BI292" s="254"/>
      <c r="BJ292" s="254"/>
      <c r="BK292" s="254"/>
      <c r="BL292" s="254"/>
      <c r="BM292" s="254"/>
      <c r="BN292" s="254"/>
      <c r="BO292" s="254"/>
      <c r="BP292" s="255"/>
      <c r="BQ292" s="67"/>
    </row>
    <row r="293" spans="3:69" ht="23.65" customHeight="1" x14ac:dyDescent="0.4">
      <c r="C293" s="66"/>
      <c r="D293" s="253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4"/>
      <c r="AU293" s="254"/>
      <c r="AV293" s="254"/>
      <c r="AW293" s="254"/>
      <c r="AX293" s="254"/>
      <c r="AY293" s="254"/>
      <c r="AZ293" s="254"/>
      <c r="BA293" s="254"/>
      <c r="BB293" s="254"/>
      <c r="BC293" s="254"/>
      <c r="BD293" s="254"/>
      <c r="BE293" s="254"/>
      <c r="BF293" s="254"/>
      <c r="BG293" s="254"/>
      <c r="BH293" s="254"/>
      <c r="BI293" s="254"/>
      <c r="BJ293" s="254"/>
      <c r="BK293" s="254"/>
      <c r="BL293" s="254"/>
      <c r="BM293" s="254"/>
      <c r="BN293" s="254"/>
      <c r="BO293" s="254"/>
      <c r="BP293" s="255"/>
      <c r="BQ293" s="67"/>
    </row>
    <row r="294" spans="3:69" ht="23.65" customHeight="1" x14ac:dyDescent="0.4">
      <c r="C294" s="66"/>
      <c r="D294" s="253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4"/>
      <c r="AU294" s="254"/>
      <c r="AV294" s="254"/>
      <c r="AW294" s="254"/>
      <c r="AX294" s="254"/>
      <c r="AY294" s="254"/>
      <c r="AZ294" s="254"/>
      <c r="BA294" s="254"/>
      <c r="BB294" s="254"/>
      <c r="BC294" s="254"/>
      <c r="BD294" s="254"/>
      <c r="BE294" s="254"/>
      <c r="BF294" s="254"/>
      <c r="BG294" s="254"/>
      <c r="BH294" s="254"/>
      <c r="BI294" s="254"/>
      <c r="BJ294" s="254"/>
      <c r="BK294" s="254"/>
      <c r="BL294" s="254"/>
      <c r="BM294" s="254"/>
      <c r="BN294" s="254"/>
      <c r="BO294" s="254"/>
      <c r="BP294" s="255"/>
      <c r="BQ294" s="67"/>
    </row>
    <row r="295" spans="3:69" ht="23.65" customHeight="1" x14ac:dyDescent="0.4">
      <c r="C295" s="66"/>
      <c r="D295" s="253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4"/>
      <c r="AU295" s="254"/>
      <c r="AV295" s="254"/>
      <c r="AW295" s="254"/>
      <c r="AX295" s="254"/>
      <c r="AY295" s="254"/>
      <c r="AZ295" s="254"/>
      <c r="BA295" s="254"/>
      <c r="BB295" s="254"/>
      <c r="BC295" s="254"/>
      <c r="BD295" s="254"/>
      <c r="BE295" s="254"/>
      <c r="BF295" s="254"/>
      <c r="BG295" s="254"/>
      <c r="BH295" s="254"/>
      <c r="BI295" s="254"/>
      <c r="BJ295" s="254"/>
      <c r="BK295" s="254"/>
      <c r="BL295" s="254"/>
      <c r="BM295" s="254"/>
      <c r="BN295" s="254"/>
      <c r="BO295" s="254"/>
      <c r="BP295" s="255"/>
      <c r="BQ295" s="67"/>
    </row>
    <row r="296" spans="3:69" ht="23.65" customHeight="1" x14ac:dyDescent="0.4">
      <c r="C296" s="66"/>
      <c r="D296" s="253"/>
      <c r="E296" s="254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4"/>
      <c r="AU296" s="254"/>
      <c r="AV296" s="254"/>
      <c r="AW296" s="254"/>
      <c r="AX296" s="254"/>
      <c r="AY296" s="254"/>
      <c r="AZ296" s="254"/>
      <c r="BA296" s="254"/>
      <c r="BB296" s="254"/>
      <c r="BC296" s="254"/>
      <c r="BD296" s="254"/>
      <c r="BE296" s="254"/>
      <c r="BF296" s="254"/>
      <c r="BG296" s="254"/>
      <c r="BH296" s="254"/>
      <c r="BI296" s="254"/>
      <c r="BJ296" s="254"/>
      <c r="BK296" s="254"/>
      <c r="BL296" s="254"/>
      <c r="BM296" s="254"/>
      <c r="BN296" s="254"/>
      <c r="BO296" s="254"/>
      <c r="BP296" s="255"/>
      <c r="BQ296" s="67"/>
    </row>
    <row r="297" spans="3:69" ht="23.65" customHeight="1" x14ac:dyDescent="0.4">
      <c r="C297" s="66"/>
      <c r="D297" s="256"/>
      <c r="E297" s="257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7"/>
      <c r="Q297" s="257"/>
      <c r="R297" s="257"/>
      <c r="S297" s="257"/>
      <c r="T297" s="257"/>
      <c r="U297" s="257"/>
      <c r="V297" s="257"/>
      <c r="W297" s="257"/>
      <c r="X297" s="257"/>
      <c r="Y297" s="257"/>
      <c r="Z297" s="257"/>
      <c r="AA297" s="257"/>
      <c r="AB297" s="257"/>
      <c r="AC297" s="257"/>
      <c r="AD297" s="257"/>
      <c r="AE297" s="257"/>
      <c r="AF297" s="257"/>
      <c r="AG297" s="257"/>
      <c r="AH297" s="257"/>
      <c r="AI297" s="257"/>
      <c r="AJ297" s="257"/>
      <c r="AK297" s="257"/>
      <c r="AL297" s="257"/>
      <c r="AM297" s="257"/>
      <c r="AN297" s="257"/>
      <c r="AO297" s="257"/>
      <c r="AP297" s="257"/>
      <c r="AQ297" s="257"/>
      <c r="AR297" s="257"/>
      <c r="AS297" s="257"/>
      <c r="AT297" s="257"/>
      <c r="AU297" s="257"/>
      <c r="AV297" s="257"/>
      <c r="AW297" s="257"/>
      <c r="AX297" s="257"/>
      <c r="AY297" s="257"/>
      <c r="AZ297" s="257"/>
      <c r="BA297" s="257"/>
      <c r="BB297" s="257"/>
      <c r="BC297" s="257"/>
      <c r="BD297" s="257"/>
      <c r="BE297" s="257"/>
      <c r="BF297" s="257"/>
      <c r="BG297" s="257"/>
      <c r="BH297" s="257"/>
      <c r="BI297" s="257"/>
      <c r="BJ297" s="257"/>
      <c r="BK297" s="257"/>
      <c r="BL297" s="257"/>
      <c r="BM297" s="257"/>
      <c r="BN297" s="257"/>
      <c r="BO297" s="257"/>
      <c r="BP297" s="258"/>
      <c r="BQ297" s="37"/>
    </row>
    <row r="298" spans="3:69" ht="12.6" customHeight="1" x14ac:dyDescent="0.4">
      <c r="C298" s="68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70"/>
    </row>
  </sheetData>
  <mergeCells count="303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</mergeCells>
  <phoneticPr fontId="1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C59B3-3FB3-4A7D-B10D-222F4180B7F6}">
  <sheetPr>
    <pageSetUpPr fitToPage="1"/>
  </sheetPr>
  <dimension ref="A1:CE298"/>
  <sheetViews>
    <sheetView showZeros="0" zoomScale="55" zoomScaleNormal="55" workbookViewId="0">
      <selection activeCell="C275" sqref="C275:BQ277"/>
    </sheetView>
  </sheetViews>
  <sheetFormatPr defaultColWidth="2.75" defaultRowHeight="12.6" customHeight="1" x14ac:dyDescent="0.4"/>
  <cols>
    <col min="1" max="70" width="2.5" customWidth="1"/>
  </cols>
  <sheetData>
    <row r="1" spans="3:70" ht="15.6" customHeight="1" x14ac:dyDescent="0.4"/>
    <row r="2" spans="3:70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 x14ac:dyDescent="0.4">
      <c r="C8" s="190" t="s">
        <v>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218" t="s">
        <v>1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13" t="s">
        <v>2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190" t="s">
        <v>3</v>
      </c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7"/>
    </row>
    <row r="9" spans="3:70" ht="15.6" customHeight="1" x14ac:dyDescent="0.4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93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2"/>
      <c r="AO9" s="193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7"/>
    </row>
    <row r="10" spans="3:70" ht="15.6" customHeight="1" x14ac:dyDescent="0.4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94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7"/>
    </row>
    <row r="11" spans="3:70" ht="15.6" customHeight="1" x14ac:dyDescent="0.4">
      <c r="C11" s="155" t="str">
        <f>IF(COUNTIF([3]回答表!K15,"*")&gt;0,[3]回答表!K15,"")</f>
        <v>井川町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219" t="str">
        <f>IF(COUNTIF([3]回答表!F17,"*")&gt;0,[3]回答表!F17,"")</f>
        <v>介護サービス事業</v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11"/>
      <c r="AG11" s="211"/>
      <c r="AH11" s="211"/>
      <c r="AI11" s="211"/>
      <c r="AJ11" s="211"/>
      <c r="AK11" s="211"/>
      <c r="AL11" s="211"/>
      <c r="AM11" s="211"/>
      <c r="AN11" s="212"/>
      <c r="AO11" s="210" t="str">
        <f>IF(COUNTIF([3]回答表!W17,"*")&gt;0,[3]回答表!W17,"")</f>
        <v>老人デイサービスセンター</v>
      </c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2"/>
      <c r="BF11" s="155" t="str">
        <f>IF(COUNTIF([3]回答表!F19,"*")&gt;0,[3]回答表!F19,"")</f>
        <v>介護サービス事業特別会計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5"/>
    </row>
    <row r="12" spans="3:70" ht="15.6" customHeight="1" x14ac:dyDescent="0.4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221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191"/>
      <c r="AG12" s="191"/>
      <c r="AH12" s="191"/>
      <c r="AI12" s="191"/>
      <c r="AJ12" s="191"/>
      <c r="AK12" s="191"/>
      <c r="AL12" s="191"/>
      <c r="AM12" s="191"/>
      <c r="AN12" s="192"/>
      <c r="AO12" s="193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5"/>
    </row>
    <row r="13" spans="3:70" ht="15.6" customHeight="1" x14ac:dyDescent="0.4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5"/>
    </row>
    <row r="14" spans="3:70" ht="15.6" customHeight="1" x14ac:dyDescent="0.4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 x14ac:dyDescent="0.4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 x14ac:dyDescent="0.4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3" ht="15.6" customHeight="1" x14ac:dyDescent="0.4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3:83" ht="15.6" customHeight="1" x14ac:dyDescent="0.4">
      <c r="C18" s="13"/>
      <c r="D18" s="225" t="s">
        <v>4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7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3:83" ht="15.6" customHeight="1" x14ac:dyDescent="0.4">
      <c r="C19" s="13"/>
      <c r="D19" s="228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30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3:83" ht="13.15" customHeight="1" x14ac:dyDescent="0.4">
      <c r="C20" s="13"/>
      <c r="D20" s="231" t="s">
        <v>5</v>
      </c>
      <c r="E20" s="232"/>
      <c r="F20" s="232"/>
      <c r="G20" s="232"/>
      <c r="H20" s="232"/>
      <c r="I20" s="232"/>
      <c r="J20" s="233"/>
      <c r="K20" s="231" t="s">
        <v>6</v>
      </c>
      <c r="L20" s="232"/>
      <c r="M20" s="232"/>
      <c r="N20" s="232"/>
      <c r="O20" s="232"/>
      <c r="P20" s="232"/>
      <c r="Q20" s="233"/>
      <c r="R20" s="231" t="s">
        <v>7</v>
      </c>
      <c r="S20" s="232"/>
      <c r="T20" s="232"/>
      <c r="U20" s="232"/>
      <c r="V20" s="232"/>
      <c r="W20" s="232"/>
      <c r="X20" s="233"/>
      <c r="Y20" s="240" t="s">
        <v>8</v>
      </c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2"/>
      <c r="BA20" s="16"/>
      <c r="BB20" s="197" t="s">
        <v>9</v>
      </c>
      <c r="BC20" s="198"/>
      <c r="BD20" s="198"/>
      <c r="BE20" s="198"/>
      <c r="BF20" s="198"/>
      <c r="BG20" s="198"/>
      <c r="BH20" s="198"/>
      <c r="BI20" s="199"/>
      <c r="BJ20" s="200"/>
      <c r="BK20" s="15"/>
      <c r="BR20" s="17"/>
    </row>
    <row r="21" spans="3:83" ht="13.15" customHeight="1" x14ac:dyDescent="0.4">
      <c r="C21" s="13"/>
      <c r="D21" s="234"/>
      <c r="E21" s="235"/>
      <c r="F21" s="235"/>
      <c r="G21" s="235"/>
      <c r="H21" s="235"/>
      <c r="I21" s="235"/>
      <c r="J21" s="236"/>
      <c r="K21" s="234"/>
      <c r="L21" s="235"/>
      <c r="M21" s="235"/>
      <c r="N21" s="235"/>
      <c r="O21" s="235"/>
      <c r="P21" s="235"/>
      <c r="Q21" s="236"/>
      <c r="R21" s="234"/>
      <c r="S21" s="235"/>
      <c r="T21" s="235"/>
      <c r="U21" s="235"/>
      <c r="V21" s="235"/>
      <c r="W21" s="235"/>
      <c r="X21" s="236"/>
      <c r="Y21" s="243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5"/>
      <c r="BA21" s="16"/>
      <c r="BB21" s="201"/>
      <c r="BC21" s="202"/>
      <c r="BD21" s="202"/>
      <c r="BE21" s="202"/>
      <c r="BF21" s="202"/>
      <c r="BG21" s="202"/>
      <c r="BH21" s="202"/>
      <c r="BI21" s="203"/>
      <c r="BJ21" s="204"/>
      <c r="BK21" s="15"/>
      <c r="BR21" s="17"/>
    </row>
    <row r="22" spans="3:83" ht="13.15" customHeight="1" x14ac:dyDescent="0.4">
      <c r="C22" s="13"/>
      <c r="D22" s="234"/>
      <c r="E22" s="235"/>
      <c r="F22" s="235"/>
      <c r="G22" s="235"/>
      <c r="H22" s="235"/>
      <c r="I22" s="235"/>
      <c r="J22" s="236"/>
      <c r="K22" s="234"/>
      <c r="L22" s="235"/>
      <c r="M22" s="235"/>
      <c r="N22" s="235"/>
      <c r="O22" s="235"/>
      <c r="P22" s="235"/>
      <c r="Q22" s="236"/>
      <c r="R22" s="234"/>
      <c r="S22" s="235"/>
      <c r="T22" s="235"/>
      <c r="U22" s="235"/>
      <c r="V22" s="235"/>
      <c r="W22" s="235"/>
      <c r="X22" s="236"/>
      <c r="Y22" s="246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8"/>
      <c r="BA22" s="18"/>
      <c r="BB22" s="201"/>
      <c r="BC22" s="202"/>
      <c r="BD22" s="202"/>
      <c r="BE22" s="202"/>
      <c r="BF22" s="202"/>
      <c r="BG22" s="202"/>
      <c r="BH22" s="202"/>
      <c r="BI22" s="203"/>
      <c r="BJ22" s="204"/>
      <c r="BK22" s="15"/>
      <c r="BR22" s="17"/>
    </row>
    <row r="23" spans="3:83" ht="31.15" customHeight="1" x14ac:dyDescent="0.4">
      <c r="C23" s="13"/>
      <c r="D23" s="237"/>
      <c r="E23" s="238"/>
      <c r="F23" s="238"/>
      <c r="G23" s="238"/>
      <c r="H23" s="238"/>
      <c r="I23" s="238"/>
      <c r="J23" s="239"/>
      <c r="K23" s="237"/>
      <c r="L23" s="238"/>
      <c r="M23" s="238"/>
      <c r="N23" s="238"/>
      <c r="O23" s="238"/>
      <c r="P23" s="238"/>
      <c r="Q23" s="239"/>
      <c r="R23" s="237"/>
      <c r="S23" s="238"/>
      <c r="T23" s="238"/>
      <c r="U23" s="238"/>
      <c r="V23" s="238"/>
      <c r="W23" s="238"/>
      <c r="X23" s="239"/>
      <c r="Y23" s="214" t="s">
        <v>10</v>
      </c>
      <c r="Z23" s="215"/>
      <c r="AA23" s="215"/>
      <c r="AB23" s="215"/>
      <c r="AC23" s="215"/>
      <c r="AD23" s="215"/>
      <c r="AE23" s="216"/>
      <c r="AF23" s="214" t="s">
        <v>11</v>
      </c>
      <c r="AG23" s="215"/>
      <c r="AH23" s="215"/>
      <c r="AI23" s="215"/>
      <c r="AJ23" s="215"/>
      <c r="AK23" s="215"/>
      <c r="AL23" s="216"/>
      <c r="AM23" s="214" t="s">
        <v>12</v>
      </c>
      <c r="AN23" s="215"/>
      <c r="AO23" s="215"/>
      <c r="AP23" s="215"/>
      <c r="AQ23" s="215"/>
      <c r="AR23" s="215"/>
      <c r="AS23" s="216"/>
      <c r="AT23" s="214" t="s">
        <v>13</v>
      </c>
      <c r="AU23" s="215"/>
      <c r="AV23" s="215"/>
      <c r="AW23" s="215"/>
      <c r="AX23" s="215"/>
      <c r="AY23" s="215"/>
      <c r="AZ23" s="216"/>
      <c r="BA23" s="18"/>
      <c r="BB23" s="205"/>
      <c r="BC23" s="206"/>
      <c r="BD23" s="206"/>
      <c r="BE23" s="206"/>
      <c r="BF23" s="206"/>
      <c r="BG23" s="206"/>
      <c r="BH23" s="206"/>
      <c r="BI23" s="207"/>
      <c r="BJ23" s="208"/>
      <c r="BK23" s="15"/>
      <c r="BR23" s="17"/>
    </row>
    <row r="24" spans="3:83" ht="15.6" customHeight="1" x14ac:dyDescent="0.4">
      <c r="C24" s="13"/>
      <c r="D24" s="114" t="str">
        <f>IF([3]回答表!R41="○","○","")</f>
        <v/>
      </c>
      <c r="E24" s="115"/>
      <c r="F24" s="115"/>
      <c r="G24" s="115"/>
      <c r="H24" s="115"/>
      <c r="I24" s="115"/>
      <c r="J24" s="116"/>
      <c r="K24" s="114" t="str">
        <f>IF([3]回答表!R42="○","○","")</f>
        <v/>
      </c>
      <c r="L24" s="115"/>
      <c r="M24" s="115"/>
      <c r="N24" s="115"/>
      <c r="O24" s="115"/>
      <c r="P24" s="115"/>
      <c r="Q24" s="116"/>
      <c r="R24" s="114" t="str">
        <f>IF([3]回答表!R43="○","○","")</f>
        <v/>
      </c>
      <c r="S24" s="115"/>
      <c r="T24" s="115"/>
      <c r="U24" s="115"/>
      <c r="V24" s="115"/>
      <c r="W24" s="115"/>
      <c r="X24" s="116"/>
      <c r="Y24" s="114" t="str">
        <f>IF([3]回答表!R44="○","○","")</f>
        <v/>
      </c>
      <c r="Z24" s="115"/>
      <c r="AA24" s="115"/>
      <c r="AB24" s="115"/>
      <c r="AC24" s="115"/>
      <c r="AD24" s="115"/>
      <c r="AE24" s="116"/>
      <c r="AF24" s="114" t="str">
        <f>IF([3]回答表!R45="○","○","")</f>
        <v/>
      </c>
      <c r="AG24" s="115"/>
      <c r="AH24" s="115"/>
      <c r="AI24" s="115"/>
      <c r="AJ24" s="115"/>
      <c r="AK24" s="115"/>
      <c r="AL24" s="116"/>
      <c r="AM24" s="114" t="str">
        <f>IF([3]回答表!R46="○","○","")</f>
        <v/>
      </c>
      <c r="AN24" s="115"/>
      <c r="AO24" s="115"/>
      <c r="AP24" s="115"/>
      <c r="AQ24" s="115"/>
      <c r="AR24" s="115"/>
      <c r="AS24" s="116"/>
      <c r="AT24" s="114" t="str">
        <f>IF([3]回答表!R47="○","○","")</f>
        <v/>
      </c>
      <c r="AU24" s="115"/>
      <c r="AV24" s="115"/>
      <c r="AW24" s="115"/>
      <c r="AX24" s="115"/>
      <c r="AY24" s="115"/>
      <c r="AZ24" s="116"/>
      <c r="BA24" s="18"/>
      <c r="BB24" s="111" t="str">
        <f>IF([3]回答表!R48="○","○","")</f>
        <v>○</v>
      </c>
      <c r="BC24" s="112"/>
      <c r="BD24" s="112"/>
      <c r="BE24" s="112"/>
      <c r="BF24" s="112"/>
      <c r="BG24" s="112"/>
      <c r="BH24" s="112"/>
      <c r="BI24" s="199"/>
      <c r="BJ24" s="200"/>
      <c r="BK24" s="15"/>
      <c r="BR24" s="17"/>
    </row>
    <row r="25" spans="3:83" ht="15.6" customHeight="1" x14ac:dyDescent="0.4">
      <c r="C25" s="13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19"/>
      <c r="BB25" s="114"/>
      <c r="BC25" s="115"/>
      <c r="BD25" s="115"/>
      <c r="BE25" s="115"/>
      <c r="BF25" s="115"/>
      <c r="BG25" s="115"/>
      <c r="BH25" s="115"/>
      <c r="BI25" s="203"/>
      <c r="BJ25" s="204"/>
      <c r="BK25" s="15"/>
      <c r="BR25" s="17"/>
    </row>
    <row r="26" spans="3:83" ht="15.6" customHeight="1" x14ac:dyDescent="0.4">
      <c r="C26" s="13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19"/>
      <c r="BB26" s="117"/>
      <c r="BC26" s="118"/>
      <c r="BD26" s="118"/>
      <c r="BE26" s="118"/>
      <c r="BF26" s="118"/>
      <c r="BG26" s="118"/>
      <c r="BH26" s="118"/>
      <c r="BI26" s="207"/>
      <c r="BJ26" s="208"/>
      <c r="BK26" s="15"/>
      <c r="BR26" s="17"/>
    </row>
    <row r="27" spans="3:83" ht="15.6" customHeight="1" x14ac:dyDescent="0.4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3:83" ht="15.6" customHeight="1" x14ac:dyDescent="0.4">
      <c r="BR28" s="24"/>
    </row>
    <row r="29" spans="3:83" ht="15.6" customHeight="1" x14ac:dyDescent="0.4">
      <c r="BR29" s="25"/>
    </row>
    <row r="30" spans="3:83" ht="15.6" customHeight="1" x14ac:dyDescent="0.4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R30" s="24"/>
    </row>
    <row r="31" spans="3:83" ht="15.6" customHeight="1" x14ac:dyDescent="0.4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30"/>
      <c r="BR31" s="24"/>
      <c r="CE31" s="31"/>
    </row>
    <row r="32" spans="3:83" ht="15.6" customHeight="1" x14ac:dyDescent="0.5">
      <c r="C32" s="32"/>
      <c r="D32" s="71" t="s">
        <v>14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7" t="s">
        <v>5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9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5"/>
      <c r="BN32" s="35"/>
      <c r="BO32" s="35"/>
      <c r="BP32" s="36"/>
      <c r="BQ32" s="37"/>
      <c r="BR32" s="24"/>
    </row>
    <row r="33" spans="1:70" ht="15.6" customHeight="1" x14ac:dyDescent="0.5">
      <c r="C33" s="32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  <c r="R33" s="80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5"/>
      <c r="BN33" s="35"/>
      <c r="BO33" s="35"/>
      <c r="BP33" s="36"/>
      <c r="BQ33" s="37"/>
      <c r="BR33" s="24"/>
    </row>
    <row r="34" spans="1:70" ht="15.6" customHeight="1" x14ac:dyDescent="0.5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5"/>
      <c r="BN34" s="35"/>
      <c r="BO34" s="35"/>
      <c r="BP34" s="36"/>
      <c r="BQ34" s="37"/>
      <c r="BR34" s="24"/>
    </row>
    <row r="35" spans="1:70" ht="25.5" x14ac:dyDescent="0.5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15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48" t="s">
        <v>17</v>
      </c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6"/>
      <c r="BQ35" s="37"/>
      <c r="BR35" s="24"/>
    </row>
    <row r="36" spans="1:70" ht="15.6" customHeight="1" x14ac:dyDescent="0.4">
      <c r="A36" s="24"/>
      <c r="B36" s="24"/>
      <c r="C36" s="32"/>
      <c r="D36" s="77" t="s">
        <v>18</v>
      </c>
      <c r="E36" s="78"/>
      <c r="F36" s="78"/>
      <c r="G36" s="78"/>
      <c r="H36" s="78"/>
      <c r="I36" s="78"/>
      <c r="J36" s="78"/>
      <c r="K36" s="78"/>
      <c r="L36" s="78"/>
      <c r="M36" s="79"/>
      <c r="N36" s="84" t="str">
        <f>IF([3]回答表!X41="○","○","")</f>
        <v/>
      </c>
      <c r="O36" s="85"/>
      <c r="P36" s="85"/>
      <c r="Q36" s="86"/>
      <c r="R36" s="38"/>
      <c r="S36" s="38"/>
      <c r="T36" s="38"/>
      <c r="U36" s="94" t="str">
        <f>IF([3]回答表!X41="○",[3]回答表!B56,IF([3]回答表!AA41="○",[3]回答表!B76,""))</f>
        <v/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49"/>
      <c r="AL36" s="49"/>
      <c r="AM36" s="209" t="s">
        <v>19</v>
      </c>
      <c r="AN36" s="209"/>
      <c r="AO36" s="209"/>
      <c r="AP36" s="209"/>
      <c r="AQ36" s="209"/>
      <c r="AR36" s="209"/>
      <c r="AS36" s="209"/>
      <c r="AT36" s="209"/>
      <c r="AU36" s="209" t="s">
        <v>20</v>
      </c>
      <c r="AV36" s="209"/>
      <c r="AW36" s="209"/>
      <c r="AX36" s="209"/>
      <c r="AY36" s="209"/>
      <c r="AZ36" s="209"/>
      <c r="BA36" s="209"/>
      <c r="BB36" s="209"/>
      <c r="BC36" s="39"/>
      <c r="BD36" s="34"/>
      <c r="BE36" s="122" t="str">
        <f>IF([3]回答表!X41="○",[3]回答表!S62,IF([3]回答表!AA41="○",[3]回答表!S82,""))</f>
        <v/>
      </c>
      <c r="BF36" s="123"/>
      <c r="BG36" s="123"/>
      <c r="BH36" s="123"/>
      <c r="BI36" s="122"/>
      <c r="BJ36" s="123"/>
      <c r="BK36" s="123"/>
      <c r="BL36" s="123"/>
      <c r="BM36" s="122"/>
      <c r="BN36" s="123"/>
      <c r="BO36" s="123"/>
      <c r="BP36" s="154"/>
      <c r="BQ36" s="37"/>
      <c r="BR36" s="24"/>
    </row>
    <row r="37" spans="1:70" ht="15.6" customHeight="1" x14ac:dyDescent="0.4">
      <c r="A37" s="24"/>
      <c r="B37" s="24"/>
      <c r="C37" s="32"/>
      <c r="D37" s="129"/>
      <c r="E37" s="130"/>
      <c r="F37" s="130"/>
      <c r="G37" s="130"/>
      <c r="H37" s="130"/>
      <c r="I37" s="130"/>
      <c r="J37" s="130"/>
      <c r="K37" s="130"/>
      <c r="L37" s="130"/>
      <c r="M37" s="131"/>
      <c r="N37" s="87"/>
      <c r="O37" s="88"/>
      <c r="P37" s="88"/>
      <c r="Q37" s="89"/>
      <c r="R37" s="38"/>
      <c r="S37" s="38"/>
      <c r="T37" s="38"/>
      <c r="U37" s="97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49"/>
      <c r="AL37" s="4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39"/>
      <c r="BD37" s="34"/>
      <c r="BE37" s="124"/>
      <c r="BF37" s="125"/>
      <c r="BG37" s="125"/>
      <c r="BH37" s="125"/>
      <c r="BI37" s="124"/>
      <c r="BJ37" s="125"/>
      <c r="BK37" s="125"/>
      <c r="BL37" s="125"/>
      <c r="BM37" s="124"/>
      <c r="BN37" s="125"/>
      <c r="BO37" s="125"/>
      <c r="BP37" s="145"/>
      <c r="BQ37" s="37"/>
      <c r="BR37" s="24"/>
    </row>
    <row r="38" spans="1:70" ht="15.6" customHeight="1" x14ac:dyDescent="0.4">
      <c r="A38" s="24"/>
      <c r="B38" s="24"/>
      <c r="C38" s="32"/>
      <c r="D38" s="129"/>
      <c r="E38" s="130"/>
      <c r="F38" s="130"/>
      <c r="G38" s="130"/>
      <c r="H38" s="130"/>
      <c r="I38" s="130"/>
      <c r="J38" s="130"/>
      <c r="K38" s="130"/>
      <c r="L38" s="130"/>
      <c r="M38" s="131"/>
      <c r="N38" s="87"/>
      <c r="O38" s="88"/>
      <c r="P38" s="88"/>
      <c r="Q38" s="89"/>
      <c r="R38" s="38"/>
      <c r="S38" s="38"/>
      <c r="T38" s="38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49"/>
      <c r="AL38" s="49"/>
      <c r="AM38" s="111" t="str">
        <f>IF([3]回答表!X41="○",[3]回答表!G62,IF([3]回答表!AA41="○",[3]回答表!G82,""))</f>
        <v/>
      </c>
      <c r="AN38" s="112"/>
      <c r="AO38" s="112"/>
      <c r="AP38" s="112"/>
      <c r="AQ38" s="112"/>
      <c r="AR38" s="112"/>
      <c r="AS38" s="112"/>
      <c r="AT38" s="113"/>
      <c r="AU38" s="111" t="str">
        <f>IF([3]回答表!X41="○",[3]回答表!G63,IF([3]回答表!AA41="○",[3]回答表!G83,""))</f>
        <v/>
      </c>
      <c r="AV38" s="112"/>
      <c r="AW38" s="112"/>
      <c r="AX38" s="112"/>
      <c r="AY38" s="112"/>
      <c r="AZ38" s="112"/>
      <c r="BA38" s="112"/>
      <c r="BB38" s="113"/>
      <c r="BC38" s="39"/>
      <c r="BD38" s="34"/>
      <c r="BE38" s="124"/>
      <c r="BF38" s="125"/>
      <c r="BG38" s="125"/>
      <c r="BH38" s="125"/>
      <c r="BI38" s="124"/>
      <c r="BJ38" s="125"/>
      <c r="BK38" s="125"/>
      <c r="BL38" s="125"/>
      <c r="BM38" s="124"/>
      <c r="BN38" s="125"/>
      <c r="BO38" s="125"/>
      <c r="BP38" s="145"/>
      <c r="BQ38" s="37"/>
      <c r="BR38" s="24"/>
    </row>
    <row r="39" spans="1:70" ht="15.6" customHeight="1" x14ac:dyDescent="0.4">
      <c r="A39" s="24"/>
      <c r="B39" s="24"/>
      <c r="C39" s="32"/>
      <c r="D39" s="80"/>
      <c r="E39" s="81"/>
      <c r="F39" s="81"/>
      <c r="G39" s="81"/>
      <c r="H39" s="81"/>
      <c r="I39" s="81"/>
      <c r="J39" s="81"/>
      <c r="K39" s="81"/>
      <c r="L39" s="81"/>
      <c r="M39" s="82"/>
      <c r="N39" s="90"/>
      <c r="O39" s="91"/>
      <c r="P39" s="91"/>
      <c r="Q39" s="92"/>
      <c r="R39" s="38"/>
      <c r="S39" s="38"/>
      <c r="T39" s="38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49"/>
      <c r="AL39" s="49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39"/>
      <c r="BD39" s="34"/>
      <c r="BE39" s="124" t="str">
        <f>IF([3]回答表!X41="○",[3]回答表!V62,IF([3]回答表!AA41="○",[3]回答表!V82,""))</f>
        <v/>
      </c>
      <c r="BF39" s="191"/>
      <c r="BG39" s="191"/>
      <c r="BH39" s="192"/>
      <c r="BI39" s="124" t="str">
        <f>IF([3]回答表!X41="○",[3]回答表!V63,IF([3]回答表!AA41="○",[3]回答表!V83,""))</f>
        <v/>
      </c>
      <c r="BJ39" s="191"/>
      <c r="BK39" s="191"/>
      <c r="BL39" s="192"/>
      <c r="BM39" s="124" t="str">
        <f>IF([3]回答表!X41="○",[3]回答表!V64,IF([3]回答表!AA41="○",[3]回答表!V84,""))</f>
        <v/>
      </c>
      <c r="BN39" s="191"/>
      <c r="BO39" s="191"/>
      <c r="BP39" s="192"/>
      <c r="BQ39" s="37"/>
      <c r="BR39" s="24"/>
    </row>
    <row r="40" spans="1:70" ht="15.6" customHeight="1" x14ac:dyDescent="0.4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49"/>
      <c r="AL40" s="49"/>
      <c r="AM40" s="117"/>
      <c r="AN40" s="118"/>
      <c r="AO40" s="118"/>
      <c r="AP40" s="118"/>
      <c r="AQ40" s="118"/>
      <c r="AR40" s="118"/>
      <c r="AS40" s="118"/>
      <c r="AT40" s="119"/>
      <c r="AU40" s="117"/>
      <c r="AV40" s="118"/>
      <c r="AW40" s="118"/>
      <c r="AX40" s="118"/>
      <c r="AY40" s="118"/>
      <c r="AZ40" s="118"/>
      <c r="BA40" s="118"/>
      <c r="BB40" s="119"/>
      <c r="BC40" s="39"/>
      <c r="BD40" s="39"/>
      <c r="BE40" s="193"/>
      <c r="BF40" s="191"/>
      <c r="BG40" s="191"/>
      <c r="BH40" s="192"/>
      <c r="BI40" s="193"/>
      <c r="BJ40" s="191"/>
      <c r="BK40" s="191"/>
      <c r="BL40" s="192"/>
      <c r="BM40" s="193"/>
      <c r="BN40" s="191"/>
      <c r="BO40" s="191"/>
      <c r="BP40" s="192"/>
      <c r="BQ40" s="37"/>
      <c r="BR40" s="24"/>
    </row>
    <row r="41" spans="1:70" ht="15.6" customHeight="1" x14ac:dyDescent="0.4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193"/>
      <c r="BF41" s="191"/>
      <c r="BG41" s="191"/>
      <c r="BH41" s="192"/>
      <c r="BI41" s="193"/>
      <c r="BJ41" s="191"/>
      <c r="BK41" s="191"/>
      <c r="BL41" s="192"/>
      <c r="BM41" s="193"/>
      <c r="BN41" s="191"/>
      <c r="BO41" s="191"/>
      <c r="BP41" s="192"/>
      <c r="BQ41" s="37"/>
      <c r="BR41" s="24"/>
    </row>
    <row r="42" spans="1:70" ht="15.6" customHeight="1" x14ac:dyDescent="0.4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49"/>
      <c r="AL42" s="49"/>
      <c r="AM42" s="103" t="str">
        <f>IF([3]回答表!X41="○",[3]回答表!O68,IF([3]回答表!AA41="○",[3]回答表!O88,""))</f>
        <v/>
      </c>
      <c r="AN42" s="104"/>
      <c r="AO42" s="187" t="s">
        <v>21</v>
      </c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39"/>
      <c r="BD42" s="39"/>
      <c r="BE42" s="193"/>
      <c r="BF42" s="191"/>
      <c r="BG42" s="191"/>
      <c r="BH42" s="192"/>
      <c r="BI42" s="193"/>
      <c r="BJ42" s="191"/>
      <c r="BK42" s="191"/>
      <c r="BL42" s="192"/>
      <c r="BM42" s="193"/>
      <c r="BN42" s="191"/>
      <c r="BO42" s="191"/>
      <c r="BP42" s="192"/>
      <c r="BQ42" s="37"/>
      <c r="BR42" s="24"/>
    </row>
    <row r="43" spans="1:70" ht="15.6" customHeight="1" x14ac:dyDescent="0.4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49"/>
      <c r="AL43" s="49"/>
      <c r="AM43" s="103" t="str">
        <f>IF([3]回答表!X41="○",[3]回答表!O69,IF([3]回答表!AA41="○",[3]回答表!O89,""))</f>
        <v/>
      </c>
      <c r="AN43" s="104"/>
      <c r="AO43" s="187" t="s">
        <v>22</v>
      </c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39"/>
      <c r="BD43" s="34"/>
      <c r="BE43" s="124" t="s">
        <v>23</v>
      </c>
      <c r="BF43" s="191"/>
      <c r="BG43" s="191"/>
      <c r="BH43" s="192"/>
      <c r="BI43" s="124" t="s">
        <v>24</v>
      </c>
      <c r="BJ43" s="191"/>
      <c r="BK43" s="191"/>
      <c r="BL43" s="192"/>
      <c r="BM43" s="124" t="s">
        <v>25</v>
      </c>
      <c r="BN43" s="191"/>
      <c r="BO43" s="191"/>
      <c r="BP43" s="192"/>
      <c r="BQ43" s="37"/>
      <c r="BR43" s="24"/>
    </row>
    <row r="44" spans="1:70" ht="15.6" customHeight="1" x14ac:dyDescent="0.4">
      <c r="A44" s="24"/>
      <c r="B44" s="24"/>
      <c r="C44" s="32"/>
      <c r="D44" s="133" t="s">
        <v>26</v>
      </c>
      <c r="E44" s="134"/>
      <c r="F44" s="134"/>
      <c r="G44" s="134"/>
      <c r="H44" s="134"/>
      <c r="I44" s="134"/>
      <c r="J44" s="134"/>
      <c r="K44" s="134"/>
      <c r="L44" s="134"/>
      <c r="M44" s="135"/>
      <c r="N44" s="84" t="str">
        <f>IF([3]回答表!AA41="○","○","")</f>
        <v/>
      </c>
      <c r="O44" s="85"/>
      <c r="P44" s="85"/>
      <c r="Q44" s="86"/>
      <c r="R44" s="38"/>
      <c r="S44" s="38"/>
      <c r="T44" s="38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49"/>
      <c r="AL44" s="49"/>
      <c r="AM44" s="103" t="str">
        <f>IF([3]回答表!X41="○",[3]回答表!O70,IF([3]回答表!AA41="○",[3]回答表!O90,""))</f>
        <v/>
      </c>
      <c r="AN44" s="104"/>
      <c r="AO44" s="187" t="s">
        <v>27</v>
      </c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8"/>
      <c r="BC44" s="39"/>
      <c r="BD44" s="53"/>
      <c r="BE44" s="193"/>
      <c r="BF44" s="191"/>
      <c r="BG44" s="191"/>
      <c r="BH44" s="192"/>
      <c r="BI44" s="193"/>
      <c r="BJ44" s="191"/>
      <c r="BK44" s="191"/>
      <c r="BL44" s="192"/>
      <c r="BM44" s="193"/>
      <c r="BN44" s="191"/>
      <c r="BO44" s="191"/>
      <c r="BP44" s="192"/>
      <c r="BQ44" s="37"/>
      <c r="BR44" s="24"/>
    </row>
    <row r="45" spans="1:70" ht="15.6" customHeight="1" x14ac:dyDescent="0.4">
      <c r="A45" s="24"/>
      <c r="B45" s="24"/>
      <c r="C45" s="32"/>
      <c r="D45" s="136"/>
      <c r="E45" s="137"/>
      <c r="F45" s="137"/>
      <c r="G45" s="137"/>
      <c r="H45" s="137"/>
      <c r="I45" s="137"/>
      <c r="J45" s="137"/>
      <c r="K45" s="137"/>
      <c r="L45" s="137"/>
      <c r="M45" s="138"/>
      <c r="N45" s="87"/>
      <c r="O45" s="88"/>
      <c r="P45" s="88"/>
      <c r="Q45" s="89"/>
      <c r="R45" s="38"/>
      <c r="S45" s="38"/>
      <c r="T45" s="38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49"/>
      <c r="AL45" s="49"/>
      <c r="AM45" s="103" t="str">
        <f>IF([3]回答表!X41="○",[3]回答表!O71,IF([3]回答表!AA41="○",[3]回答表!O91,""))</f>
        <v/>
      </c>
      <c r="AN45" s="104"/>
      <c r="AO45" s="187" t="s">
        <v>28</v>
      </c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8"/>
      <c r="BC45" s="39"/>
      <c r="BD45" s="53"/>
      <c r="BE45" s="194"/>
      <c r="BF45" s="195"/>
      <c r="BG45" s="195"/>
      <c r="BH45" s="196"/>
      <c r="BI45" s="194"/>
      <c r="BJ45" s="195"/>
      <c r="BK45" s="195"/>
      <c r="BL45" s="196"/>
      <c r="BM45" s="194"/>
      <c r="BN45" s="195"/>
      <c r="BO45" s="195"/>
      <c r="BP45" s="196"/>
      <c r="BQ45" s="37"/>
      <c r="BR45" s="24"/>
    </row>
    <row r="46" spans="1:70" ht="15.6" customHeight="1" x14ac:dyDescent="0.4">
      <c r="A46" s="24"/>
      <c r="B46" s="24"/>
      <c r="C46" s="32"/>
      <c r="D46" s="136"/>
      <c r="E46" s="137"/>
      <c r="F46" s="137"/>
      <c r="G46" s="137"/>
      <c r="H46" s="137"/>
      <c r="I46" s="137"/>
      <c r="J46" s="137"/>
      <c r="K46" s="137"/>
      <c r="L46" s="137"/>
      <c r="M46" s="138"/>
      <c r="N46" s="87"/>
      <c r="O46" s="88"/>
      <c r="P46" s="88"/>
      <c r="Q46" s="89"/>
      <c r="R46" s="38"/>
      <c r="S46" s="38"/>
      <c r="T46" s="38"/>
      <c r="U46" s="97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49"/>
      <c r="AL46" s="49"/>
      <c r="AM46" s="103" t="str">
        <f>IF([3]回答表!X41="○",[3]回答表!AG68,IF([3]回答表!AA41="○",[3]回答表!AG88,""))</f>
        <v/>
      </c>
      <c r="AN46" s="104"/>
      <c r="AO46" s="187" t="s">
        <v>29</v>
      </c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8"/>
      <c r="BC46" s="39"/>
      <c r="BD46" s="53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37"/>
      <c r="BR46" s="24"/>
    </row>
    <row r="47" spans="1:70" ht="15.6" customHeight="1" x14ac:dyDescent="0.4">
      <c r="A47" s="24"/>
      <c r="B47" s="24"/>
      <c r="C47" s="32"/>
      <c r="D47" s="139"/>
      <c r="E47" s="140"/>
      <c r="F47" s="140"/>
      <c r="G47" s="140"/>
      <c r="H47" s="140"/>
      <c r="I47" s="140"/>
      <c r="J47" s="140"/>
      <c r="K47" s="140"/>
      <c r="L47" s="140"/>
      <c r="M47" s="141"/>
      <c r="N47" s="90"/>
      <c r="O47" s="91"/>
      <c r="P47" s="91"/>
      <c r="Q47" s="92"/>
      <c r="R47" s="38"/>
      <c r="S47" s="38"/>
      <c r="T47" s="38"/>
      <c r="U47" s="100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49"/>
      <c r="AL47" s="49"/>
      <c r="AM47" s="103" t="str">
        <f>IF([3]回答表!X41="○",[3]回答表!AG69,IF([3]回答表!AA41="○",[3]回答表!AG89,""))</f>
        <v/>
      </c>
      <c r="AN47" s="104"/>
      <c r="AO47" s="187" t="s">
        <v>30</v>
      </c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39"/>
      <c r="BD47" s="53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37"/>
      <c r="BR47" s="24"/>
    </row>
    <row r="48" spans="1:70" ht="15.6" customHeight="1" x14ac:dyDescent="0.4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103" t="str">
        <f>IF([3]回答表!X41="○",[3]回答表!AG70,IF([3]回答表!AA41="○",[3]回答表!AG90,""))</f>
        <v/>
      </c>
      <c r="AN48" s="104"/>
      <c r="AO48" s="187" t="s">
        <v>31</v>
      </c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8"/>
      <c r="BC48" s="39"/>
      <c r="BD48" s="53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37"/>
      <c r="BR48" s="24"/>
    </row>
    <row r="49" spans="1:70" ht="15.6" customHeight="1" x14ac:dyDescent="0.4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39"/>
      <c r="BD49" s="53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37"/>
      <c r="BR49" s="24"/>
    </row>
    <row r="50" spans="1:70" ht="7.15" customHeight="1" x14ac:dyDescent="0.5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9"/>
      <c r="O50" s="19"/>
      <c r="P50" s="19"/>
      <c r="Q50" s="19"/>
      <c r="R50" s="38"/>
      <c r="S50" s="38"/>
      <c r="T50" s="38"/>
      <c r="U50" s="38"/>
      <c r="V50" s="38"/>
      <c r="W50" s="38"/>
      <c r="X50" s="18"/>
      <c r="Y50" s="18"/>
      <c r="Z50" s="18"/>
      <c r="AA50" s="35"/>
      <c r="AB50" s="35"/>
      <c r="AC50" s="35"/>
      <c r="AD50" s="35"/>
      <c r="AE50" s="35"/>
      <c r="AF50" s="35"/>
      <c r="AG50" s="35"/>
      <c r="AH50" s="35"/>
      <c r="AI50" s="3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37"/>
      <c r="BR50" s="24"/>
    </row>
    <row r="51" spans="1:70" ht="18.600000000000001" customHeight="1" x14ac:dyDescent="0.5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9"/>
      <c r="O51" s="19"/>
      <c r="P51" s="19"/>
      <c r="Q51" s="19"/>
      <c r="R51" s="38"/>
      <c r="S51" s="38"/>
      <c r="T51" s="38"/>
      <c r="U51" s="42" t="s">
        <v>32</v>
      </c>
      <c r="V51" s="38"/>
      <c r="W51" s="38"/>
      <c r="X51" s="38"/>
      <c r="Y51" s="38"/>
      <c r="Z51" s="38"/>
      <c r="AA51" s="35"/>
      <c r="AB51" s="43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2" t="s">
        <v>33</v>
      </c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18"/>
      <c r="BQ51" s="37"/>
      <c r="BR51" s="24"/>
    </row>
    <row r="52" spans="1:70" ht="15.6" customHeight="1" x14ac:dyDescent="0.4">
      <c r="A52" s="24"/>
      <c r="B52" s="24"/>
      <c r="C52" s="32"/>
      <c r="D52" s="77" t="s">
        <v>34</v>
      </c>
      <c r="E52" s="78"/>
      <c r="F52" s="78"/>
      <c r="G52" s="78"/>
      <c r="H52" s="78"/>
      <c r="I52" s="78"/>
      <c r="J52" s="78"/>
      <c r="K52" s="78"/>
      <c r="L52" s="78"/>
      <c r="M52" s="79"/>
      <c r="N52" s="84" t="str">
        <f>IF([3]回答表!AD41="○","○","")</f>
        <v/>
      </c>
      <c r="O52" s="85"/>
      <c r="P52" s="85"/>
      <c r="Q52" s="86"/>
      <c r="R52" s="38"/>
      <c r="S52" s="38"/>
      <c r="T52" s="38"/>
      <c r="U52" s="94" t="str">
        <f>IF([3]回答表!AD41="○",[3]回答表!B96,"")</f>
        <v/>
      </c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55"/>
      <c r="AL52" s="55"/>
      <c r="AM52" s="94" t="str">
        <f>IF([3]回答表!AD41="○",[3]回答表!B101,"")</f>
        <v/>
      </c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37"/>
      <c r="BR52" s="24"/>
    </row>
    <row r="53" spans="1:70" ht="15.6" customHeight="1" x14ac:dyDescent="0.4">
      <c r="A53" s="24"/>
      <c r="B53" s="24"/>
      <c r="C53" s="32"/>
      <c r="D53" s="129"/>
      <c r="E53" s="130"/>
      <c r="F53" s="130"/>
      <c r="G53" s="130"/>
      <c r="H53" s="130"/>
      <c r="I53" s="130"/>
      <c r="J53" s="130"/>
      <c r="K53" s="130"/>
      <c r="L53" s="130"/>
      <c r="M53" s="131"/>
      <c r="N53" s="87"/>
      <c r="O53" s="88"/>
      <c r="P53" s="88"/>
      <c r="Q53" s="89"/>
      <c r="R53" s="38"/>
      <c r="S53" s="38"/>
      <c r="T53" s="38"/>
      <c r="U53" s="97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55"/>
      <c r="AL53" s="55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37"/>
      <c r="BR53" s="24"/>
    </row>
    <row r="54" spans="1:70" ht="15.6" customHeight="1" x14ac:dyDescent="0.4">
      <c r="A54" s="24"/>
      <c r="B54" s="24"/>
      <c r="C54" s="32"/>
      <c r="D54" s="129"/>
      <c r="E54" s="130"/>
      <c r="F54" s="130"/>
      <c r="G54" s="130"/>
      <c r="H54" s="130"/>
      <c r="I54" s="130"/>
      <c r="J54" s="130"/>
      <c r="K54" s="130"/>
      <c r="L54" s="130"/>
      <c r="M54" s="131"/>
      <c r="N54" s="87"/>
      <c r="O54" s="88"/>
      <c r="P54" s="88"/>
      <c r="Q54" s="89"/>
      <c r="R54" s="38"/>
      <c r="S54" s="38"/>
      <c r="T54" s="38"/>
      <c r="U54" s="97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9"/>
      <c r="AK54" s="55"/>
      <c r="AL54" s="55"/>
      <c r="AM54" s="97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9"/>
      <c r="BQ54" s="37"/>
      <c r="BR54" s="24"/>
    </row>
    <row r="55" spans="1:70" ht="15.6" customHeight="1" x14ac:dyDescent="0.4">
      <c r="C55" s="32"/>
      <c r="D55" s="80"/>
      <c r="E55" s="81"/>
      <c r="F55" s="81"/>
      <c r="G55" s="81"/>
      <c r="H55" s="81"/>
      <c r="I55" s="81"/>
      <c r="J55" s="81"/>
      <c r="K55" s="81"/>
      <c r="L55" s="81"/>
      <c r="M55" s="82"/>
      <c r="N55" s="90"/>
      <c r="O55" s="91"/>
      <c r="P55" s="91"/>
      <c r="Q55" s="92"/>
      <c r="R55" s="38"/>
      <c r="S55" s="38"/>
      <c r="T55" s="38"/>
      <c r="U55" s="100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2"/>
      <c r="AK55" s="55"/>
      <c r="AL55" s="55"/>
      <c r="AM55" s="100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2"/>
      <c r="BQ55" s="37"/>
      <c r="BR55" s="24"/>
    </row>
    <row r="56" spans="1:70" ht="15.6" customHeight="1" x14ac:dyDescent="0.4"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  <c r="BR56" s="24"/>
    </row>
    <row r="57" spans="1:70" ht="15.6" customHeight="1" x14ac:dyDescent="0.4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1:70" ht="15.6" customHeight="1" x14ac:dyDescent="0.4"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28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30"/>
      <c r="BR58" s="24"/>
    </row>
    <row r="59" spans="1:70" ht="15.6" customHeight="1" x14ac:dyDescent="0.5">
      <c r="C59" s="32"/>
      <c r="D59" s="71" t="s">
        <v>14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  <c r="R59" s="77" t="s">
        <v>35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9"/>
      <c r="BC59" s="33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  <c r="BO59" s="35"/>
      <c r="BP59" s="36"/>
      <c r="BQ59" s="37"/>
      <c r="BR59" s="24"/>
    </row>
    <row r="60" spans="1:70" ht="15.6" customHeight="1" x14ac:dyDescent="0.5">
      <c r="C60" s="32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6"/>
      <c r="R60" s="80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2"/>
      <c r="BC60" s="33"/>
      <c r="BD60" s="34"/>
      <c r="BE60" s="34"/>
      <c r="BF60" s="34"/>
      <c r="BG60" s="34"/>
      <c r="BH60" s="34"/>
      <c r="BI60" s="34"/>
      <c r="BJ60" s="34"/>
      <c r="BK60" s="34"/>
      <c r="BL60" s="34"/>
      <c r="BM60" s="35"/>
      <c r="BN60" s="35"/>
      <c r="BO60" s="35"/>
      <c r="BP60" s="36"/>
      <c r="BQ60" s="37"/>
      <c r="BR60" s="24"/>
    </row>
    <row r="61" spans="1:70" ht="15.6" customHeight="1" x14ac:dyDescent="0.5">
      <c r="C61" s="3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18"/>
      <c r="Y61" s="18"/>
      <c r="Z61" s="18"/>
      <c r="AA61" s="34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6"/>
      <c r="AO61" s="39"/>
      <c r="AP61" s="40"/>
      <c r="AQ61" s="40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33"/>
      <c r="BD61" s="34"/>
      <c r="BE61" s="34"/>
      <c r="BF61" s="34"/>
      <c r="BG61" s="34"/>
      <c r="BH61" s="34"/>
      <c r="BI61" s="34"/>
      <c r="BJ61" s="34"/>
      <c r="BK61" s="34"/>
      <c r="BL61" s="34"/>
      <c r="BM61" s="35"/>
      <c r="BN61" s="35"/>
      <c r="BO61" s="35"/>
      <c r="BP61" s="36"/>
      <c r="BQ61" s="37"/>
      <c r="BR61" s="24"/>
    </row>
    <row r="62" spans="1:70" ht="25.5" x14ac:dyDescent="0.5">
      <c r="C62" s="3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42" t="s">
        <v>36</v>
      </c>
      <c r="V62" s="38"/>
      <c r="W62" s="38"/>
      <c r="X62" s="38"/>
      <c r="Y62" s="38"/>
      <c r="Z62" s="38"/>
      <c r="AA62" s="35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2" t="s">
        <v>16</v>
      </c>
      <c r="AN62" s="44"/>
      <c r="AO62" s="43"/>
      <c r="AP62" s="45"/>
      <c r="AQ62" s="45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/>
      <c r="BD62" s="35"/>
      <c r="BE62" s="48" t="s">
        <v>17</v>
      </c>
      <c r="BF62" s="59"/>
      <c r="BG62" s="59"/>
      <c r="BH62" s="59"/>
      <c r="BI62" s="59"/>
      <c r="BJ62" s="59"/>
      <c r="BK62" s="59"/>
      <c r="BL62" s="35"/>
      <c r="BM62" s="35"/>
      <c r="BN62" s="35"/>
      <c r="BO62" s="35"/>
      <c r="BP62" s="44"/>
      <c r="BQ62" s="37"/>
      <c r="BR62" s="24"/>
    </row>
    <row r="63" spans="1:70" ht="15.6" customHeight="1" x14ac:dyDescent="0.4">
      <c r="C63" s="32"/>
      <c r="D63" s="77" t="s">
        <v>18</v>
      </c>
      <c r="E63" s="78"/>
      <c r="F63" s="78"/>
      <c r="G63" s="78"/>
      <c r="H63" s="78"/>
      <c r="I63" s="78"/>
      <c r="J63" s="78"/>
      <c r="K63" s="78"/>
      <c r="L63" s="78"/>
      <c r="M63" s="79"/>
      <c r="N63" s="84" t="str">
        <f>IF([3]回答表!X42="○","○","")</f>
        <v/>
      </c>
      <c r="O63" s="85"/>
      <c r="P63" s="85"/>
      <c r="Q63" s="86"/>
      <c r="R63" s="38"/>
      <c r="S63" s="38"/>
      <c r="T63" s="38"/>
      <c r="U63" s="94" t="str">
        <f>IF([3]回答表!X42="○",[3]回答表!B111,IF([3]回答表!AA42="○",[3]回答表!B124,""))</f>
        <v/>
      </c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9"/>
      <c r="AL63" s="49"/>
      <c r="AM63" s="189" t="s">
        <v>37</v>
      </c>
      <c r="AN63" s="189"/>
      <c r="AO63" s="189"/>
      <c r="AP63" s="189"/>
      <c r="AQ63" s="189"/>
      <c r="AR63" s="189"/>
      <c r="AS63" s="189"/>
      <c r="AT63" s="189"/>
      <c r="AU63" s="189" t="s">
        <v>38</v>
      </c>
      <c r="AV63" s="189"/>
      <c r="AW63" s="189"/>
      <c r="AX63" s="189"/>
      <c r="AY63" s="189"/>
      <c r="AZ63" s="189"/>
      <c r="BA63" s="189"/>
      <c r="BB63" s="189"/>
      <c r="BC63" s="39"/>
      <c r="BD63" s="34"/>
      <c r="BE63" s="122" t="str">
        <f>IF([3]回答表!X42="○",[3]回答表!S117,IF([3]回答表!AA42="○",[3]回答表!S130,""))</f>
        <v/>
      </c>
      <c r="BF63" s="123"/>
      <c r="BG63" s="123"/>
      <c r="BH63" s="123"/>
      <c r="BI63" s="122"/>
      <c r="BJ63" s="123"/>
      <c r="BK63" s="123"/>
      <c r="BL63" s="123"/>
      <c r="BM63" s="122"/>
      <c r="BN63" s="123"/>
      <c r="BO63" s="123"/>
      <c r="BP63" s="154"/>
      <c r="BQ63" s="37"/>
      <c r="BR63" s="24"/>
    </row>
    <row r="64" spans="1:70" ht="15.6" customHeight="1" x14ac:dyDescent="0.4">
      <c r="C64" s="32"/>
      <c r="D64" s="129"/>
      <c r="E64" s="130"/>
      <c r="F64" s="130"/>
      <c r="G64" s="130"/>
      <c r="H64" s="130"/>
      <c r="I64" s="130"/>
      <c r="J64" s="130"/>
      <c r="K64" s="130"/>
      <c r="L64" s="130"/>
      <c r="M64" s="131"/>
      <c r="N64" s="87"/>
      <c r="O64" s="88"/>
      <c r="P64" s="88"/>
      <c r="Q64" s="89"/>
      <c r="R64" s="38"/>
      <c r="S64" s="38"/>
      <c r="T64" s="38"/>
      <c r="U64" s="97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9"/>
      <c r="AK64" s="49"/>
      <c r="AL64" s="4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39"/>
      <c r="BD64" s="34"/>
      <c r="BE64" s="124"/>
      <c r="BF64" s="125"/>
      <c r="BG64" s="125"/>
      <c r="BH64" s="125"/>
      <c r="BI64" s="124"/>
      <c r="BJ64" s="125"/>
      <c r="BK64" s="125"/>
      <c r="BL64" s="125"/>
      <c r="BM64" s="124"/>
      <c r="BN64" s="125"/>
      <c r="BO64" s="125"/>
      <c r="BP64" s="145"/>
      <c r="BQ64" s="37"/>
      <c r="BR64" s="24"/>
    </row>
    <row r="65" spans="1:70" ht="15.6" customHeight="1" x14ac:dyDescent="0.4">
      <c r="C65" s="32"/>
      <c r="D65" s="129"/>
      <c r="E65" s="130"/>
      <c r="F65" s="130"/>
      <c r="G65" s="130"/>
      <c r="H65" s="130"/>
      <c r="I65" s="130"/>
      <c r="J65" s="130"/>
      <c r="K65" s="130"/>
      <c r="L65" s="130"/>
      <c r="M65" s="131"/>
      <c r="N65" s="87"/>
      <c r="O65" s="88"/>
      <c r="P65" s="88"/>
      <c r="Q65" s="89"/>
      <c r="R65" s="38"/>
      <c r="S65" s="38"/>
      <c r="T65" s="38"/>
      <c r="U65" s="97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9"/>
      <c r="AK65" s="49"/>
      <c r="AL65" s="4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39"/>
      <c r="BD65" s="34"/>
      <c r="BE65" s="124"/>
      <c r="BF65" s="125"/>
      <c r="BG65" s="125"/>
      <c r="BH65" s="125"/>
      <c r="BI65" s="124"/>
      <c r="BJ65" s="125"/>
      <c r="BK65" s="125"/>
      <c r="BL65" s="125"/>
      <c r="BM65" s="124"/>
      <c r="BN65" s="125"/>
      <c r="BO65" s="125"/>
      <c r="BP65" s="145"/>
      <c r="BQ65" s="37"/>
      <c r="BR65" s="24"/>
    </row>
    <row r="66" spans="1:70" ht="15.6" customHeight="1" x14ac:dyDescent="0.4">
      <c r="C66" s="32"/>
      <c r="D66" s="80"/>
      <c r="E66" s="81"/>
      <c r="F66" s="81"/>
      <c r="G66" s="81"/>
      <c r="H66" s="81"/>
      <c r="I66" s="81"/>
      <c r="J66" s="81"/>
      <c r="K66" s="81"/>
      <c r="L66" s="81"/>
      <c r="M66" s="82"/>
      <c r="N66" s="90"/>
      <c r="O66" s="91"/>
      <c r="P66" s="91"/>
      <c r="Q66" s="92"/>
      <c r="R66" s="38"/>
      <c r="S66" s="38"/>
      <c r="T66" s="38"/>
      <c r="U66" s="97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9"/>
      <c r="AK66" s="49"/>
      <c r="AL66" s="49"/>
      <c r="AM66" s="111" t="str">
        <f>IF([3]回答表!X42="○",[3]回答表!J117,IF([3]回答表!AA42="○",[3]回答表!J130,""))</f>
        <v/>
      </c>
      <c r="AN66" s="112"/>
      <c r="AO66" s="112"/>
      <c r="AP66" s="112"/>
      <c r="AQ66" s="112"/>
      <c r="AR66" s="112"/>
      <c r="AS66" s="112"/>
      <c r="AT66" s="113"/>
      <c r="AU66" s="111" t="str">
        <f>IF([3]回答表!X42="○",[3]回答表!J118,IF([3]回答表!AA42="○",[3]回答表!J131,""))</f>
        <v/>
      </c>
      <c r="AV66" s="112"/>
      <c r="AW66" s="112"/>
      <c r="AX66" s="112"/>
      <c r="AY66" s="112"/>
      <c r="AZ66" s="112"/>
      <c r="BA66" s="112"/>
      <c r="BB66" s="113"/>
      <c r="BC66" s="39"/>
      <c r="BD66" s="34"/>
      <c r="BE66" s="124" t="str">
        <f>IF([3]回答表!X42="○",[3]回答表!V117,IF([3]回答表!AA42="○",[3]回答表!V130,""))</f>
        <v/>
      </c>
      <c r="BF66" s="125"/>
      <c r="BG66" s="125"/>
      <c r="BH66" s="125"/>
      <c r="BI66" s="124" t="str">
        <f>IF([3]回答表!X42="○",[3]回答表!V118,IF([3]回答表!AA42="○",[3]回答表!V131,""))</f>
        <v/>
      </c>
      <c r="BJ66" s="125"/>
      <c r="BK66" s="125"/>
      <c r="BL66" s="125"/>
      <c r="BM66" s="124" t="str">
        <f>IF([3]回答表!X42="○",[3]回答表!V119,IF([3]回答表!AA42="○",[3]回答表!V132,""))</f>
        <v/>
      </c>
      <c r="BN66" s="125"/>
      <c r="BO66" s="125"/>
      <c r="BP66" s="145"/>
      <c r="BQ66" s="37"/>
      <c r="BR66" s="24"/>
    </row>
    <row r="67" spans="1:70" ht="15.6" customHeight="1" x14ac:dyDescent="0.4">
      <c r="C67" s="3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1"/>
      <c r="R67" s="52"/>
      <c r="S67" s="52"/>
      <c r="T67" s="52"/>
      <c r="U67" s="97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9"/>
      <c r="AK67" s="49"/>
      <c r="AL67" s="49"/>
      <c r="AM67" s="114"/>
      <c r="AN67" s="115"/>
      <c r="AO67" s="115"/>
      <c r="AP67" s="115"/>
      <c r="AQ67" s="115"/>
      <c r="AR67" s="115"/>
      <c r="AS67" s="115"/>
      <c r="AT67" s="116"/>
      <c r="AU67" s="114"/>
      <c r="AV67" s="115"/>
      <c r="AW67" s="115"/>
      <c r="AX67" s="115"/>
      <c r="AY67" s="115"/>
      <c r="AZ67" s="115"/>
      <c r="BA67" s="115"/>
      <c r="BB67" s="116"/>
      <c r="BC67" s="39"/>
      <c r="BD67" s="39"/>
      <c r="BE67" s="124"/>
      <c r="BF67" s="125"/>
      <c r="BG67" s="125"/>
      <c r="BH67" s="125"/>
      <c r="BI67" s="124"/>
      <c r="BJ67" s="125"/>
      <c r="BK67" s="125"/>
      <c r="BL67" s="125"/>
      <c r="BM67" s="124"/>
      <c r="BN67" s="125"/>
      <c r="BO67" s="125"/>
      <c r="BP67" s="145"/>
      <c r="BQ67" s="37"/>
      <c r="BR67" s="24"/>
    </row>
    <row r="68" spans="1:70" ht="15.6" customHeight="1" x14ac:dyDescent="0.4">
      <c r="C68" s="3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1"/>
      <c r="P68" s="51"/>
      <c r="Q68" s="51"/>
      <c r="R68" s="52"/>
      <c r="S68" s="52"/>
      <c r="T68" s="52"/>
      <c r="U68" s="97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9"/>
      <c r="AK68" s="49"/>
      <c r="AL68" s="49"/>
      <c r="AM68" s="117"/>
      <c r="AN68" s="118"/>
      <c r="AO68" s="118"/>
      <c r="AP68" s="118"/>
      <c r="AQ68" s="118"/>
      <c r="AR68" s="118"/>
      <c r="AS68" s="118"/>
      <c r="AT68" s="119"/>
      <c r="AU68" s="117"/>
      <c r="AV68" s="118"/>
      <c r="AW68" s="118"/>
      <c r="AX68" s="118"/>
      <c r="AY68" s="118"/>
      <c r="AZ68" s="118"/>
      <c r="BA68" s="118"/>
      <c r="BB68" s="119"/>
      <c r="BC68" s="39"/>
      <c r="BD68" s="34"/>
      <c r="BE68" s="124"/>
      <c r="BF68" s="125"/>
      <c r="BG68" s="125"/>
      <c r="BH68" s="125"/>
      <c r="BI68" s="124"/>
      <c r="BJ68" s="125"/>
      <c r="BK68" s="125"/>
      <c r="BL68" s="125"/>
      <c r="BM68" s="124"/>
      <c r="BN68" s="125"/>
      <c r="BO68" s="125"/>
      <c r="BP68" s="145"/>
      <c r="BQ68" s="37"/>
      <c r="BR68" s="24"/>
    </row>
    <row r="69" spans="1:70" ht="15.6" customHeight="1" x14ac:dyDescent="0.4">
      <c r="C69" s="32"/>
      <c r="D69" s="133" t="s">
        <v>26</v>
      </c>
      <c r="E69" s="134"/>
      <c r="F69" s="134"/>
      <c r="G69" s="134"/>
      <c r="H69" s="134"/>
      <c r="I69" s="134"/>
      <c r="J69" s="134"/>
      <c r="K69" s="134"/>
      <c r="L69" s="134"/>
      <c r="M69" s="135"/>
      <c r="N69" s="84" t="str">
        <f>IF([3]回答表!AA42="○","○","")</f>
        <v/>
      </c>
      <c r="O69" s="85"/>
      <c r="P69" s="85"/>
      <c r="Q69" s="86"/>
      <c r="R69" s="38"/>
      <c r="S69" s="38"/>
      <c r="T69" s="38"/>
      <c r="U69" s="97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9"/>
      <c r="AK69" s="49"/>
      <c r="AL69" s="49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9"/>
      <c r="BD69" s="53"/>
      <c r="BE69" s="124"/>
      <c r="BF69" s="125"/>
      <c r="BG69" s="125"/>
      <c r="BH69" s="125"/>
      <c r="BI69" s="124"/>
      <c r="BJ69" s="125"/>
      <c r="BK69" s="125"/>
      <c r="BL69" s="125"/>
      <c r="BM69" s="124"/>
      <c r="BN69" s="125"/>
      <c r="BO69" s="125"/>
      <c r="BP69" s="145"/>
      <c r="BQ69" s="37"/>
      <c r="BR69" s="24"/>
    </row>
    <row r="70" spans="1:70" ht="15.6" customHeight="1" x14ac:dyDescent="0.4">
      <c r="C70" s="32"/>
      <c r="D70" s="136"/>
      <c r="E70" s="137"/>
      <c r="F70" s="137"/>
      <c r="G70" s="137"/>
      <c r="H70" s="137"/>
      <c r="I70" s="137"/>
      <c r="J70" s="137"/>
      <c r="K70" s="137"/>
      <c r="L70" s="137"/>
      <c r="M70" s="138"/>
      <c r="N70" s="87"/>
      <c r="O70" s="88"/>
      <c r="P70" s="88"/>
      <c r="Q70" s="89"/>
      <c r="R70" s="38"/>
      <c r="S70" s="38"/>
      <c r="T70" s="38"/>
      <c r="U70" s="97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9"/>
      <c r="AK70" s="49"/>
      <c r="AL70" s="49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9"/>
      <c r="BD70" s="53"/>
      <c r="BE70" s="124" t="s">
        <v>23</v>
      </c>
      <c r="BF70" s="125"/>
      <c r="BG70" s="125"/>
      <c r="BH70" s="125"/>
      <c r="BI70" s="124" t="s">
        <v>24</v>
      </c>
      <c r="BJ70" s="125"/>
      <c r="BK70" s="125"/>
      <c r="BL70" s="125"/>
      <c r="BM70" s="124" t="s">
        <v>25</v>
      </c>
      <c r="BN70" s="125"/>
      <c r="BO70" s="125"/>
      <c r="BP70" s="145"/>
      <c r="BQ70" s="37"/>
      <c r="BR70" s="24"/>
    </row>
    <row r="71" spans="1:70" ht="15.6" customHeight="1" x14ac:dyDescent="0.4">
      <c r="C71" s="32"/>
      <c r="D71" s="136"/>
      <c r="E71" s="137"/>
      <c r="F71" s="137"/>
      <c r="G71" s="137"/>
      <c r="H71" s="137"/>
      <c r="I71" s="137"/>
      <c r="J71" s="137"/>
      <c r="K71" s="137"/>
      <c r="L71" s="137"/>
      <c r="M71" s="138"/>
      <c r="N71" s="87"/>
      <c r="O71" s="88"/>
      <c r="P71" s="88"/>
      <c r="Q71" s="89"/>
      <c r="R71" s="38"/>
      <c r="S71" s="38"/>
      <c r="T71" s="38"/>
      <c r="U71" s="97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9"/>
      <c r="AK71" s="49"/>
      <c r="AL71" s="49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9"/>
      <c r="BD71" s="53"/>
      <c r="BE71" s="124"/>
      <c r="BF71" s="125"/>
      <c r="BG71" s="125"/>
      <c r="BH71" s="125"/>
      <c r="BI71" s="124"/>
      <c r="BJ71" s="125"/>
      <c r="BK71" s="125"/>
      <c r="BL71" s="125"/>
      <c r="BM71" s="124"/>
      <c r="BN71" s="125"/>
      <c r="BO71" s="125"/>
      <c r="BP71" s="145"/>
      <c r="BQ71" s="37"/>
      <c r="BR71" s="24"/>
    </row>
    <row r="72" spans="1:70" ht="15.6" customHeight="1" x14ac:dyDescent="0.4">
      <c r="C72" s="32"/>
      <c r="D72" s="139"/>
      <c r="E72" s="140"/>
      <c r="F72" s="140"/>
      <c r="G72" s="140"/>
      <c r="H72" s="140"/>
      <c r="I72" s="140"/>
      <c r="J72" s="140"/>
      <c r="K72" s="140"/>
      <c r="L72" s="140"/>
      <c r="M72" s="141"/>
      <c r="N72" s="90"/>
      <c r="O72" s="91"/>
      <c r="P72" s="91"/>
      <c r="Q72" s="92"/>
      <c r="R72" s="38"/>
      <c r="S72" s="38"/>
      <c r="T72" s="38"/>
      <c r="U72" s="100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2"/>
      <c r="AK72" s="49"/>
      <c r="AL72" s="49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9"/>
      <c r="BD72" s="53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46"/>
      <c r="BQ72" s="37"/>
      <c r="BR72" s="24"/>
    </row>
    <row r="73" spans="1:70" ht="15.6" customHeight="1" x14ac:dyDescent="0.5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19"/>
      <c r="O73" s="19"/>
      <c r="P73" s="19"/>
      <c r="Q73" s="19"/>
      <c r="R73" s="38"/>
      <c r="S73" s="38"/>
      <c r="T73" s="38"/>
      <c r="U73" s="38"/>
      <c r="V73" s="38"/>
      <c r="W73" s="38"/>
      <c r="X73" s="18"/>
      <c r="Y73" s="18"/>
      <c r="Z73" s="18"/>
      <c r="AA73" s="35"/>
      <c r="AB73" s="35"/>
      <c r="AC73" s="35"/>
      <c r="AD73" s="35"/>
      <c r="AE73" s="35"/>
      <c r="AF73" s="35"/>
      <c r="AG73" s="35"/>
      <c r="AH73" s="35"/>
      <c r="AI73" s="35"/>
      <c r="AJ73" s="18"/>
      <c r="AK73" s="18"/>
      <c r="AL73" s="18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37"/>
      <c r="BR73" s="24"/>
    </row>
    <row r="74" spans="1:70" ht="18.600000000000001" customHeight="1" x14ac:dyDescent="0.5">
      <c r="C74" s="3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9"/>
      <c r="O74" s="19"/>
      <c r="P74" s="19"/>
      <c r="Q74" s="19"/>
      <c r="R74" s="38"/>
      <c r="S74" s="38"/>
      <c r="T74" s="38"/>
      <c r="U74" s="42" t="s">
        <v>32</v>
      </c>
      <c r="V74" s="38"/>
      <c r="W74" s="38"/>
      <c r="X74" s="38"/>
      <c r="Y74" s="38"/>
      <c r="Z74" s="38"/>
      <c r="AA74" s="35"/>
      <c r="AB74" s="43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2" t="s">
        <v>33</v>
      </c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18"/>
      <c r="BQ74" s="37"/>
      <c r="BR74" s="24"/>
    </row>
    <row r="75" spans="1:70" ht="15.6" customHeight="1" x14ac:dyDescent="0.4">
      <c r="C75" s="32"/>
      <c r="D75" s="77" t="s">
        <v>34</v>
      </c>
      <c r="E75" s="78"/>
      <c r="F75" s="78"/>
      <c r="G75" s="78"/>
      <c r="H75" s="78"/>
      <c r="I75" s="78"/>
      <c r="J75" s="78"/>
      <c r="K75" s="78"/>
      <c r="L75" s="78"/>
      <c r="M75" s="79"/>
      <c r="N75" s="84" t="str">
        <f>IF([3]回答表!AD42="○","○","")</f>
        <v/>
      </c>
      <c r="O75" s="85"/>
      <c r="P75" s="85"/>
      <c r="Q75" s="86"/>
      <c r="R75" s="38"/>
      <c r="S75" s="38"/>
      <c r="T75" s="38"/>
      <c r="U75" s="94" t="str">
        <f>IF([3]回答表!AD42="○",[3]回答表!B137,"")</f>
        <v/>
      </c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55"/>
      <c r="AL75" s="55"/>
      <c r="AM75" s="94" t="str">
        <f>IF([3]回答表!AD42="○",[3]回答表!B143,"")</f>
        <v/>
      </c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6"/>
      <c r="BQ75" s="37"/>
      <c r="BR75" s="24"/>
    </row>
    <row r="76" spans="1:70" ht="15.6" customHeight="1" x14ac:dyDescent="0.4">
      <c r="C76" s="32"/>
      <c r="D76" s="129"/>
      <c r="E76" s="130"/>
      <c r="F76" s="130"/>
      <c r="G76" s="130"/>
      <c r="H76" s="130"/>
      <c r="I76" s="130"/>
      <c r="J76" s="130"/>
      <c r="K76" s="130"/>
      <c r="L76" s="130"/>
      <c r="M76" s="131"/>
      <c r="N76" s="87"/>
      <c r="O76" s="88"/>
      <c r="P76" s="88"/>
      <c r="Q76" s="89"/>
      <c r="R76" s="38"/>
      <c r="S76" s="38"/>
      <c r="T76" s="38"/>
      <c r="U76" s="97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9"/>
      <c r="AK76" s="55"/>
      <c r="AL76" s="55"/>
      <c r="AM76" s="97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9"/>
      <c r="BQ76" s="37"/>
      <c r="BR76" s="24"/>
    </row>
    <row r="77" spans="1:70" ht="15.6" customHeight="1" x14ac:dyDescent="0.4">
      <c r="C77" s="32"/>
      <c r="D77" s="129"/>
      <c r="E77" s="130"/>
      <c r="F77" s="130"/>
      <c r="G77" s="130"/>
      <c r="H77" s="130"/>
      <c r="I77" s="130"/>
      <c r="J77" s="130"/>
      <c r="K77" s="130"/>
      <c r="L77" s="130"/>
      <c r="M77" s="131"/>
      <c r="N77" s="87"/>
      <c r="O77" s="88"/>
      <c r="P77" s="88"/>
      <c r="Q77" s="89"/>
      <c r="R77" s="38"/>
      <c r="S77" s="38"/>
      <c r="T77" s="38"/>
      <c r="U77" s="97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9"/>
      <c r="AK77" s="55"/>
      <c r="AL77" s="55"/>
      <c r="AM77" s="97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9"/>
      <c r="BQ77" s="37"/>
      <c r="BR77" s="24"/>
    </row>
    <row r="78" spans="1:70" ht="15.6" customHeight="1" x14ac:dyDescent="0.4">
      <c r="C78" s="32"/>
      <c r="D78" s="80"/>
      <c r="E78" s="81"/>
      <c r="F78" s="81"/>
      <c r="G78" s="81"/>
      <c r="H78" s="81"/>
      <c r="I78" s="81"/>
      <c r="J78" s="81"/>
      <c r="K78" s="81"/>
      <c r="L78" s="81"/>
      <c r="M78" s="82"/>
      <c r="N78" s="90"/>
      <c r="O78" s="91"/>
      <c r="P78" s="91"/>
      <c r="Q78" s="92"/>
      <c r="R78" s="38"/>
      <c r="S78" s="38"/>
      <c r="T78" s="38"/>
      <c r="U78" s="100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2"/>
      <c r="AK78" s="55"/>
      <c r="AL78" s="55"/>
      <c r="AM78" s="100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2"/>
      <c r="BQ78" s="37"/>
      <c r="BR78" s="24"/>
    </row>
    <row r="79" spans="1:70" ht="15.6" customHeight="1" x14ac:dyDescent="0.4"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8"/>
      <c r="BR79" s="24"/>
    </row>
    <row r="80" spans="1:70" ht="15.6" customHeight="1" x14ac:dyDescent="0.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3:69" ht="15.6" customHeight="1" x14ac:dyDescent="0.4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28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30"/>
    </row>
    <row r="82" spans="3:69" ht="15.6" customHeight="1" x14ac:dyDescent="0.5">
      <c r="C82" s="3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8"/>
      <c r="Y82" s="18"/>
      <c r="Z82" s="18"/>
      <c r="AA82" s="34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6"/>
      <c r="AO82" s="39"/>
      <c r="AP82" s="40"/>
      <c r="AQ82" s="40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33"/>
      <c r="BD82" s="34"/>
      <c r="BE82" s="34"/>
      <c r="BF82" s="34"/>
      <c r="BG82" s="34"/>
      <c r="BH82" s="34"/>
      <c r="BI82" s="34"/>
      <c r="BJ82" s="34"/>
      <c r="BK82" s="34"/>
      <c r="BL82" s="34"/>
      <c r="BM82" s="35"/>
      <c r="BN82" s="35"/>
      <c r="BO82" s="35"/>
      <c r="BP82" s="36"/>
      <c r="BQ82" s="37"/>
    </row>
    <row r="83" spans="3:69" ht="15.6" customHeight="1" x14ac:dyDescent="0.5">
      <c r="C83" s="32"/>
      <c r="D83" s="71" t="s">
        <v>14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3"/>
      <c r="R83" s="77" t="s">
        <v>39</v>
      </c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9"/>
      <c r="BC83" s="33"/>
      <c r="BD83" s="34"/>
      <c r="BE83" s="34"/>
      <c r="BF83" s="34"/>
      <c r="BG83" s="34"/>
      <c r="BH83" s="34"/>
      <c r="BI83" s="34"/>
      <c r="BJ83" s="34"/>
      <c r="BK83" s="34"/>
      <c r="BL83" s="34"/>
      <c r="BM83" s="35"/>
      <c r="BN83" s="35"/>
      <c r="BO83" s="35"/>
      <c r="BP83" s="36"/>
      <c r="BQ83" s="37"/>
    </row>
    <row r="84" spans="3:69" ht="15.6" customHeight="1" x14ac:dyDescent="0.5">
      <c r="C84" s="32"/>
      <c r="D84" s="74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6"/>
      <c r="R84" s="80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2"/>
      <c r="BC84" s="33"/>
      <c r="BD84" s="34"/>
      <c r="BE84" s="34"/>
      <c r="BF84" s="34"/>
      <c r="BG84" s="34"/>
      <c r="BH84" s="34"/>
      <c r="BI84" s="34"/>
      <c r="BJ84" s="34"/>
      <c r="BK84" s="34"/>
      <c r="BL84" s="34"/>
      <c r="BM84" s="35"/>
      <c r="BN84" s="35"/>
      <c r="BO84" s="35"/>
      <c r="BP84" s="36"/>
      <c r="BQ84" s="37"/>
    </row>
    <row r="85" spans="3:69" ht="15.6" customHeight="1" x14ac:dyDescent="0.5">
      <c r="C85" s="32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18"/>
      <c r="Y85" s="18"/>
      <c r="Z85" s="18"/>
      <c r="AA85" s="34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6"/>
      <c r="AO85" s="39"/>
      <c r="AP85" s="40"/>
      <c r="AQ85" s="40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33"/>
      <c r="BD85" s="34"/>
      <c r="BE85" s="34"/>
      <c r="BF85" s="34"/>
      <c r="BG85" s="34"/>
      <c r="BH85" s="34"/>
      <c r="BI85" s="34"/>
      <c r="BJ85" s="34"/>
      <c r="BK85" s="34"/>
      <c r="BL85" s="34"/>
      <c r="BM85" s="35"/>
      <c r="BN85" s="35"/>
      <c r="BO85" s="35"/>
      <c r="BP85" s="36"/>
      <c r="BQ85" s="37"/>
    </row>
    <row r="86" spans="3:69" ht="25.5" x14ac:dyDescent="0.5">
      <c r="C86" s="3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42" t="s">
        <v>40</v>
      </c>
      <c r="V86" s="44"/>
      <c r="W86" s="43"/>
      <c r="X86" s="45"/>
      <c r="Y86" s="4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M86" s="42" t="s">
        <v>36</v>
      </c>
      <c r="AN86" s="38"/>
      <c r="AO86" s="38"/>
      <c r="AP86" s="38"/>
      <c r="AQ86" s="38"/>
      <c r="AR86" s="38"/>
      <c r="AS86" s="35"/>
      <c r="AT86" s="43"/>
      <c r="AU86" s="43"/>
      <c r="AV86" s="43"/>
      <c r="AW86" s="43"/>
      <c r="AX86" s="43"/>
      <c r="AY86" s="43"/>
      <c r="AZ86" s="43"/>
      <c r="BA86" s="43"/>
      <c r="BB86" s="43"/>
      <c r="BC86" s="47"/>
      <c r="BD86" s="35"/>
      <c r="BE86" s="48" t="s">
        <v>17</v>
      </c>
      <c r="BF86" s="59"/>
      <c r="BG86" s="59"/>
      <c r="BH86" s="59"/>
      <c r="BI86" s="59"/>
      <c r="BJ86" s="59"/>
      <c r="BK86" s="59"/>
      <c r="BL86" s="35"/>
      <c r="BM86" s="35"/>
      <c r="BN86" s="35"/>
      <c r="BO86" s="35"/>
      <c r="BP86" s="36"/>
      <c r="BQ86" s="37"/>
    </row>
    <row r="87" spans="3:69" ht="19.149999999999999" customHeight="1" x14ac:dyDescent="0.4">
      <c r="C87" s="32"/>
      <c r="D87" s="83" t="s">
        <v>18</v>
      </c>
      <c r="E87" s="83"/>
      <c r="F87" s="83"/>
      <c r="G87" s="83"/>
      <c r="H87" s="83"/>
      <c r="I87" s="83"/>
      <c r="J87" s="83"/>
      <c r="K87" s="83"/>
      <c r="L87" s="83"/>
      <c r="M87" s="83"/>
      <c r="N87" s="84" t="str">
        <f>IF([3]回答表!F17="水道事業",IF([3]回答表!X43="○","○",""),"")</f>
        <v/>
      </c>
      <c r="O87" s="85"/>
      <c r="P87" s="85"/>
      <c r="Q87" s="86"/>
      <c r="R87" s="38"/>
      <c r="S87" s="38"/>
      <c r="T87" s="38"/>
      <c r="U87" s="105" t="s">
        <v>41</v>
      </c>
      <c r="V87" s="106"/>
      <c r="W87" s="106"/>
      <c r="X87" s="106"/>
      <c r="Y87" s="106"/>
      <c r="Z87" s="106"/>
      <c r="AA87" s="106"/>
      <c r="AB87" s="106"/>
      <c r="AC87" s="105" t="s">
        <v>42</v>
      </c>
      <c r="AD87" s="106"/>
      <c r="AE87" s="106"/>
      <c r="AF87" s="106"/>
      <c r="AG87" s="106"/>
      <c r="AH87" s="106"/>
      <c r="AI87" s="106"/>
      <c r="AJ87" s="107"/>
      <c r="AK87" s="49"/>
      <c r="AL87" s="49"/>
      <c r="AM87" s="94" t="str">
        <f>IF([3]回答表!F17="水道事業",IF([3]回答表!X43="○",[3]回答表!B154,IF([3]回答表!AA43="○",[3]回答表!B201,"")),"")</f>
        <v/>
      </c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6"/>
      <c r="BC87" s="39"/>
      <c r="BD87" s="34"/>
      <c r="BE87" s="122" t="str">
        <f>IF([3]回答表!F17="水道事業",IF([3]回答表!X43="○",[3]回答表!B190,IF([3]回答表!AA43="○",[3]回答表!B238,"")),"")</f>
        <v/>
      </c>
      <c r="BF87" s="123"/>
      <c r="BG87" s="123"/>
      <c r="BH87" s="123"/>
      <c r="BI87" s="122"/>
      <c r="BJ87" s="123"/>
      <c r="BK87" s="123"/>
      <c r="BL87" s="123"/>
      <c r="BM87" s="122"/>
      <c r="BN87" s="123"/>
      <c r="BO87" s="123"/>
      <c r="BP87" s="154"/>
      <c r="BQ87" s="37"/>
    </row>
    <row r="88" spans="3:69" ht="19.149999999999999" customHeight="1" x14ac:dyDescent="0.4">
      <c r="C88" s="32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7"/>
      <c r="O88" s="88"/>
      <c r="P88" s="88"/>
      <c r="Q88" s="89"/>
      <c r="R88" s="38"/>
      <c r="S88" s="38"/>
      <c r="T88" s="38"/>
      <c r="U88" s="178"/>
      <c r="V88" s="179"/>
      <c r="W88" s="179"/>
      <c r="X88" s="179"/>
      <c r="Y88" s="179"/>
      <c r="Z88" s="179"/>
      <c r="AA88" s="179"/>
      <c r="AB88" s="179"/>
      <c r="AC88" s="178"/>
      <c r="AD88" s="179"/>
      <c r="AE88" s="179"/>
      <c r="AF88" s="179"/>
      <c r="AG88" s="179"/>
      <c r="AH88" s="179"/>
      <c r="AI88" s="179"/>
      <c r="AJ88" s="180"/>
      <c r="AK88" s="49"/>
      <c r="AL88" s="49"/>
      <c r="AM88" s="97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9"/>
      <c r="BC88" s="39"/>
      <c r="BD88" s="34"/>
      <c r="BE88" s="124"/>
      <c r="BF88" s="125"/>
      <c r="BG88" s="125"/>
      <c r="BH88" s="125"/>
      <c r="BI88" s="124"/>
      <c r="BJ88" s="125"/>
      <c r="BK88" s="125"/>
      <c r="BL88" s="125"/>
      <c r="BM88" s="124"/>
      <c r="BN88" s="125"/>
      <c r="BO88" s="125"/>
      <c r="BP88" s="145"/>
      <c r="BQ88" s="37"/>
    </row>
    <row r="89" spans="3:69" ht="15.6" customHeight="1" x14ac:dyDescent="0.4">
      <c r="C89" s="32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7"/>
      <c r="O89" s="88"/>
      <c r="P89" s="88"/>
      <c r="Q89" s="89"/>
      <c r="R89" s="38"/>
      <c r="S89" s="38"/>
      <c r="T89" s="38"/>
      <c r="U89" s="111" t="str">
        <f>IF([3]回答表!F17="水道事業",IF([3]回答表!X43="○",[3]回答表!J162,IF([3]回答表!AA43="○",[3]回答表!J209,"")),"")</f>
        <v/>
      </c>
      <c r="V89" s="112"/>
      <c r="W89" s="112"/>
      <c r="X89" s="112"/>
      <c r="Y89" s="112"/>
      <c r="Z89" s="112"/>
      <c r="AA89" s="112"/>
      <c r="AB89" s="113"/>
      <c r="AC89" s="111" t="str">
        <f>IF([3]回答表!F17="水道事業",IF([3]回答表!X43="○",[3]回答表!J169,IF([3]回答表!AA43="○",[3]回答表!J216,"")),"")</f>
        <v/>
      </c>
      <c r="AD89" s="112"/>
      <c r="AE89" s="112"/>
      <c r="AF89" s="112"/>
      <c r="AG89" s="112"/>
      <c r="AH89" s="112"/>
      <c r="AI89" s="112"/>
      <c r="AJ89" s="113"/>
      <c r="AK89" s="49"/>
      <c r="AL89" s="49"/>
      <c r="AM89" s="97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9"/>
      <c r="BC89" s="39"/>
      <c r="BD89" s="34"/>
      <c r="BE89" s="124"/>
      <c r="BF89" s="125"/>
      <c r="BG89" s="125"/>
      <c r="BH89" s="125"/>
      <c r="BI89" s="124"/>
      <c r="BJ89" s="125"/>
      <c r="BK89" s="125"/>
      <c r="BL89" s="125"/>
      <c r="BM89" s="124"/>
      <c r="BN89" s="125"/>
      <c r="BO89" s="125"/>
      <c r="BP89" s="145"/>
      <c r="BQ89" s="37"/>
    </row>
    <row r="90" spans="3:69" ht="15.6" customHeight="1" x14ac:dyDescent="0.4">
      <c r="C90" s="32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90"/>
      <c r="O90" s="91"/>
      <c r="P90" s="91"/>
      <c r="Q90" s="92"/>
      <c r="R90" s="38"/>
      <c r="S90" s="38"/>
      <c r="T90" s="38"/>
      <c r="U90" s="114"/>
      <c r="V90" s="115"/>
      <c r="W90" s="115"/>
      <c r="X90" s="115"/>
      <c r="Y90" s="115"/>
      <c r="Z90" s="115"/>
      <c r="AA90" s="115"/>
      <c r="AB90" s="116"/>
      <c r="AC90" s="114"/>
      <c r="AD90" s="115"/>
      <c r="AE90" s="115"/>
      <c r="AF90" s="115"/>
      <c r="AG90" s="115"/>
      <c r="AH90" s="115"/>
      <c r="AI90" s="115"/>
      <c r="AJ90" s="116"/>
      <c r="AK90" s="49"/>
      <c r="AL90" s="49"/>
      <c r="AM90" s="97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9"/>
      <c r="BC90" s="39"/>
      <c r="BD90" s="34"/>
      <c r="BE90" s="124" t="str">
        <f>IF([3]回答表!F17="水道事業",IF([3]回答表!X43="○",[3]回答表!E190,IF([3]回答表!AA43="○",[3]回答表!E238,"")),"")</f>
        <v/>
      </c>
      <c r="BF90" s="125"/>
      <c r="BG90" s="125"/>
      <c r="BH90" s="125"/>
      <c r="BI90" s="124" t="str">
        <f>IF([3]回答表!F17="水道事業",IF([3]回答表!X43="○",[3]回答表!E191,IF([3]回答表!AA43="○",[3]回答表!E239,"")),"")</f>
        <v/>
      </c>
      <c r="BJ90" s="125"/>
      <c r="BK90" s="125"/>
      <c r="BL90" s="125"/>
      <c r="BM90" s="124" t="str">
        <f>IF([3]回答表!F17="水道事業",IF([3]回答表!X43="○",[3]回答表!E192,IF([3]回答表!AA43="○",[3]回答表!E240,"")),"")</f>
        <v/>
      </c>
      <c r="BN90" s="125"/>
      <c r="BO90" s="125"/>
      <c r="BP90" s="145"/>
      <c r="BQ90" s="37"/>
    </row>
    <row r="91" spans="3:69" ht="15.6" customHeight="1" x14ac:dyDescent="0.4">
      <c r="C91" s="32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51"/>
      <c r="P91" s="51"/>
      <c r="Q91" s="51"/>
      <c r="R91" s="52"/>
      <c r="S91" s="52"/>
      <c r="T91" s="52"/>
      <c r="U91" s="117"/>
      <c r="V91" s="118"/>
      <c r="W91" s="118"/>
      <c r="X91" s="118"/>
      <c r="Y91" s="118"/>
      <c r="Z91" s="118"/>
      <c r="AA91" s="118"/>
      <c r="AB91" s="119"/>
      <c r="AC91" s="117"/>
      <c r="AD91" s="118"/>
      <c r="AE91" s="118"/>
      <c r="AF91" s="118"/>
      <c r="AG91" s="118"/>
      <c r="AH91" s="118"/>
      <c r="AI91" s="118"/>
      <c r="AJ91" s="119"/>
      <c r="AK91" s="49"/>
      <c r="AL91" s="49"/>
      <c r="AM91" s="97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9"/>
      <c r="BC91" s="39"/>
      <c r="BD91" s="39"/>
      <c r="BE91" s="124"/>
      <c r="BF91" s="125"/>
      <c r="BG91" s="125"/>
      <c r="BH91" s="125"/>
      <c r="BI91" s="124"/>
      <c r="BJ91" s="125"/>
      <c r="BK91" s="125"/>
      <c r="BL91" s="125"/>
      <c r="BM91" s="124"/>
      <c r="BN91" s="125"/>
      <c r="BO91" s="125"/>
      <c r="BP91" s="145"/>
      <c r="BQ91" s="37"/>
    </row>
    <row r="92" spans="3:69" ht="19.149999999999999" customHeight="1" x14ac:dyDescent="0.4">
      <c r="C92" s="32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1"/>
      <c r="O92" s="51"/>
      <c r="P92" s="51"/>
      <c r="Q92" s="51"/>
      <c r="R92" s="52"/>
      <c r="S92" s="52"/>
      <c r="T92" s="52"/>
      <c r="U92" s="105" t="s">
        <v>43</v>
      </c>
      <c r="V92" s="106"/>
      <c r="W92" s="106"/>
      <c r="X92" s="106"/>
      <c r="Y92" s="106"/>
      <c r="Z92" s="106"/>
      <c r="AA92" s="106"/>
      <c r="AB92" s="106"/>
      <c r="AC92" s="105" t="s">
        <v>44</v>
      </c>
      <c r="AD92" s="106"/>
      <c r="AE92" s="106"/>
      <c r="AF92" s="106"/>
      <c r="AG92" s="106"/>
      <c r="AH92" s="106"/>
      <c r="AI92" s="106"/>
      <c r="AJ92" s="107"/>
      <c r="AK92" s="49"/>
      <c r="AL92" s="49"/>
      <c r="AM92" s="97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9"/>
      <c r="BC92" s="39"/>
      <c r="BD92" s="34"/>
      <c r="BE92" s="124"/>
      <c r="BF92" s="125"/>
      <c r="BG92" s="125"/>
      <c r="BH92" s="125"/>
      <c r="BI92" s="124"/>
      <c r="BJ92" s="125"/>
      <c r="BK92" s="125"/>
      <c r="BL92" s="125"/>
      <c r="BM92" s="124"/>
      <c r="BN92" s="125"/>
      <c r="BO92" s="125"/>
      <c r="BP92" s="145"/>
      <c r="BQ92" s="37"/>
    </row>
    <row r="93" spans="3:69" ht="19.149999999999999" customHeight="1" x14ac:dyDescent="0.4">
      <c r="C93" s="32"/>
      <c r="D93" s="126" t="s">
        <v>26</v>
      </c>
      <c r="E93" s="83"/>
      <c r="F93" s="83"/>
      <c r="G93" s="83"/>
      <c r="H93" s="83"/>
      <c r="I93" s="83"/>
      <c r="J93" s="83"/>
      <c r="K93" s="83"/>
      <c r="L93" s="83"/>
      <c r="M93" s="93"/>
      <c r="N93" s="84" t="str">
        <f>IF([3]回答表!F17="水道事業",IF([3]回答表!AA43="○","○",""),"")</f>
        <v/>
      </c>
      <c r="O93" s="85"/>
      <c r="P93" s="85"/>
      <c r="Q93" s="86"/>
      <c r="R93" s="38"/>
      <c r="S93" s="38"/>
      <c r="T93" s="38"/>
      <c r="U93" s="178"/>
      <c r="V93" s="179"/>
      <c r="W93" s="179"/>
      <c r="X93" s="179"/>
      <c r="Y93" s="179"/>
      <c r="Z93" s="179"/>
      <c r="AA93" s="179"/>
      <c r="AB93" s="179"/>
      <c r="AC93" s="178"/>
      <c r="AD93" s="179"/>
      <c r="AE93" s="179"/>
      <c r="AF93" s="179"/>
      <c r="AG93" s="179"/>
      <c r="AH93" s="179"/>
      <c r="AI93" s="179"/>
      <c r="AJ93" s="180"/>
      <c r="AK93" s="49"/>
      <c r="AL93" s="49"/>
      <c r="AM93" s="97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9"/>
      <c r="BC93" s="39"/>
      <c r="BD93" s="53"/>
      <c r="BE93" s="124"/>
      <c r="BF93" s="125"/>
      <c r="BG93" s="125"/>
      <c r="BH93" s="125"/>
      <c r="BI93" s="124"/>
      <c r="BJ93" s="125"/>
      <c r="BK93" s="125"/>
      <c r="BL93" s="125"/>
      <c r="BM93" s="124"/>
      <c r="BN93" s="125"/>
      <c r="BO93" s="125"/>
      <c r="BP93" s="145"/>
      <c r="BQ93" s="37"/>
    </row>
    <row r="94" spans="3:69" ht="15.6" customHeight="1" x14ac:dyDescent="0.4">
      <c r="C94" s="32"/>
      <c r="D94" s="83"/>
      <c r="E94" s="83"/>
      <c r="F94" s="83"/>
      <c r="G94" s="83"/>
      <c r="H94" s="83"/>
      <c r="I94" s="83"/>
      <c r="J94" s="83"/>
      <c r="K94" s="83"/>
      <c r="L94" s="83"/>
      <c r="M94" s="93"/>
      <c r="N94" s="87"/>
      <c r="O94" s="88"/>
      <c r="P94" s="88"/>
      <c r="Q94" s="89"/>
      <c r="R94" s="38"/>
      <c r="S94" s="38"/>
      <c r="T94" s="38"/>
      <c r="U94" s="111" t="str">
        <f>IF([3]回答表!F17="水道事業",IF([3]回答表!X43="○",[3]回答表!J172,IF([3]回答表!AA43="○",[3]回答表!J219,"")),"")</f>
        <v/>
      </c>
      <c r="V94" s="112"/>
      <c r="W94" s="112"/>
      <c r="X94" s="112"/>
      <c r="Y94" s="112"/>
      <c r="Z94" s="112"/>
      <c r="AA94" s="112"/>
      <c r="AB94" s="113"/>
      <c r="AC94" s="111" t="str">
        <f>IF([3]回答表!F17="水道事業",IF([3]回答表!X43="○",[3]回答表!J176,IF([3]回答表!AA43="○",[3]回答表!J223,"")),"")</f>
        <v/>
      </c>
      <c r="AD94" s="112"/>
      <c r="AE94" s="112"/>
      <c r="AF94" s="112"/>
      <c r="AG94" s="112"/>
      <c r="AH94" s="112"/>
      <c r="AI94" s="112"/>
      <c r="AJ94" s="113"/>
      <c r="AK94" s="49"/>
      <c r="AL94" s="49"/>
      <c r="AM94" s="97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9"/>
      <c r="BC94" s="39"/>
      <c r="BD94" s="53"/>
      <c r="BE94" s="124" t="s">
        <v>23</v>
      </c>
      <c r="BF94" s="125"/>
      <c r="BG94" s="125"/>
      <c r="BH94" s="125"/>
      <c r="BI94" s="124" t="s">
        <v>24</v>
      </c>
      <c r="BJ94" s="125"/>
      <c r="BK94" s="125"/>
      <c r="BL94" s="125"/>
      <c r="BM94" s="124" t="s">
        <v>25</v>
      </c>
      <c r="BN94" s="125"/>
      <c r="BO94" s="125"/>
      <c r="BP94" s="145"/>
      <c r="BQ94" s="37"/>
    </row>
    <row r="95" spans="3:69" ht="15.6" customHeight="1" x14ac:dyDescent="0.4">
      <c r="C95" s="32"/>
      <c r="D95" s="83"/>
      <c r="E95" s="83"/>
      <c r="F95" s="83"/>
      <c r="G95" s="83"/>
      <c r="H95" s="83"/>
      <c r="I95" s="83"/>
      <c r="J95" s="83"/>
      <c r="K95" s="83"/>
      <c r="L95" s="83"/>
      <c r="M95" s="93"/>
      <c r="N95" s="87"/>
      <c r="O95" s="88"/>
      <c r="P95" s="88"/>
      <c r="Q95" s="89"/>
      <c r="R95" s="38"/>
      <c r="S95" s="38"/>
      <c r="T95" s="38"/>
      <c r="U95" s="114"/>
      <c r="V95" s="115"/>
      <c r="W95" s="115"/>
      <c r="X95" s="115"/>
      <c r="Y95" s="115"/>
      <c r="Z95" s="115"/>
      <c r="AA95" s="115"/>
      <c r="AB95" s="116"/>
      <c r="AC95" s="114"/>
      <c r="AD95" s="115"/>
      <c r="AE95" s="115"/>
      <c r="AF95" s="115"/>
      <c r="AG95" s="115"/>
      <c r="AH95" s="115"/>
      <c r="AI95" s="115"/>
      <c r="AJ95" s="116"/>
      <c r="AK95" s="49"/>
      <c r="AL95" s="49"/>
      <c r="AM95" s="97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9"/>
      <c r="BC95" s="39"/>
      <c r="BD95" s="53"/>
      <c r="BE95" s="124"/>
      <c r="BF95" s="125"/>
      <c r="BG95" s="125"/>
      <c r="BH95" s="125"/>
      <c r="BI95" s="124"/>
      <c r="BJ95" s="125"/>
      <c r="BK95" s="125"/>
      <c r="BL95" s="125"/>
      <c r="BM95" s="124"/>
      <c r="BN95" s="125"/>
      <c r="BO95" s="125"/>
      <c r="BP95" s="145"/>
      <c r="BQ95" s="37"/>
    </row>
    <row r="96" spans="3:69" ht="15.6" customHeight="1" x14ac:dyDescent="0.4">
      <c r="C96" s="32"/>
      <c r="D96" s="83"/>
      <c r="E96" s="83"/>
      <c r="F96" s="83"/>
      <c r="G96" s="83"/>
      <c r="H96" s="83"/>
      <c r="I96" s="83"/>
      <c r="J96" s="83"/>
      <c r="K96" s="83"/>
      <c r="L96" s="83"/>
      <c r="M96" s="93"/>
      <c r="N96" s="90"/>
      <c r="O96" s="91"/>
      <c r="P96" s="91"/>
      <c r="Q96" s="92"/>
      <c r="R96" s="38"/>
      <c r="S96" s="38"/>
      <c r="T96" s="38"/>
      <c r="U96" s="117"/>
      <c r="V96" s="118"/>
      <c r="W96" s="118"/>
      <c r="X96" s="118"/>
      <c r="Y96" s="118"/>
      <c r="Z96" s="118"/>
      <c r="AA96" s="118"/>
      <c r="AB96" s="119"/>
      <c r="AC96" s="117"/>
      <c r="AD96" s="118"/>
      <c r="AE96" s="118"/>
      <c r="AF96" s="118"/>
      <c r="AG96" s="118"/>
      <c r="AH96" s="118"/>
      <c r="AI96" s="118"/>
      <c r="AJ96" s="119"/>
      <c r="AK96" s="49"/>
      <c r="AL96" s="49"/>
      <c r="AM96" s="100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2"/>
      <c r="BC96" s="39"/>
      <c r="BD96" s="53"/>
      <c r="BE96" s="127"/>
      <c r="BF96" s="128"/>
      <c r="BG96" s="128"/>
      <c r="BH96" s="128"/>
      <c r="BI96" s="127"/>
      <c r="BJ96" s="128"/>
      <c r="BK96" s="128"/>
      <c r="BL96" s="128"/>
      <c r="BM96" s="127"/>
      <c r="BN96" s="128"/>
      <c r="BO96" s="128"/>
      <c r="BP96" s="146"/>
      <c r="BQ96" s="37"/>
    </row>
    <row r="97" spans="1:70" ht="15.6" customHeight="1" x14ac:dyDescent="0.5">
      <c r="C97" s="3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19"/>
      <c r="O97" s="19"/>
      <c r="P97" s="19"/>
      <c r="Q97" s="19"/>
      <c r="R97" s="38"/>
      <c r="S97" s="38"/>
      <c r="T97" s="38"/>
      <c r="U97" s="38"/>
      <c r="V97" s="38"/>
      <c r="W97" s="38"/>
      <c r="X97" s="18"/>
      <c r="Y97" s="18"/>
      <c r="Z97" s="18"/>
      <c r="AA97" s="35"/>
      <c r="AB97" s="35"/>
      <c r="AC97" s="35"/>
      <c r="AD97" s="35"/>
      <c r="AE97" s="35"/>
      <c r="AF97" s="35"/>
      <c r="AG97" s="35"/>
      <c r="AH97" s="35"/>
      <c r="AI97" s="35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37"/>
    </row>
    <row r="98" spans="1:70" ht="18.600000000000001" customHeight="1" x14ac:dyDescent="0.5">
      <c r="C98" s="3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19"/>
      <c r="O98" s="19"/>
      <c r="P98" s="19"/>
      <c r="Q98" s="19"/>
      <c r="R98" s="38"/>
      <c r="S98" s="38"/>
      <c r="T98" s="38"/>
      <c r="U98" s="42" t="s">
        <v>32</v>
      </c>
      <c r="V98" s="38"/>
      <c r="W98" s="38"/>
      <c r="X98" s="38"/>
      <c r="Y98" s="38"/>
      <c r="Z98" s="38"/>
      <c r="AA98" s="35"/>
      <c r="AB98" s="43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2" t="s">
        <v>33</v>
      </c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18"/>
      <c r="BQ98" s="37"/>
    </row>
    <row r="99" spans="1:70" ht="15.6" customHeight="1" x14ac:dyDescent="0.4">
      <c r="C99" s="32"/>
      <c r="D99" s="83" t="s">
        <v>34</v>
      </c>
      <c r="E99" s="83"/>
      <c r="F99" s="83"/>
      <c r="G99" s="83"/>
      <c r="H99" s="83"/>
      <c r="I99" s="83"/>
      <c r="J99" s="83"/>
      <c r="K99" s="83"/>
      <c r="L99" s="83"/>
      <c r="M99" s="93"/>
      <c r="N99" s="84" t="str">
        <f>IF([3]回答表!F17="水道事業",IF([3]回答表!AD43="○","○",""),"")</f>
        <v/>
      </c>
      <c r="O99" s="85"/>
      <c r="P99" s="85"/>
      <c r="Q99" s="86"/>
      <c r="R99" s="38"/>
      <c r="S99" s="38"/>
      <c r="T99" s="38"/>
      <c r="U99" s="94" t="str">
        <f>IF([3]回答表!F17="水道事業",IF([3]回答表!AD43="○",[3]回答表!B249,""),"")</f>
        <v/>
      </c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55"/>
      <c r="AL99" s="55"/>
      <c r="AM99" s="94" t="str">
        <f>IF([3]回答表!F17="水道事業",IF([3]回答表!AD43="○",[3]回答表!B255,""),"")</f>
        <v/>
      </c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6"/>
      <c r="BQ99" s="37"/>
    </row>
    <row r="100" spans="1:70" ht="15.6" customHeight="1" x14ac:dyDescent="0.4">
      <c r="C100" s="32"/>
      <c r="D100" s="83"/>
      <c r="E100" s="83"/>
      <c r="F100" s="83"/>
      <c r="G100" s="83"/>
      <c r="H100" s="83"/>
      <c r="I100" s="83"/>
      <c r="J100" s="83"/>
      <c r="K100" s="83"/>
      <c r="L100" s="83"/>
      <c r="M100" s="93"/>
      <c r="N100" s="87"/>
      <c r="O100" s="88"/>
      <c r="P100" s="88"/>
      <c r="Q100" s="89"/>
      <c r="R100" s="38"/>
      <c r="S100" s="38"/>
      <c r="T100" s="38"/>
      <c r="U100" s="97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9"/>
      <c r="AK100" s="55"/>
      <c r="AL100" s="55"/>
      <c r="AM100" s="97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9"/>
      <c r="BQ100" s="37"/>
    </row>
    <row r="101" spans="1:70" ht="15.6" customHeight="1" x14ac:dyDescent="0.4">
      <c r="C101" s="32"/>
      <c r="D101" s="83"/>
      <c r="E101" s="83"/>
      <c r="F101" s="83"/>
      <c r="G101" s="83"/>
      <c r="H101" s="83"/>
      <c r="I101" s="83"/>
      <c r="J101" s="83"/>
      <c r="K101" s="83"/>
      <c r="L101" s="83"/>
      <c r="M101" s="93"/>
      <c r="N101" s="87"/>
      <c r="O101" s="88"/>
      <c r="P101" s="88"/>
      <c r="Q101" s="89"/>
      <c r="R101" s="38"/>
      <c r="S101" s="38"/>
      <c r="T101" s="38"/>
      <c r="U101" s="97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9"/>
      <c r="AK101" s="55"/>
      <c r="AL101" s="55"/>
      <c r="AM101" s="97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9"/>
      <c r="BQ101" s="37"/>
    </row>
    <row r="102" spans="1:70" ht="15.6" customHeight="1" x14ac:dyDescent="0.4">
      <c r="C102" s="32"/>
      <c r="D102" s="83"/>
      <c r="E102" s="83"/>
      <c r="F102" s="83"/>
      <c r="G102" s="83"/>
      <c r="H102" s="83"/>
      <c r="I102" s="83"/>
      <c r="J102" s="83"/>
      <c r="K102" s="83"/>
      <c r="L102" s="83"/>
      <c r="M102" s="93"/>
      <c r="N102" s="90"/>
      <c r="O102" s="91"/>
      <c r="P102" s="91"/>
      <c r="Q102" s="92"/>
      <c r="R102" s="38"/>
      <c r="S102" s="38"/>
      <c r="T102" s="38"/>
      <c r="U102" s="100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2"/>
      <c r="AK102" s="55"/>
      <c r="AL102" s="55"/>
      <c r="AM102" s="100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2"/>
      <c r="BQ102" s="37"/>
    </row>
    <row r="103" spans="1:70" ht="15.6" customHeight="1" x14ac:dyDescent="0.4"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8"/>
    </row>
    <row r="104" spans="1:70" ht="15.6" customHeight="1" x14ac:dyDescent="0.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:70" ht="15.6" customHeight="1" x14ac:dyDescent="0.4"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28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30"/>
    </row>
    <row r="106" spans="1:70" ht="15.6" customHeight="1" x14ac:dyDescent="0.5">
      <c r="C106" s="32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8"/>
      <c r="Y106" s="18"/>
      <c r="Z106" s="18"/>
      <c r="AA106" s="34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6"/>
      <c r="AO106" s="39"/>
      <c r="AP106" s="40"/>
      <c r="AQ106" s="40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33"/>
      <c r="BD106" s="34"/>
      <c r="BE106" s="34"/>
      <c r="BF106" s="34"/>
      <c r="BG106" s="34"/>
      <c r="BH106" s="34"/>
      <c r="BI106" s="34"/>
      <c r="BJ106" s="34"/>
      <c r="BK106" s="34"/>
      <c r="BL106" s="34"/>
      <c r="BM106" s="35"/>
      <c r="BN106" s="35"/>
      <c r="BO106" s="35"/>
      <c r="BP106" s="36"/>
      <c r="BQ106" s="37"/>
    </row>
    <row r="107" spans="1:70" ht="15.6" customHeight="1" x14ac:dyDescent="0.5">
      <c r="C107" s="32"/>
      <c r="D107" s="71" t="s">
        <v>14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3"/>
      <c r="R107" s="77" t="s">
        <v>45</v>
      </c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9"/>
      <c r="BC107" s="33"/>
      <c r="BD107" s="34"/>
      <c r="BE107" s="34"/>
      <c r="BF107" s="34"/>
      <c r="BG107" s="34"/>
      <c r="BH107" s="34"/>
      <c r="BI107" s="34"/>
      <c r="BJ107" s="34"/>
      <c r="BK107" s="34"/>
      <c r="BL107" s="34"/>
      <c r="BM107" s="35"/>
      <c r="BN107" s="35"/>
      <c r="BO107" s="35"/>
      <c r="BP107" s="36"/>
      <c r="BQ107" s="37"/>
    </row>
    <row r="108" spans="1:70" ht="15.6" customHeight="1" x14ac:dyDescent="0.5">
      <c r="C108" s="32"/>
      <c r="D108" s="74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6"/>
      <c r="R108" s="80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2"/>
      <c r="BC108" s="33"/>
      <c r="BD108" s="34"/>
      <c r="BE108" s="34"/>
      <c r="BF108" s="34"/>
      <c r="BG108" s="34"/>
      <c r="BH108" s="34"/>
      <c r="BI108" s="34"/>
      <c r="BJ108" s="34"/>
      <c r="BK108" s="34"/>
      <c r="BL108" s="34"/>
      <c r="BM108" s="35"/>
      <c r="BN108" s="35"/>
      <c r="BO108" s="35"/>
      <c r="BP108" s="36"/>
      <c r="BQ108" s="37"/>
    </row>
    <row r="109" spans="1:70" ht="15.6" customHeight="1" x14ac:dyDescent="0.5">
      <c r="C109" s="32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8"/>
      <c r="Y109" s="18"/>
      <c r="Z109" s="18"/>
      <c r="AA109" s="34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6"/>
      <c r="AO109" s="39"/>
      <c r="AP109" s="40"/>
      <c r="AQ109" s="40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33"/>
      <c r="BD109" s="34"/>
      <c r="BE109" s="34"/>
      <c r="BF109" s="34"/>
      <c r="BG109" s="34"/>
      <c r="BH109" s="34"/>
      <c r="BI109" s="34"/>
      <c r="BJ109" s="34"/>
      <c r="BK109" s="34"/>
      <c r="BL109" s="34"/>
      <c r="BM109" s="35"/>
      <c r="BN109" s="35"/>
      <c r="BO109" s="35"/>
      <c r="BP109" s="36"/>
      <c r="BQ109" s="37"/>
    </row>
    <row r="110" spans="1:70" ht="25.5" x14ac:dyDescent="0.5">
      <c r="C110" s="32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42" t="s">
        <v>40</v>
      </c>
      <c r="V110" s="44"/>
      <c r="W110" s="43"/>
      <c r="X110" s="45"/>
      <c r="Y110" s="45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43"/>
      <c r="AM110" s="42" t="s">
        <v>36</v>
      </c>
      <c r="AN110" s="38"/>
      <c r="AO110" s="38"/>
      <c r="AP110" s="38"/>
      <c r="AQ110" s="38"/>
      <c r="AR110" s="38"/>
      <c r="AS110" s="35"/>
      <c r="AT110" s="43"/>
      <c r="AU110" s="43"/>
      <c r="AV110" s="43"/>
      <c r="AW110" s="43"/>
      <c r="AX110" s="43"/>
      <c r="AY110" s="43"/>
      <c r="AZ110" s="43"/>
      <c r="BA110" s="43"/>
      <c r="BB110" s="43"/>
      <c r="BC110" s="47"/>
      <c r="BD110" s="35"/>
      <c r="BE110" s="48" t="s">
        <v>17</v>
      </c>
      <c r="BF110" s="59"/>
      <c r="BG110" s="59"/>
      <c r="BH110" s="59"/>
      <c r="BI110" s="59"/>
      <c r="BJ110" s="59"/>
      <c r="BK110" s="59"/>
      <c r="BL110" s="35"/>
      <c r="BM110" s="35"/>
      <c r="BN110" s="35"/>
      <c r="BO110" s="35"/>
      <c r="BP110" s="36"/>
      <c r="BQ110" s="37"/>
    </row>
    <row r="111" spans="1:70" ht="19.149999999999999" customHeight="1" x14ac:dyDescent="0.4">
      <c r="C111" s="32"/>
      <c r="D111" s="83" t="s">
        <v>18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4" t="str">
        <f>IF([3]回答表!F17="簡易水道事業",IF([3]回答表!X43="○","○",""),"")</f>
        <v/>
      </c>
      <c r="O111" s="85"/>
      <c r="P111" s="85"/>
      <c r="Q111" s="86"/>
      <c r="R111" s="38"/>
      <c r="S111" s="38"/>
      <c r="T111" s="38"/>
      <c r="U111" s="105" t="s">
        <v>46</v>
      </c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7"/>
      <c r="AK111" s="49"/>
      <c r="AL111" s="49"/>
      <c r="AM111" s="94" t="str">
        <f>IF([3]回答表!F17="簡易水道事業",IF([3]回答表!X43="○",[3]回答表!B154,IF([3]回答表!AA43="○",[3]回答表!B201,"")),"")</f>
        <v/>
      </c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6"/>
      <c r="BC111" s="39"/>
      <c r="BD111" s="34"/>
      <c r="BE111" s="122" t="str">
        <f>IF([3]回答表!F17="簡易水道事業",IF([3]回答表!X43="○",[3]回答表!B190,IF([3]回答表!AA43="○",[3]回答表!B238,"")),"")</f>
        <v/>
      </c>
      <c r="BF111" s="123"/>
      <c r="BG111" s="123"/>
      <c r="BH111" s="123"/>
      <c r="BI111" s="122"/>
      <c r="BJ111" s="123"/>
      <c r="BK111" s="123"/>
      <c r="BL111" s="123"/>
      <c r="BM111" s="122"/>
      <c r="BN111" s="123"/>
      <c r="BO111" s="123"/>
      <c r="BP111" s="154"/>
      <c r="BQ111" s="37"/>
    </row>
    <row r="112" spans="1:70" ht="19.149999999999999" customHeight="1" x14ac:dyDescent="0.4">
      <c r="C112" s="32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7"/>
      <c r="O112" s="88"/>
      <c r="P112" s="88"/>
      <c r="Q112" s="89"/>
      <c r="R112" s="38"/>
      <c r="S112" s="38"/>
      <c r="T112" s="38"/>
      <c r="U112" s="108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10"/>
      <c r="AK112" s="49"/>
      <c r="AL112" s="49"/>
      <c r="AM112" s="97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9"/>
      <c r="BC112" s="39"/>
      <c r="BD112" s="34"/>
      <c r="BE112" s="124"/>
      <c r="BF112" s="125"/>
      <c r="BG112" s="125"/>
      <c r="BH112" s="125"/>
      <c r="BI112" s="124"/>
      <c r="BJ112" s="125"/>
      <c r="BK112" s="125"/>
      <c r="BL112" s="125"/>
      <c r="BM112" s="124"/>
      <c r="BN112" s="125"/>
      <c r="BO112" s="125"/>
      <c r="BP112" s="145"/>
      <c r="BQ112" s="37"/>
    </row>
    <row r="113" spans="3:69" ht="15.6" customHeight="1" x14ac:dyDescent="0.4">
      <c r="C113" s="32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7"/>
      <c r="O113" s="88"/>
      <c r="P113" s="88"/>
      <c r="Q113" s="89"/>
      <c r="R113" s="38"/>
      <c r="S113" s="38"/>
      <c r="T113" s="38"/>
      <c r="U113" s="111" t="str">
        <f>IF([3]回答表!F17="簡易水道事業",IF([3]回答表!X43="○",[3]回答表!Y181,IF([3]回答表!AA43="○",[3]回答表!Y229,"")),"")</f>
        <v/>
      </c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3"/>
      <c r="AK113" s="49"/>
      <c r="AL113" s="49"/>
      <c r="AM113" s="97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9"/>
      <c r="BC113" s="39"/>
      <c r="BD113" s="34"/>
      <c r="BE113" s="124"/>
      <c r="BF113" s="125"/>
      <c r="BG113" s="125"/>
      <c r="BH113" s="125"/>
      <c r="BI113" s="124"/>
      <c r="BJ113" s="125"/>
      <c r="BK113" s="125"/>
      <c r="BL113" s="125"/>
      <c r="BM113" s="124"/>
      <c r="BN113" s="125"/>
      <c r="BO113" s="125"/>
      <c r="BP113" s="145"/>
      <c r="BQ113" s="37"/>
    </row>
    <row r="114" spans="3:69" ht="15.6" customHeight="1" x14ac:dyDescent="0.4">
      <c r="C114" s="3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90"/>
      <c r="O114" s="91"/>
      <c r="P114" s="91"/>
      <c r="Q114" s="92"/>
      <c r="R114" s="38"/>
      <c r="S114" s="38"/>
      <c r="T114" s="38"/>
      <c r="U114" s="114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6"/>
      <c r="AK114" s="49"/>
      <c r="AL114" s="49"/>
      <c r="AM114" s="97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9"/>
      <c r="BC114" s="39"/>
      <c r="BD114" s="34"/>
      <c r="BE114" s="124" t="str">
        <f>IF([3]回答表!F17="簡易水道事業",IF([3]回答表!X43="○",[3]回答表!E190,IF([3]回答表!AA43="○",[3]回答表!E238,"")),"")</f>
        <v/>
      </c>
      <c r="BF114" s="125"/>
      <c r="BG114" s="125"/>
      <c r="BH114" s="125"/>
      <c r="BI114" s="124" t="str">
        <f>IF([3]回答表!F17="簡易水道事業",IF([3]回答表!X43="○",[3]回答表!E191,IF([3]回答表!AA43="○",[3]回答表!E239,"")),"")</f>
        <v/>
      </c>
      <c r="BJ114" s="125"/>
      <c r="BK114" s="125"/>
      <c r="BL114" s="125"/>
      <c r="BM114" s="124" t="str">
        <f>IF([3]回答表!F17="簡易水道事業",IF([3]回答表!X43="○",[3]回答表!E192,IF([3]回答表!AA43="○",[3]回答表!E240,"")),"")</f>
        <v/>
      </c>
      <c r="BN114" s="125"/>
      <c r="BO114" s="125"/>
      <c r="BP114" s="145"/>
      <c r="BQ114" s="37"/>
    </row>
    <row r="115" spans="3:69" ht="15.6" customHeight="1" x14ac:dyDescent="0.4"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1"/>
      <c r="O115" s="51"/>
      <c r="P115" s="51"/>
      <c r="Q115" s="51"/>
      <c r="R115" s="52"/>
      <c r="S115" s="52"/>
      <c r="T115" s="52"/>
      <c r="U115" s="117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9"/>
      <c r="AK115" s="49"/>
      <c r="AL115" s="49"/>
      <c r="AM115" s="97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9"/>
      <c r="BC115" s="39"/>
      <c r="BD115" s="39"/>
      <c r="BE115" s="124"/>
      <c r="BF115" s="125"/>
      <c r="BG115" s="125"/>
      <c r="BH115" s="125"/>
      <c r="BI115" s="124"/>
      <c r="BJ115" s="125"/>
      <c r="BK115" s="125"/>
      <c r="BL115" s="125"/>
      <c r="BM115" s="124"/>
      <c r="BN115" s="125"/>
      <c r="BO115" s="125"/>
      <c r="BP115" s="145"/>
      <c r="BQ115" s="37"/>
    </row>
    <row r="116" spans="3:69" ht="19.149999999999999" customHeight="1" x14ac:dyDescent="0.4"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1"/>
      <c r="O116" s="51"/>
      <c r="P116" s="51"/>
      <c r="Q116" s="51"/>
      <c r="R116" s="52"/>
      <c r="S116" s="52"/>
      <c r="T116" s="52"/>
      <c r="U116" s="105" t="s">
        <v>47</v>
      </c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7"/>
      <c r="AK116" s="49"/>
      <c r="AL116" s="49"/>
      <c r="AM116" s="97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9"/>
      <c r="BC116" s="39"/>
      <c r="BD116" s="34"/>
      <c r="BE116" s="124"/>
      <c r="BF116" s="125"/>
      <c r="BG116" s="125"/>
      <c r="BH116" s="125"/>
      <c r="BI116" s="124"/>
      <c r="BJ116" s="125"/>
      <c r="BK116" s="125"/>
      <c r="BL116" s="125"/>
      <c r="BM116" s="124"/>
      <c r="BN116" s="125"/>
      <c r="BO116" s="125"/>
      <c r="BP116" s="145"/>
      <c r="BQ116" s="37"/>
    </row>
    <row r="117" spans="3:69" ht="19.149999999999999" customHeight="1" x14ac:dyDescent="0.4">
      <c r="C117" s="32"/>
      <c r="D117" s="126" t="s">
        <v>26</v>
      </c>
      <c r="E117" s="83"/>
      <c r="F117" s="83"/>
      <c r="G117" s="83"/>
      <c r="H117" s="83"/>
      <c r="I117" s="83"/>
      <c r="J117" s="83"/>
      <c r="K117" s="83"/>
      <c r="L117" s="83"/>
      <c r="M117" s="93"/>
      <c r="N117" s="84" t="str">
        <f>IF([3]回答表!F17="簡易水道事業",IF([3]回答表!AA43="○","○",""),"")</f>
        <v/>
      </c>
      <c r="O117" s="85"/>
      <c r="P117" s="85"/>
      <c r="Q117" s="86"/>
      <c r="R117" s="38"/>
      <c r="S117" s="38"/>
      <c r="T117" s="38"/>
      <c r="U117" s="108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10"/>
      <c r="AK117" s="49"/>
      <c r="AL117" s="49"/>
      <c r="AM117" s="97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9"/>
      <c r="BC117" s="39"/>
      <c r="BD117" s="53"/>
      <c r="BE117" s="124"/>
      <c r="BF117" s="125"/>
      <c r="BG117" s="125"/>
      <c r="BH117" s="125"/>
      <c r="BI117" s="124"/>
      <c r="BJ117" s="125"/>
      <c r="BK117" s="125"/>
      <c r="BL117" s="125"/>
      <c r="BM117" s="124"/>
      <c r="BN117" s="125"/>
      <c r="BO117" s="125"/>
      <c r="BP117" s="145"/>
      <c r="BQ117" s="37"/>
    </row>
    <row r="118" spans="3:69" ht="15.6" customHeight="1" x14ac:dyDescent="0.4">
      <c r="C118" s="32"/>
      <c r="D118" s="83"/>
      <c r="E118" s="83"/>
      <c r="F118" s="83"/>
      <c r="G118" s="83"/>
      <c r="H118" s="83"/>
      <c r="I118" s="83"/>
      <c r="J118" s="83"/>
      <c r="K118" s="83"/>
      <c r="L118" s="83"/>
      <c r="M118" s="93"/>
      <c r="N118" s="87"/>
      <c r="O118" s="88"/>
      <c r="P118" s="88"/>
      <c r="Q118" s="89"/>
      <c r="R118" s="38"/>
      <c r="S118" s="38"/>
      <c r="T118" s="38"/>
      <c r="U118" s="111" t="str">
        <f>IF([3]回答表!F17="簡易水道事業",IF([3]回答表!X43="○",[3]回答表!Y182,IF([3]回答表!AA43="○",[3]回答表!Y230,"")),"")</f>
        <v/>
      </c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3"/>
      <c r="AK118" s="49"/>
      <c r="AL118" s="49"/>
      <c r="AM118" s="97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9"/>
      <c r="BC118" s="39"/>
      <c r="BD118" s="53"/>
      <c r="BE118" s="124" t="s">
        <v>23</v>
      </c>
      <c r="BF118" s="125"/>
      <c r="BG118" s="125"/>
      <c r="BH118" s="125"/>
      <c r="BI118" s="124" t="s">
        <v>24</v>
      </c>
      <c r="BJ118" s="125"/>
      <c r="BK118" s="125"/>
      <c r="BL118" s="125"/>
      <c r="BM118" s="124" t="s">
        <v>25</v>
      </c>
      <c r="BN118" s="125"/>
      <c r="BO118" s="125"/>
      <c r="BP118" s="145"/>
      <c r="BQ118" s="37"/>
    </row>
    <row r="119" spans="3:69" ht="15.6" customHeight="1" x14ac:dyDescent="0.4">
      <c r="C119" s="32"/>
      <c r="D119" s="83"/>
      <c r="E119" s="83"/>
      <c r="F119" s="83"/>
      <c r="G119" s="83"/>
      <c r="H119" s="83"/>
      <c r="I119" s="83"/>
      <c r="J119" s="83"/>
      <c r="K119" s="83"/>
      <c r="L119" s="83"/>
      <c r="M119" s="93"/>
      <c r="N119" s="87"/>
      <c r="O119" s="88"/>
      <c r="P119" s="88"/>
      <c r="Q119" s="89"/>
      <c r="R119" s="38"/>
      <c r="S119" s="38"/>
      <c r="T119" s="38"/>
      <c r="U119" s="114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6"/>
      <c r="AK119" s="49"/>
      <c r="AL119" s="49"/>
      <c r="AM119" s="97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9"/>
      <c r="BC119" s="39"/>
      <c r="BD119" s="53"/>
      <c r="BE119" s="124"/>
      <c r="BF119" s="125"/>
      <c r="BG119" s="125"/>
      <c r="BH119" s="125"/>
      <c r="BI119" s="124"/>
      <c r="BJ119" s="125"/>
      <c r="BK119" s="125"/>
      <c r="BL119" s="125"/>
      <c r="BM119" s="124"/>
      <c r="BN119" s="125"/>
      <c r="BO119" s="125"/>
      <c r="BP119" s="145"/>
      <c r="BQ119" s="37"/>
    </row>
    <row r="120" spans="3:69" ht="15.6" customHeight="1" x14ac:dyDescent="0.4">
      <c r="C120" s="32"/>
      <c r="D120" s="83"/>
      <c r="E120" s="83"/>
      <c r="F120" s="83"/>
      <c r="G120" s="83"/>
      <c r="H120" s="83"/>
      <c r="I120" s="83"/>
      <c r="J120" s="83"/>
      <c r="K120" s="83"/>
      <c r="L120" s="83"/>
      <c r="M120" s="93"/>
      <c r="N120" s="90"/>
      <c r="O120" s="91"/>
      <c r="P120" s="91"/>
      <c r="Q120" s="92"/>
      <c r="R120" s="38"/>
      <c r="S120" s="38"/>
      <c r="T120" s="38"/>
      <c r="U120" s="117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9"/>
      <c r="AK120" s="49"/>
      <c r="AL120" s="49"/>
      <c r="AM120" s="100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2"/>
      <c r="BC120" s="39"/>
      <c r="BD120" s="53"/>
      <c r="BE120" s="127"/>
      <c r="BF120" s="128"/>
      <c r="BG120" s="128"/>
      <c r="BH120" s="128"/>
      <c r="BI120" s="127"/>
      <c r="BJ120" s="128"/>
      <c r="BK120" s="128"/>
      <c r="BL120" s="128"/>
      <c r="BM120" s="127"/>
      <c r="BN120" s="128"/>
      <c r="BO120" s="128"/>
      <c r="BP120" s="146"/>
      <c r="BQ120" s="37"/>
    </row>
    <row r="121" spans="3:69" ht="15.6" customHeight="1" x14ac:dyDescent="0.5">
      <c r="C121" s="32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19"/>
      <c r="O121" s="19"/>
      <c r="P121" s="19"/>
      <c r="Q121" s="19"/>
      <c r="R121" s="38"/>
      <c r="S121" s="38"/>
      <c r="T121" s="38"/>
      <c r="U121" s="38"/>
      <c r="V121" s="38"/>
      <c r="W121" s="38"/>
      <c r="X121" s="18"/>
      <c r="Y121" s="18"/>
      <c r="Z121" s="18"/>
      <c r="AA121" s="35"/>
      <c r="AB121" s="35"/>
      <c r="AC121" s="35"/>
      <c r="AD121" s="35"/>
      <c r="AE121" s="35"/>
      <c r="AF121" s="35"/>
      <c r="AG121" s="35"/>
      <c r="AH121" s="35"/>
      <c r="AI121" s="35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37"/>
    </row>
    <row r="122" spans="3:69" ht="18.600000000000001" customHeight="1" x14ac:dyDescent="0.5">
      <c r="C122" s="32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19"/>
      <c r="O122" s="19"/>
      <c r="P122" s="19"/>
      <c r="Q122" s="19"/>
      <c r="R122" s="38"/>
      <c r="S122" s="38"/>
      <c r="T122" s="38"/>
      <c r="U122" s="42" t="s">
        <v>32</v>
      </c>
      <c r="V122" s="38"/>
      <c r="W122" s="38"/>
      <c r="X122" s="38"/>
      <c r="Y122" s="38"/>
      <c r="Z122" s="38"/>
      <c r="AA122" s="35"/>
      <c r="AB122" s="43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2" t="s">
        <v>33</v>
      </c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18"/>
      <c r="BQ122" s="37"/>
    </row>
    <row r="123" spans="3:69" ht="15.6" customHeight="1" x14ac:dyDescent="0.4">
      <c r="C123" s="32"/>
      <c r="D123" s="83" t="s">
        <v>34</v>
      </c>
      <c r="E123" s="83"/>
      <c r="F123" s="83"/>
      <c r="G123" s="83"/>
      <c r="H123" s="83"/>
      <c r="I123" s="83"/>
      <c r="J123" s="83"/>
      <c r="K123" s="83"/>
      <c r="L123" s="83"/>
      <c r="M123" s="93"/>
      <c r="N123" s="84" t="str">
        <f>IF([3]回答表!F17="簡易水道事業",IF([3]回答表!AD43="○","○",""),"")</f>
        <v/>
      </c>
      <c r="O123" s="85"/>
      <c r="P123" s="85"/>
      <c r="Q123" s="86"/>
      <c r="R123" s="38"/>
      <c r="S123" s="38"/>
      <c r="T123" s="38"/>
      <c r="U123" s="94" t="str">
        <f>IF([3]回答表!F17="簡易水道事業",IF([3]回答表!AD43="○",[3]回答表!B249,""),"")</f>
        <v/>
      </c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55"/>
      <c r="AL123" s="55"/>
      <c r="AM123" s="94" t="str">
        <f>IF([3]回答表!F17="簡易水道事業",IF([3]回答表!AD43="○",[3]回答表!B255,""),"")</f>
        <v/>
      </c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6"/>
      <c r="BQ123" s="37"/>
    </row>
    <row r="124" spans="3:69" ht="15.6" customHeight="1" x14ac:dyDescent="0.4">
      <c r="C124" s="32"/>
      <c r="D124" s="83"/>
      <c r="E124" s="83"/>
      <c r="F124" s="83"/>
      <c r="G124" s="83"/>
      <c r="H124" s="83"/>
      <c r="I124" s="83"/>
      <c r="J124" s="83"/>
      <c r="K124" s="83"/>
      <c r="L124" s="83"/>
      <c r="M124" s="93"/>
      <c r="N124" s="87"/>
      <c r="O124" s="88"/>
      <c r="P124" s="88"/>
      <c r="Q124" s="89"/>
      <c r="R124" s="38"/>
      <c r="S124" s="38"/>
      <c r="T124" s="38"/>
      <c r="U124" s="97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9"/>
      <c r="AK124" s="55"/>
      <c r="AL124" s="55"/>
      <c r="AM124" s="97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9"/>
      <c r="BQ124" s="37"/>
    </row>
    <row r="125" spans="3:69" ht="15.6" customHeight="1" x14ac:dyDescent="0.4">
      <c r="C125" s="32"/>
      <c r="D125" s="83"/>
      <c r="E125" s="83"/>
      <c r="F125" s="83"/>
      <c r="G125" s="83"/>
      <c r="H125" s="83"/>
      <c r="I125" s="83"/>
      <c r="J125" s="83"/>
      <c r="K125" s="83"/>
      <c r="L125" s="83"/>
      <c r="M125" s="93"/>
      <c r="N125" s="87"/>
      <c r="O125" s="88"/>
      <c r="P125" s="88"/>
      <c r="Q125" s="89"/>
      <c r="R125" s="38"/>
      <c r="S125" s="38"/>
      <c r="T125" s="38"/>
      <c r="U125" s="97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9"/>
      <c r="AK125" s="55"/>
      <c r="AL125" s="55"/>
      <c r="AM125" s="97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9"/>
      <c r="BQ125" s="37"/>
    </row>
    <row r="126" spans="3:69" ht="15.6" customHeight="1" x14ac:dyDescent="0.4">
      <c r="C126" s="32"/>
      <c r="D126" s="83"/>
      <c r="E126" s="83"/>
      <c r="F126" s="83"/>
      <c r="G126" s="83"/>
      <c r="H126" s="83"/>
      <c r="I126" s="83"/>
      <c r="J126" s="83"/>
      <c r="K126" s="83"/>
      <c r="L126" s="83"/>
      <c r="M126" s="93"/>
      <c r="N126" s="90"/>
      <c r="O126" s="91"/>
      <c r="P126" s="91"/>
      <c r="Q126" s="92"/>
      <c r="R126" s="38"/>
      <c r="S126" s="38"/>
      <c r="T126" s="38"/>
      <c r="U126" s="100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2"/>
      <c r="AK126" s="55"/>
      <c r="AL126" s="55"/>
      <c r="AM126" s="100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2"/>
      <c r="BQ126" s="37"/>
    </row>
    <row r="127" spans="3:69" ht="15.6" customHeight="1" x14ac:dyDescent="0.4">
      <c r="C127" s="56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8"/>
    </row>
    <row r="128" spans="3:69" ht="15.6" customHeight="1" x14ac:dyDescent="0.4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</row>
    <row r="129" spans="3:69" ht="15.6" customHeight="1" x14ac:dyDescent="0.4"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28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30"/>
    </row>
    <row r="130" spans="3:69" ht="15.6" customHeight="1" x14ac:dyDescent="0.5">
      <c r="C130" s="32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18"/>
      <c r="Y130" s="18"/>
      <c r="Z130" s="18"/>
      <c r="AA130" s="34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6"/>
      <c r="AO130" s="39"/>
      <c r="AP130" s="40"/>
      <c r="AQ130" s="40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33"/>
      <c r="BD130" s="34"/>
      <c r="BE130" s="34"/>
      <c r="BF130" s="34"/>
      <c r="BG130" s="34"/>
      <c r="BH130" s="34"/>
      <c r="BI130" s="34"/>
      <c r="BJ130" s="34"/>
      <c r="BK130" s="34"/>
      <c r="BL130" s="34"/>
      <c r="BM130" s="35"/>
      <c r="BN130" s="35"/>
      <c r="BO130" s="35"/>
      <c r="BP130" s="36"/>
      <c r="BQ130" s="37"/>
    </row>
    <row r="131" spans="3:69" ht="15.6" customHeight="1" x14ac:dyDescent="0.5">
      <c r="C131" s="32"/>
      <c r="D131" s="71" t="s">
        <v>14</v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3"/>
      <c r="R131" s="77" t="s">
        <v>48</v>
      </c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9"/>
      <c r="BC131" s="33"/>
      <c r="BD131" s="34"/>
      <c r="BE131" s="34"/>
      <c r="BF131" s="34"/>
      <c r="BG131" s="34"/>
      <c r="BH131" s="34"/>
      <c r="BI131" s="34"/>
      <c r="BJ131" s="34"/>
      <c r="BK131" s="34"/>
      <c r="BL131" s="34"/>
      <c r="BM131" s="35"/>
      <c r="BN131" s="35"/>
      <c r="BO131" s="35"/>
      <c r="BP131" s="36"/>
      <c r="BQ131" s="37"/>
    </row>
    <row r="132" spans="3:69" ht="15.6" customHeight="1" x14ac:dyDescent="0.5">
      <c r="C132" s="32"/>
      <c r="D132" s="74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6"/>
      <c r="R132" s="80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2"/>
      <c r="BC132" s="33"/>
      <c r="BD132" s="34"/>
      <c r="BE132" s="34"/>
      <c r="BF132" s="34"/>
      <c r="BG132" s="34"/>
      <c r="BH132" s="34"/>
      <c r="BI132" s="34"/>
      <c r="BJ132" s="34"/>
      <c r="BK132" s="34"/>
      <c r="BL132" s="34"/>
      <c r="BM132" s="35"/>
      <c r="BN132" s="35"/>
      <c r="BO132" s="35"/>
      <c r="BP132" s="36"/>
      <c r="BQ132" s="37"/>
    </row>
    <row r="133" spans="3:69" ht="15.6" customHeight="1" x14ac:dyDescent="0.5">
      <c r="C133" s="32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18"/>
      <c r="Y133" s="18"/>
      <c r="Z133" s="18"/>
      <c r="AA133" s="34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6"/>
      <c r="AO133" s="39"/>
      <c r="AP133" s="40"/>
      <c r="AQ133" s="40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33"/>
      <c r="BD133" s="34"/>
      <c r="BE133" s="34"/>
      <c r="BF133" s="34"/>
      <c r="BG133" s="34"/>
      <c r="BH133" s="34"/>
      <c r="BI133" s="34"/>
      <c r="BJ133" s="34"/>
      <c r="BK133" s="34"/>
      <c r="BL133" s="34"/>
      <c r="BM133" s="35"/>
      <c r="BN133" s="35"/>
      <c r="BO133" s="35"/>
      <c r="BP133" s="36"/>
      <c r="BQ133" s="37"/>
    </row>
    <row r="134" spans="3:69" ht="25.5" x14ac:dyDescent="0.5">
      <c r="C134" s="32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42" t="s">
        <v>40</v>
      </c>
      <c r="V134" s="44"/>
      <c r="W134" s="43"/>
      <c r="X134" s="45"/>
      <c r="Y134" s="45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43"/>
      <c r="AM134" s="42" t="s">
        <v>36</v>
      </c>
      <c r="AN134" s="38"/>
      <c r="AO134" s="38"/>
      <c r="AP134" s="38"/>
      <c r="AQ134" s="38"/>
      <c r="AR134" s="38"/>
      <c r="AS134" s="35"/>
      <c r="AT134" s="43"/>
      <c r="AU134" s="43"/>
      <c r="AV134" s="43"/>
      <c r="AW134" s="43"/>
      <c r="AX134" s="43"/>
      <c r="AY134" s="43"/>
      <c r="AZ134" s="43"/>
      <c r="BA134" s="43"/>
      <c r="BB134" s="43"/>
      <c r="BC134" s="47"/>
      <c r="BD134" s="35"/>
      <c r="BE134" s="48" t="s">
        <v>17</v>
      </c>
      <c r="BF134" s="59"/>
      <c r="BG134" s="59"/>
      <c r="BH134" s="59"/>
      <c r="BI134" s="59"/>
      <c r="BJ134" s="59"/>
      <c r="BK134" s="59"/>
      <c r="BL134" s="35"/>
      <c r="BM134" s="35"/>
      <c r="BN134" s="35"/>
      <c r="BO134" s="35"/>
      <c r="BP134" s="36"/>
      <c r="BQ134" s="37"/>
    </row>
    <row r="135" spans="3:69" ht="19.149999999999999" customHeight="1" x14ac:dyDescent="0.4">
      <c r="C135" s="32"/>
      <c r="D135" s="83" t="s">
        <v>18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4" t="str">
        <f>IF([3]回答表!F17="下水道事業",IF([3]回答表!X43="○","○",""),"")</f>
        <v/>
      </c>
      <c r="O135" s="85"/>
      <c r="P135" s="85"/>
      <c r="Q135" s="86"/>
      <c r="R135" s="38"/>
      <c r="S135" s="38"/>
      <c r="T135" s="38"/>
      <c r="U135" s="105" t="s">
        <v>49</v>
      </c>
      <c r="V135" s="106"/>
      <c r="W135" s="106"/>
      <c r="X135" s="106"/>
      <c r="Y135" s="106"/>
      <c r="Z135" s="106"/>
      <c r="AA135" s="106"/>
      <c r="AB135" s="106"/>
      <c r="AC135" s="105" t="s">
        <v>50</v>
      </c>
      <c r="AD135" s="106"/>
      <c r="AE135" s="106"/>
      <c r="AF135" s="106"/>
      <c r="AG135" s="106"/>
      <c r="AH135" s="106"/>
      <c r="AI135" s="106"/>
      <c r="AJ135" s="107"/>
      <c r="AK135" s="49"/>
      <c r="AL135" s="49"/>
      <c r="AM135" s="94" t="str">
        <f>IF([3]回答表!F17="下水道事業",IF([3]回答表!X43="○",[3]回答表!B154,IF([3]回答表!AA43="○",[3]回答表!B201,"")),"")</f>
        <v/>
      </c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6"/>
      <c r="BC135" s="39"/>
      <c r="BD135" s="34"/>
      <c r="BE135" s="122" t="str">
        <f>IF([3]回答表!F17="下水道事業",IF([3]回答表!X43="○",[3]回答表!B190,IF([3]回答表!AA43="○",[3]回答表!B238,"")),"")</f>
        <v/>
      </c>
      <c r="BF135" s="123"/>
      <c r="BG135" s="123"/>
      <c r="BH135" s="123"/>
      <c r="BI135" s="122"/>
      <c r="BJ135" s="123"/>
      <c r="BK135" s="123"/>
      <c r="BL135" s="123"/>
      <c r="BM135" s="122"/>
      <c r="BN135" s="123"/>
      <c r="BO135" s="123"/>
      <c r="BP135" s="154"/>
      <c r="BQ135" s="37"/>
    </row>
    <row r="136" spans="3:69" ht="19.149999999999999" customHeight="1" x14ac:dyDescent="0.4">
      <c r="C136" s="32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7"/>
      <c r="O136" s="88"/>
      <c r="P136" s="88"/>
      <c r="Q136" s="89"/>
      <c r="R136" s="38"/>
      <c r="S136" s="38"/>
      <c r="T136" s="38"/>
      <c r="U136" s="178"/>
      <c r="V136" s="179"/>
      <c r="W136" s="179"/>
      <c r="X136" s="179"/>
      <c r="Y136" s="179"/>
      <c r="Z136" s="179"/>
      <c r="AA136" s="179"/>
      <c r="AB136" s="179"/>
      <c r="AC136" s="178"/>
      <c r="AD136" s="179"/>
      <c r="AE136" s="179"/>
      <c r="AF136" s="179"/>
      <c r="AG136" s="179"/>
      <c r="AH136" s="179"/>
      <c r="AI136" s="179"/>
      <c r="AJ136" s="180"/>
      <c r="AK136" s="49"/>
      <c r="AL136" s="49"/>
      <c r="AM136" s="97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9"/>
      <c r="BC136" s="39"/>
      <c r="BD136" s="34"/>
      <c r="BE136" s="124"/>
      <c r="BF136" s="125"/>
      <c r="BG136" s="125"/>
      <c r="BH136" s="125"/>
      <c r="BI136" s="124"/>
      <c r="BJ136" s="125"/>
      <c r="BK136" s="125"/>
      <c r="BL136" s="125"/>
      <c r="BM136" s="124"/>
      <c r="BN136" s="125"/>
      <c r="BO136" s="125"/>
      <c r="BP136" s="145"/>
      <c r="BQ136" s="37"/>
    </row>
    <row r="137" spans="3:69" ht="15.6" customHeight="1" x14ac:dyDescent="0.4">
      <c r="C137" s="32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7"/>
      <c r="O137" s="88"/>
      <c r="P137" s="88"/>
      <c r="Q137" s="89"/>
      <c r="R137" s="38"/>
      <c r="S137" s="38"/>
      <c r="T137" s="38"/>
      <c r="U137" s="111" t="str">
        <f>IF([3]回答表!F17="下水道事業",IF([3]回答表!X43="○",[3]回答表!Y184,IF([3]回答表!AA43="○",[3]回答表!Y232,"")),"")</f>
        <v/>
      </c>
      <c r="V137" s="112"/>
      <c r="W137" s="112"/>
      <c r="X137" s="112"/>
      <c r="Y137" s="112"/>
      <c r="Z137" s="112"/>
      <c r="AA137" s="112"/>
      <c r="AB137" s="113"/>
      <c r="AC137" s="111" t="str">
        <f>IF([3]回答表!F17="下水道事業",IF([3]回答表!X43="○",[3]回答表!Y185,IF([3]回答表!AA43="○",[3]回答表!Y233,"")),"")</f>
        <v/>
      </c>
      <c r="AD137" s="112"/>
      <c r="AE137" s="112"/>
      <c r="AF137" s="112"/>
      <c r="AG137" s="112"/>
      <c r="AH137" s="112"/>
      <c r="AI137" s="112"/>
      <c r="AJ137" s="113"/>
      <c r="AK137" s="49"/>
      <c r="AL137" s="49"/>
      <c r="AM137" s="97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9"/>
      <c r="BC137" s="39"/>
      <c r="BD137" s="34"/>
      <c r="BE137" s="124"/>
      <c r="BF137" s="125"/>
      <c r="BG137" s="125"/>
      <c r="BH137" s="125"/>
      <c r="BI137" s="124"/>
      <c r="BJ137" s="125"/>
      <c r="BK137" s="125"/>
      <c r="BL137" s="125"/>
      <c r="BM137" s="124"/>
      <c r="BN137" s="125"/>
      <c r="BO137" s="125"/>
      <c r="BP137" s="145"/>
      <c r="BQ137" s="37"/>
    </row>
    <row r="138" spans="3:69" ht="15.6" customHeight="1" x14ac:dyDescent="0.4">
      <c r="C138" s="32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90"/>
      <c r="O138" s="91"/>
      <c r="P138" s="91"/>
      <c r="Q138" s="92"/>
      <c r="R138" s="38"/>
      <c r="S138" s="38"/>
      <c r="T138" s="38"/>
      <c r="U138" s="114"/>
      <c r="V138" s="115"/>
      <c r="W138" s="115"/>
      <c r="X138" s="115"/>
      <c r="Y138" s="115"/>
      <c r="Z138" s="115"/>
      <c r="AA138" s="115"/>
      <c r="AB138" s="116"/>
      <c r="AC138" s="114"/>
      <c r="AD138" s="115"/>
      <c r="AE138" s="115"/>
      <c r="AF138" s="115"/>
      <c r="AG138" s="115"/>
      <c r="AH138" s="115"/>
      <c r="AI138" s="115"/>
      <c r="AJ138" s="116"/>
      <c r="AK138" s="49"/>
      <c r="AL138" s="49"/>
      <c r="AM138" s="97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9"/>
      <c r="BC138" s="39"/>
      <c r="BD138" s="34"/>
      <c r="BE138" s="124" t="str">
        <f>IF([3]回答表!F17="下水道事業",IF([3]回答表!X43="○",[3]回答表!E190,IF([3]回答表!AA43="○",[3]回答表!E238,"")),"")</f>
        <v/>
      </c>
      <c r="BF138" s="125"/>
      <c r="BG138" s="125"/>
      <c r="BH138" s="125"/>
      <c r="BI138" s="124" t="str">
        <f>IF([3]回答表!F17="下水道事業",IF([3]回答表!X43="○",[3]回答表!E191,IF([3]回答表!AA43="○",[3]回答表!E239,"")),"")</f>
        <v/>
      </c>
      <c r="BJ138" s="125"/>
      <c r="BK138" s="125"/>
      <c r="BL138" s="125"/>
      <c r="BM138" s="124" t="str">
        <f>IF([3]回答表!F17="下水道事業",IF([3]回答表!X43="○",[3]回答表!E192,IF([3]回答表!AA43="○",[3]回答表!E240,"")),"")</f>
        <v/>
      </c>
      <c r="BN138" s="125"/>
      <c r="BO138" s="125"/>
      <c r="BP138" s="145"/>
      <c r="BQ138" s="37"/>
    </row>
    <row r="139" spans="3:69" ht="15.6" customHeight="1" x14ac:dyDescent="0.4"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1"/>
      <c r="O139" s="51"/>
      <c r="P139" s="51"/>
      <c r="Q139" s="51"/>
      <c r="R139" s="52"/>
      <c r="S139" s="52"/>
      <c r="T139" s="52"/>
      <c r="U139" s="117"/>
      <c r="V139" s="118"/>
      <c r="W139" s="118"/>
      <c r="X139" s="118"/>
      <c r="Y139" s="118"/>
      <c r="Z139" s="118"/>
      <c r="AA139" s="118"/>
      <c r="AB139" s="119"/>
      <c r="AC139" s="117"/>
      <c r="AD139" s="118"/>
      <c r="AE139" s="118"/>
      <c r="AF139" s="118"/>
      <c r="AG139" s="118"/>
      <c r="AH139" s="118"/>
      <c r="AI139" s="118"/>
      <c r="AJ139" s="119"/>
      <c r="AK139" s="49"/>
      <c r="AL139" s="49"/>
      <c r="AM139" s="97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9"/>
      <c r="BC139" s="39"/>
      <c r="BD139" s="39"/>
      <c r="BE139" s="124"/>
      <c r="BF139" s="125"/>
      <c r="BG139" s="125"/>
      <c r="BH139" s="125"/>
      <c r="BI139" s="124"/>
      <c r="BJ139" s="125"/>
      <c r="BK139" s="125"/>
      <c r="BL139" s="125"/>
      <c r="BM139" s="124"/>
      <c r="BN139" s="125"/>
      <c r="BO139" s="125"/>
      <c r="BP139" s="145"/>
      <c r="BQ139" s="37"/>
    </row>
    <row r="140" spans="3:69" ht="19.149999999999999" customHeight="1" x14ac:dyDescent="0.4"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1"/>
      <c r="O140" s="51"/>
      <c r="P140" s="51"/>
      <c r="Q140" s="51"/>
      <c r="R140" s="52"/>
      <c r="S140" s="52"/>
      <c r="T140" s="52"/>
      <c r="U140" s="105" t="s">
        <v>51</v>
      </c>
      <c r="V140" s="106"/>
      <c r="W140" s="106"/>
      <c r="X140" s="106"/>
      <c r="Y140" s="106"/>
      <c r="Z140" s="106"/>
      <c r="AA140" s="106"/>
      <c r="AB140" s="106"/>
      <c r="AC140" s="181" t="s">
        <v>52</v>
      </c>
      <c r="AD140" s="182"/>
      <c r="AE140" s="182"/>
      <c r="AF140" s="182"/>
      <c r="AG140" s="182"/>
      <c r="AH140" s="182"/>
      <c r="AI140" s="182"/>
      <c r="AJ140" s="183"/>
      <c r="AK140" s="49"/>
      <c r="AL140" s="49"/>
      <c r="AM140" s="97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9"/>
      <c r="BC140" s="39"/>
      <c r="BD140" s="34"/>
      <c r="BE140" s="124"/>
      <c r="BF140" s="125"/>
      <c r="BG140" s="125"/>
      <c r="BH140" s="125"/>
      <c r="BI140" s="124"/>
      <c r="BJ140" s="125"/>
      <c r="BK140" s="125"/>
      <c r="BL140" s="125"/>
      <c r="BM140" s="124"/>
      <c r="BN140" s="125"/>
      <c r="BO140" s="125"/>
      <c r="BP140" s="145"/>
      <c r="BQ140" s="37"/>
    </row>
    <row r="141" spans="3:69" ht="19.149999999999999" customHeight="1" x14ac:dyDescent="0.4">
      <c r="C141" s="32"/>
      <c r="D141" s="126" t="s">
        <v>26</v>
      </c>
      <c r="E141" s="83"/>
      <c r="F141" s="83"/>
      <c r="G141" s="83"/>
      <c r="H141" s="83"/>
      <c r="I141" s="83"/>
      <c r="J141" s="83"/>
      <c r="K141" s="83"/>
      <c r="L141" s="83"/>
      <c r="M141" s="93"/>
      <c r="N141" s="84" t="str">
        <f>IF([3]回答表!F17="下水道事業",IF([3]回答表!AA43="○","○",""),"")</f>
        <v/>
      </c>
      <c r="O141" s="85"/>
      <c r="P141" s="85"/>
      <c r="Q141" s="86"/>
      <c r="R141" s="38"/>
      <c r="S141" s="38"/>
      <c r="T141" s="38"/>
      <c r="U141" s="178"/>
      <c r="V141" s="179"/>
      <c r="W141" s="179"/>
      <c r="X141" s="179"/>
      <c r="Y141" s="179"/>
      <c r="Z141" s="179"/>
      <c r="AA141" s="179"/>
      <c r="AB141" s="179"/>
      <c r="AC141" s="184"/>
      <c r="AD141" s="185"/>
      <c r="AE141" s="185"/>
      <c r="AF141" s="185"/>
      <c r="AG141" s="185"/>
      <c r="AH141" s="185"/>
      <c r="AI141" s="185"/>
      <c r="AJ141" s="186"/>
      <c r="AK141" s="49"/>
      <c r="AL141" s="49"/>
      <c r="AM141" s="97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9"/>
      <c r="BC141" s="39"/>
      <c r="BD141" s="53"/>
      <c r="BE141" s="124"/>
      <c r="BF141" s="125"/>
      <c r="BG141" s="125"/>
      <c r="BH141" s="125"/>
      <c r="BI141" s="124"/>
      <c r="BJ141" s="125"/>
      <c r="BK141" s="125"/>
      <c r="BL141" s="125"/>
      <c r="BM141" s="124"/>
      <c r="BN141" s="125"/>
      <c r="BO141" s="125"/>
      <c r="BP141" s="145"/>
      <c r="BQ141" s="37"/>
    </row>
    <row r="142" spans="3:69" ht="15.6" customHeight="1" x14ac:dyDescent="0.4">
      <c r="C142" s="32"/>
      <c r="D142" s="83"/>
      <c r="E142" s="83"/>
      <c r="F142" s="83"/>
      <c r="G142" s="83"/>
      <c r="H142" s="83"/>
      <c r="I142" s="83"/>
      <c r="J142" s="83"/>
      <c r="K142" s="83"/>
      <c r="L142" s="83"/>
      <c r="M142" s="93"/>
      <c r="N142" s="87"/>
      <c r="O142" s="88"/>
      <c r="P142" s="88"/>
      <c r="Q142" s="89"/>
      <c r="R142" s="38"/>
      <c r="S142" s="38"/>
      <c r="T142" s="38"/>
      <c r="U142" s="111" t="str">
        <f>IF([3]回答表!F17="下水道事業",IF([3]回答表!X43="○",[3]回答表!Y186,IF([3]回答表!AA43="○",[3]回答表!Y234,"")),"")</f>
        <v/>
      </c>
      <c r="V142" s="112"/>
      <c r="W142" s="112"/>
      <c r="X142" s="112"/>
      <c r="Y142" s="112"/>
      <c r="Z142" s="112"/>
      <c r="AA142" s="112"/>
      <c r="AB142" s="113"/>
      <c r="AC142" s="111" t="str">
        <f>IF([3]回答表!F17="下水道事業",IF([3]回答表!X43="○",[3]回答表!Y187,IF([3]回答表!AA43="○",[3]回答表!Y235,"")),"")</f>
        <v/>
      </c>
      <c r="AD142" s="112"/>
      <c r="AE142" s="112"/>
      <c r="AF142" s="112"/>
      <c r="AG142" s="112"/>
      <c r="AH142" s="112"/>
      <c r="AI142" s="112"/>
      <c r="AJ142" s="113"/>
      <c r="AK142" s="49"/>
      <c r="AL142" s="49"/>
      <c r="AM142" s="97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9"/>
      <c r="BC142" s="39"/>
      <c r="BD142" s="53"/>
      <c r="BE142" s="124" t="s">
        <v>23</v>
      </c>
      <c r="BF142" s="125"/>
      <c r="BG142" s="125"/>
      <c r="BH142" s="125"/>
      <c r="BI142" s="124" t="s">
        <v>24</v>
      </c>
      <c r="BJ142" s="125"/>
      <c r="BK142" s="125"/>
      <c r="BL142" s="125"/>
      <c r="BM142" s="124" t="s">
        <v>25</v>
      </c>
      <c r="BN142" s="125"/>
      <c r="BO142" s="125"/>
      <c r="BP142" s="145"/>
      <c r="BQ142" s="37"/>
    </row>
    <row r="143" spans="3:69" ht="15.6" customHeight="1" x14ac:dyDescent="0.4">
      <c r="C143" s="32"/>
      <c r="D143" s="83"/>
      <c r="E143" s="83"/>
      <c r="F143" s="83"/>
      <c r="G143" s="83"/>
      <c r="H143" s="83"/>
      <c r="I143" s="83"/>
      <c r="J143" s="83"/>
      <c r="K143" s="83"/>
      <c r="L143" s="83"/>
      <c r="M143" s="93"/>
      <c r="N143" s="87"/>
      <c r="O143" s="88"/>
      <c r="P143" s="88"/>
      <c r="Q143" s="89"/>
      <c r="R143" s="38"/>
      <c r="S143" s="38"/>
      <c r="T143" s="38"/>
      <c r="U143" s="114"/>
      <c r="V143" s="115"/>
      <c r="W143" s="115"/>
      <c r="X143" s="115"/>
      <c r="Y143" s="115"/>
      <c r="Z143" s="115"/>
      <c r="AA143" s="115"/>
      <c r="AB143" s="116"/>
      <c r="AC143" s="114"/>
      <c r="AD143" s="115"/>
      <c r="AE143" s="115"/>
      <c r="AF143" s="115"/>
      <c r="AG143" s="115"/>
      <c r="AH143" s="115"/>
      <c r="AI143" s="115"/>
      <c r="AJ143" s="116"/>
      <c r="AK143" s="49"/>
      <c r="AL143" s="49"/>
      <c r="AM143" s="97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9"/>
      <c r="BC143" s="39"/>
      <c r="BD143" s="53"/>
      <c r="BE143" s="124"/>
      <c r="BF143" s="125"/>
      <c r="BG143" s="125"/>
      <c r="BH143" s="125"/>
      <c r="BI143" s="124"/>
      <c r="BJ143" s="125"/>
      <c r="BK143" s="125"/>
      <c r="BL143" s="125"/>
      <c r="BM143" s="124"/>
      <c r="BN143" s="125"/>
      <c r="BO143" s="125"/>
      <c r="BP143" s="145"/>
      <c r="BQ143" s="37"/>
    </row>
    <row r="144" spans="3:69" ht="15.6" customHeight="1" x14ac:dyDescent="0.4">
      <c r="C144" s="32"/>
      <c r="D144" s="83"/>
      <c r="E144" s="83"/>
      <c r="F144" s="83"/>
      <c r="G144" s="83"/>
      <c r="H144" s="83"/>
      <c r="I144" s="83"/>
      <c r="J144" s="83"/>
      <c r="K144" s="83"/>
      <c r="L144" s="83"/>
      <c r="M144" s="93"/>
      <c r="N144" s="90"/>
      <c r="O144" s="91"/>
      <c r="P144" s="91"/>
      <c r="Q144" s="92"/>
      <c r="R144" s="38"/>
      <c r="S144" s="38"/>
      <c r="T144" s="38"/>
      <c r="U144" s="117"/>
      <c r="V144" s="118"/>
      <c r="W144" s="118"/>
      <c r="X144" s="118"/>
      <c r="Y144" s="118"/>
      <c r="Z144" s="118"/>
      <c r="AA144" s="118"/>
      <c r="AB144" s="119"/>
      <c r="AC144" s="117"/>
      <c r="AD144" s="118"/>
      <c r="AE144" s="118"/>
      <c r="AF144" s="118"/>
      <c r="AG144" s="118"/>
      <c r="AH144" s="118"/>
      <c r="AI144" s="118"/>
      <c r="AJ144" s="119"/>
      <c r="AK144" s="49"/>
      <c r="AL144" s="49"/>
      <c r="AM144" s="100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2"/>
      <c r="BC144" s="39"/>
      <c r="BD144" s="53"/>
      <c r="BE144" s="127"/>
      <c r="BF144" s="128"/>
      <c r="BG144" s="128"/>
      <c r="BH144" s="128"/>
      <c r="BI144" s="127"/>
      <c r="BJ144" s="128"/>
      <c r="BK144" s="128"/>
      <c r="BL144" s="128"/>
      <c r="BM144" s="127"/>
      <c r="BN144" s="128"/>
      <c r="BO144" s="128"/>
      <c r="BP144" s="146"/>
      <c r="BQ144" s="37"/>
    </row>
    <row r="145" spans="3:69" ht="15.6" customHeight="1" x14ac:dyDescent="0.5"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19"/>
      <c r="O145" s="19"/>
      <c r="P145" s="19"/>
      <c r="Q145" s="19"/>
      <c r="R145" s="38"/>
      <c r="S145" s="38"/>
      <c r="T145" s="38"/>
      <c r="U145" s="38"/>
      <c r="V145" s="38"/>
      <c r="W145" s="38"/>
      <c r="X145" s="18"/>
      <c r="Y145" s="18"/>
      <c r="Z145" s="18"/>
      <c r="AA145" s="35"/>
      <c r="AB145" s="35"/>
      <c r="AC145" s="35"/>
      <c r="AD145" s="35"/>
      <c r="AE145" s="35"/>
      <c r="AF145" s="35"/>
      <c r="AG145" s="35"/>
      <c r="AH145" s="35"/>
      <c r="AI145" s="35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37"/>
    </row>
    <row r="146" spans="3:69" ht="18.600000000000001" customHeight="1" x14ac:dyDescent="0.5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42" t="s">
        <v>32</v>
      </c>
      <c r="V146" s="38"/>
      <c r="W146" s="38"/>
      <c r="X146" s="38"/>
      <c r="Y146" s="38"/>
      <c r="Z146" s="38"/>
      <c r="AA146" s="35"/>
      <c r="AB146" s="43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2" t="s">
        <v>33</v>
      </c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18"/>
      <c r="BQ146" s="37"/>
    </row>
    <row r="147" spans="3:69" ht="15.6" customHeight="1" x14ac:dyDescent="0.4">
      <c r="C147" s="32"/>
      <c r="D147" s="83" t="s">
        <v>34</v>
      </c>
      <c r="E147" s="83"/>
      <c r="F147" s="83"/>
      <c r="G147" s="83"/>
      <c r="H147" s="83"/>
      <c r="I147" s="83"/>
      <c r="J147" s="83"/>
      <c r="K147" s="83"/>
      <c r="L147" s="83"/>
      <c r="M147" s="93"/>
      <c r="N147" s="84" t="str">
        <f>IF([3]回答表!F17="下水道事業",IF([3]回答表!AD43="○","○",""),"")</f>
        <v/>
      </c>
      <c r="O147" s="85"/>
      <c r="P147" s="85"/>
      <c r="Q147" s="86"/>
      <c r="R147" s="38"/>
      <c r="S147" s="38"/>
      <c r="T147" s="38"/>
      <c r="U147" s="94" t="str">
        <f>IF([3]回答表!F17="下水道事業",IF([3]回答表!AD43="○",[3]回答表!B249,""),"")</f>
        <v/>
      </c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6"/>
      <c r="AK147" s="55"/>
      <c r="AL147" s="55"/>
      <c r="AM147" s="94" t="str">
        <f>IF([3]回答表!F17="下水道事業",IF([3]回答表!AD43="○",[3]回答表!B255,""),"")</f>
        <v/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6"/>
      <c r="BQ147" s="37"/>
    </row>
    <row r="148" spans="3:69" ht="15.6" customHeight="1" x14ac:dyDescent="0.4">
      <c r="C148" s="32"/>
      <c r="D148" s="83"/>
      <c r="E148" s="83"/>
      <c r="F148" s="83"/>
      <c r="G148" s="83"/>
      <c r="H148" s="83"/>
      <c r="I148" s="83"/>
      <c r="J148" s="83"/>
      <c r="K148" s="83"/>
      <c r="L148" s="83"/>
      <c r="M148" s="93"/>
      <c r="N148" s="87"/>
      <c r="O148" s="88"/>
      <c r="P148" s="88"/>
      <c r="Q148" s="89"/>
      <c r="R148" s="38"/>
      <c r="S148" s="38"/>
      <c r="T148" s="38"/>
      <c r="U148" s="97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9"/>
      <c r="AK148" s="55"/>
      <c r="AL148" s="55"/>
      <c r="AM148" s="97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9"/>
      <c r="BQ148" s="37"/>
    </row>
    <row r="149" spans="3:69" ht="15.6" customHeight="1" x14ac:dyDescent="0.4">
      <c r="C149" s="32"/>
      <c r="D149" s="83"/>
      <c r="E149" s="83"/>
      <c r="F149" s="83"/>
      <c r="G149" s="83"/>
      <c r="H149" s="83"/>
      <c r="I149" s="83"/>
      <c r="J149" s="83"/>
      <c r="K149" s="83"/>
      <c r="L149" s="83"/>
      <c r="M149" s="93"/>
      <c r="N149" s="87"/>
      <c r="O149" s="88"/>
      <c r="P149" s="88"/>
      <c r="Q149" s="89"/>
      <c r="R149" s="38"/>
      <c r="S149" s="38"/>
      <c r="T149" s="38"/>
      <c r="U149" s="97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9"/>
      <c r="AK149" s="55"/>
      <c r="AL149" s="55"/>
      <c r="AM149" s="97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9"/>
      <c r="BQ149" s="37"/>
    </row>
    <row r="150" spans="3:69" ht="15.6" customHeight="1" x14ac:dyDescent="0.4">
      <c r="C150" s="32"/>
      <c r="D150" s="83"/>
      <c r="E150" s="83"/>
      <c r="F150" s="83"/>
      <c r="G150" s="83"/>
      <c r="H150" s="83"/>
      <c r="I150" s="83"/>
      <c r="J150" s="83"/>
      <c r="K150" s="83"/>
      <c r="L150" s="83"/>
      <c r="M150" s="93"/>
      <c r="N150" s="90"/>
      <c r="O150" s="91"/>
      <c r="P150" s="91"/>
      <c r="Q150" s="92"/>
      <c r="R150" s="38"/>
      <c r="S150" s="38"/>
      <c r="T150" s="38"/>
      <c r="U150" s="100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2"/>
      <c r="AK150" s="55"/>
      <c r="AL150" s="55"/>
      <c r="AM150" s="100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2"/>
      <c r="BQ150" s="37"/>
    </row>
    <row r="151" spans="3:69" ht="15.6" customHeight="1" x14ac:dyDescent="0.4">
      <c r="C151" s="56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8"/>
    </row>
    <row r="152" spans="3:69" ht="15.6" customHeight="1" x14ac:dyDescent="0.4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</row>
    <row r="153" spans="3:69" ht="15.6" customHeight="1" x14ac:dyDescent="0.4"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28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30"/>
    </row>
    <row r="154" spans="3:69" ht="15.6" customHeight="1" x14ac:dyDescent="0.5">
      <c r="C154" s="32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18"/>
      <c r="Y154" s="18"/>
      <c r="Z154" s="18"/>
      <c r="AA154" s="34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6"/>
      <c r="AO154" s="39"/>
      <c r="AP154" s="40"/>
      <c r="AQ154" s="40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3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5"/>
      <c r="BN154" s="35"/>
      <c r="BO154" s="35"/>
      <c r="BP154" s="36"/>
      <c r="BQ154" s="37"/>
    </row>
    <row r="155" spans="3:69" ht="15.6" customHeight="1" x14ac:dyDescent="0.5">
      <c r="C155" s="32"/>
      <c r="D155" s="71" t="s">
        <v>14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3"/>
      <c r="R155" s="77" t="s">
        <v>53</v>
      </c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5"/>
      <c r="BN155" s="35"/>
      <c r="BO155" s="35"/>
      <c r="BP155" s="36"/>
      <c r="BQ155" s="37"/>
    </row>
    <row r="156" spans="3:69" ht="15.6" customHeight="1" x14ac:dyDescent="0.5">
      <c r="C156" s="32"/>
      <c r="D156" s="74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6"/>
      <c r="R156" s="80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2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5"/>
      <c r="BN156" s="35"/>
      <c r="BO156" s="35"/>
      <c r="BP156" s="36"/>
      <c r="BQ156" s="37"/>
    </row>
    <row r="157" spans="3:69" ht="15.6" customHeight="1" x14ac:dyDescent="0.5">
      <c r="C157" s="32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8"/>
      <c r="Y157" s="18"/>
      <c r="Z157" s="18"/>
      <c r="AA157" s="34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6"/>
      <c r="AO157" s="39"/>
      <c r="AP157" s="40"/>
      <c r="AQ157" s="40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5"/>
      <c r="BN157" s="35"/>
      <c r="BO157" s="35"/>
      <c r="BP157" s="36"/>
      <c r="BQ157" s="37"/>
    </row>
    <row r="158" spans="3:69" ht="25.5" x14ac:dyDescent="0.5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42" t="s">
        <v>36</v>
      </c>
      <c r="V158" s="38"/>
      <c r="W158" s="38"/>
      <c r="X158" s="38"/>
      <c r="Y158" s="38"/>
      <c r="Z158" s="38"/>
      <c r="AA158" s="35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8" t="s">
        <v>17</v>
      </c>
      <c r="AN158" s="59"/>
      <c r="AO158" s="59"/>
      <c r="AP158" s="59"/>
      <c r="AQ158" s="59"/>
      <c r="AR158" s="59"/>
      <c r="AS158" s="59"/>
      <c r="AT158" s="35"/>
      <c r="AU158" s="35"/>
      <c r="AV158" s="35"/>
      <c r="AW158" s="35"/>
      <c r="AX158" s="36"/>
      <c r="AY158" s="47"/>
      <c r="AZ158" s="47"/>
      <c r="BA158" s="47"/>
      <c r="BB158" s="47"/>
      <c r="BC158" s="47"/>
      <c r="BD158" s="35"/>
      <c r="BE158" s="48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6"/>
      <c r="BQ158" s="37"/>
    </row>
    <row r="159" spans="3:69" ht="19.149999999999999" customHeight="1" x14ac:dyDescent="0.5">
      <c r="C159" s="32"/>
      <c r="D159" s="83" t="s">
        <v>18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4" t="str">
        <f>IF([3]回答表!BD17="○",IF([3]回答表!X43="○","○",""),"")</f>
        <v/>
      </c>
      <c r="O159" s="85"/>
      <c r="P159" s="85"/>
      <c r="Q159" s="86"/>
      <c r="R159" s="38"/>
      <c r="S159" s="38"/>
      <c r="T159" s="38"/>
      <c r="U159" s="94" t="str">
        <f>IF([3]回答表!BD17="○",IF([3]回答表!X43="○",[3]回答表!B154,IF([3]回答表!AA43="○",[3]回答表!B201,"")),"")</f>
        <v/>
      </c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6"/>
      <c r="AK159" s="49"/>
      <c r="AL159" s="49"/>
      <c r="AM159" s="122" t="str">
        <f>IF([3]回答表!BD17="○",IF([3]回答表!X43="○",[3]回答表!B190,IF([3]回答表!AA43="○",[3]回答表!B238,"")),"")</f>
        <v/>
      </c>
      <c r="AN159" s="123"/>
      <c r="AO159" s="123"/>
      <c r="AP159" s="123"/>
      <c r="AQ159" s="122"/>
      <c r="AR159" s="123"/>
      <c r="AS159" s="123"/>
      <c r="AT159" s="123"/>
      <c r="AU159" s="122"/>
      <c r="AV159" s="123"/>
      <c r="AW159" s="123"/>
      <c r="AX159" s="154"/>
      <c r="AY159" s="47"/>
      <c r="AZ159" s="47"/>
      <c r="BA159" s="47"/>
      <c r="BB159" s="47"/>
      <c r="BC159" s="47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7"/>
    </row>
    <row r="160" spans="3:69" ht="19.149999999999999" customHeight="1" x14ac:dyDescent="0.5">
      <c r="C160" s="32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7"/>
      <c r="O160" s="88"/>
      <c r="P160" s="88"/>
      <c r="Q160" s="89"/>
      <c r="R160" s="38"/>
      <c r="S160" s="38"/>
      <c r="T160" s="38"/>
      <c r="U160" s="97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9"/>
      <c r="AK160" s="49"/>
      <c r="AL160" s="49"/>
      <c r="AM160" s="124"/>
      <c r="AN160" s="125"/>
      <c r="AO160" s="125"/>
      <c r="AP160" s="125"/>
      <c r="AQ160" s="124"/>
      <c r="AR160" s="125"/>
      <c r="AS160" s="125"/>
      <c r="AT160" s="125"/>
      <c r="AU160" s="124"/>
      <c r="AV160" s="125"/>
      <c r="AW160" s="125"/>
      <c r="AX160" s="145"/>
      <c r="AY160" s="47"/>
      <c r="AZ160" s="47"/>
      <c r="BA160" s="47"/>
      <c r="BB160" s="47"/>
      <c r="BC160" s="47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7"/>
    </row>
    <row r="161" spans="1:70" ht="15.6" customHeight="1" x14ac:dyDescent="0.5">
      <c r="C161" s="32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7"/>
      <c r="O161" s="88"/>
      <c r="P161" s="88"/>
      <c r="Q161" s="89"/>
      <c r="R161" s="38"/>
      <c r="S161" s="38"/>
      <c r="T161" s="38"/>
      <c r="U161" s="97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9"/>
      <c r="AK161" s="49"/>
      <c r="AL161" s="49"/>
      <c r="AM161" s="124"/>
      <c r="AN161" s="125"/>
      <c r="AO161" s="125"/>
      <c r="AP161" s="125"/>
      <c r="AQ161" s="124"/>
      <c r="AR161" s="125"/>
      <c r="AS161" s="125"/>
      <c r="AT161" s="125"/>
      <c r="AU161" s="124"/>
      <c r="AV161" s="125"/>
      <c r="AW161" s="125"/>
      <c r="AX161" s="145"/>
      <c r="AY161" s="47"/>
      <c r="AZ161" s="47"/>
      <c r="BA161" s="47"/>
      <c r="BB161" s="47"/>
      <c r="BC161" s="47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7"/>
    </row>
    <row r="162" spans="1:70" ht="15.6" customHeight="1" x14ac:dyDescent="0.5">
      <c r="C162" s="32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90"/>
      <c r="O162" s="91"/>
      <c r="P162" s="91"/>
      <c r="Q162" s="92"/>
      <c r="R162" s="38"/>
      <c r="S162" s="38"/>
      <c r="T162" s="38"/>
      <c r="U162" s="97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9"/>
      <c r="AK162" s="49"/>
      <c r="AL162" s="49"/>
      <c r="AM162" s="124" t="str">
        <f>IF([3]回答表!BD17="○",IF([3]回答表!X43="○",[3]回答表!E190,IF([3]回答表!AA43="○",[3]回答表!E238,"")),"")</f>
        <v/>
      </c>
      <c r="AN162" s="125"/>
      <c r="AO162" s="125"/>
      <c r="AP162" s="125"/>
      <c r="AQ162" s="124" t="str">
        <f>IF([3]回答表!BD17="○",IF([3]回答表!X43="○",[3]回答表!E191,IF([3]回答表!AA43="○",[3]回答表!E239,"")),"")</f>
        <v/>
      </c>
      <c r="AR162" s="125"/>
      <c r="AS162" s="125"/>
      <c r="AT162" s="125"/>
      <c r="AU162" s="124" t="str">
        <f>IF([3]回答表!BD17="○",IF([3]回答表!X43="○",[3]回答表!E192,IF([3]回答表!AA43="○",[3]回答表!E240,"")),"")</f>
        <v/>
      </c>
      <c r="AV162" s="125"/>
      <c r="AW162" s="125"/>
      <c r="AX162" s="145"/>
      <c r="AY162" s="47"/>
      <c r="AZ162" s="47"/>
      <c r="BA162" s="47"/>
      <c r="BB162" s="47"/>
      <c r="BC162" s="47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7"/>
    </row>
    <row r="163" spans="1:70" ht="15.6" customHeight="1" x14ac:dyDescent="0.5">
      <c r="C163" s="32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1"/>
      <c r="O163" s="51"/>
      <c r="P163" s="51"/>
      <c r="Q163" s="51"/>
      <c r="R163" s="52"/>
      <c r="S163" s="52"/>
      <c r="T163" s="52"/>
      <c r="U163" s="97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9"/>
      <c r="AK163" s="49"/>
      <c r="AL163" s="49"/>
      <c r="AM163" s="124"/>
      <c r="AN163" s="125"/>
      <c r="AO163" s="125"/>
      <c r="AP163" s="125"/>
      <c r="AQ163" s="124"/>
      <c r="AR163" s="125"/>
      <c r="AS163" s="125"/>
      <c r="AT163" s="125"/>
      <c r="AU163" s="124"/>
      <c r="AV163" s="125"/>
      <c r="AW163" s="125"/>
      <c r="AX163" s="145"/>
      <c r="AY163" s="47"/>
      <c r="AZ163" s="47"/>
      <c r="BA163" s="47"/>
      <c r="BB163" s="47"/>
      <c r="BC163" s="47"/>
      <c r="BD163" s="39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7"/>
    </row>
    <row r="164" spans="1:70" ht="19.149999999999999" customHeight="1" x14ac:dyDescent="0.5">
      <c r="C164" s="32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1"/>
      <c r="O164" s="51"/>
      <c r="P164" s="51"/>
      <c r="Q164" s="51"/>
      <c r="R164" s="52"/>
      <c r="S164" s="52"/>
      <c r="T164" s="52"/>
      <c r="U164" s="97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9"/>
      <c r="AK164" s="49"/>
      <c r="AL164" s="49"/>
      <c r="AM164" s="124"/>
      <c r="AN164" s="125"/>
      <c r="AO164" s="125"/>
      <c r="AP164" s="125"/>
      <c r="AQ164" s="124"/>
      <c r="AR164" s="125"/>
      <c r="AS164" s="125"/>
      <c r="AT164" s="125"/>
      <c r="AU164" s="124"/>
      <c r="AV164" s="125"/>
      <c r="AW164" s="125"/>
      <c r="AX164" s="145"/>
      <c r="AY164" s="47"/>
      <c r="AZ164" s="47"/>
      <c r="BA164" s="47"/>
      <c r="BB164" s="47"/>
      <c r="BC164" s="47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7"/>
    </row>
    <row r="165" spans="1:70" ht="19.149999999999999" customHeight="1" x14ac:dyDescent="0.5">
      <c r="C165" s="32"/>
      <c r="D165" s="126" t="s">
        <v>26</v>
      </c>
      <c r="E165" s="83"/>
      <c r="F165" s="83"/>
      <c r="G165" s="83"/>
      <c r="H165" s="83"/>
      <c r="I165" s="83"/>
      <c r="J165" s="83"/>
      <c r="K165" s="83"/>
      <c r="L165" s="83"/>
      <c r="M165" s="93"/>
      <c r="N165" s="84" t="str">
        <f>IF([3]回答表!BD17="○",IF([3]回答表!AA43="○","○",""),"")</f>
        <v/>
      </c>
      <c r="O165" s="85"/>
      <c r="P165" s="85"/>
      <c r="Q165" s="86"/>
      <c r="R165" s="38"/>
      <c r="S165" s="38"/>
      <c r="T165" s="38"/>
      <c r="U165" s="97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9"/>
      <c r="AK165" s="49"/>
      <c r="AL165" s="49"/>
      <c r="AM165" s="124"/>
      <c r="AN165" s="125"/>
      <c r="AO165" s="125"/>
      <c r="AP165" s="125"/>
      <c r="AQ165" s="124"/>
      <c r="AR165" s="125"/>
      <c r="AS165" s="125"/>
      <c r="AT165" s="125"/>
      <c r="AU165" s="124"/>
      <c r="AV165" s="125"/>
      <c r="AW165" s="125"/>
      <c r="AX165" s="145"/>
      <c r="AY165" s="47"/>
      <c r="AZ165" s="47"/>
      <c r="BA165" s="47"/>
      <c r="BB165" s="47"/>
      <c r="BC165" s="47"/>
      <c r="BD165" s="53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7"/>
    </row>
    <row r="166" spans="1:70" ht="15.6" customHeight="1" x14ac:dyDescent="0.5">
      <c r="C166" s="32"/>
      <c r="D166" s="83"/>
      <c r="E166" s="83"/>
      <c r="F166" s="83"/>
      <c r="G166" s="83"/>
      <c r="H166" s="83"/>
      <c r="I166" s="83"/>
      <c r="J166" s="83"/>
      <c r="K166" s="83"/>
      <c r="L166" s="83"/>
      <c r="M166" s="93"/>
      <c r="N166" s="87"/>
      <c r="O166" s="88"/>
      <c r="P166" s="88"/>
      <c r="Q166" s="89"/>
      <c r="R166" s="38"/>
      <c r="S166" s="38"/>
      <c r="T166" s="38"/>
      <c r="U166" s="97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9"/>
      <c r="AK166" s="49"/>
      <c r="AL166" s="49"/>
      <c r="AM166" s="124" t="s">
        <v>23</v>
      </c>
      <c r="AN166" s="125"/>
      <c r="AO166" s="125"/>
      <c r="AP166" s="125"/>
      <c r="AQ166" s="124" t="s">
        <v>24</v>
      </c>
      <c r="AR166" s="125"/>
      <c r="AS166" s="125"/>
      <c r="AT166" s="125"/>
      <c r="AU166" s="124" t="s">
        <v>25</v>
      </c>
      <c r="AV166" s="125"/>
      <c r="AW166" s="125"/>
      <c r="AX166" s="145"/>
      <c r="AY166" s="47"/>
      <c r="AZ166" s="47"/>
      <c r="BA166" s="47"/>
      <c r="BB166" s="47"/>
      <c r="BC166" s="47"/>
      <c r="BD166" s="53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7"/>
    </row>
    <row r="167" spans="1:70" ht="15.6" customHeight="1" x14ac:dyDescent="0.5">
      <c r="C167" s="32"/>
      <c r="D167" s="83"/>
      <c r="E167" s="83"/>
      <c r="F167" s="83"/>
      <c r="G167" s="83"/>
      <c r="H167" s="83"/>
      <c r="I167" s="83"/>
      <c r="J167" s="83"/>
      <c r="K167" s="83"/>
      <c r="L167" s="83"/>
      <c r="M167" s="93"/>
      <c r="N167" s="87"/>
      <c r="O167" s="88"/>
      <c r="P167" s="88"/>
      <c r="Q167" s="89"/>
      <c r="R167" s="38"/>
      <c r="S167" s="38"/>
      <c r="T167" s="38"/>
      <c r="U167" s="97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9"/>
      <c r="AK167" s="49"/>
      <c r="AL167" s="49"/>
      <c r="AM167" s="124"/>
      <c r="AN167" s="125"/>
      <c r="AO167" s="125"/>
      <c r="AP167" s="125"/>
      <c r="AQ167" s="124"/>
      <c r="AR167" s="125"/>
      <c r="AS167" s="125"/>
      <c r="AT167" s="125"/>
      <c r="AU167" s="124"/>
      <c r="AV167" s="125"/>
      <c r="AW167" s="125"/>
      <c r="AX167" s="145"/>
      <c r="AY167" s="47"/>
      <c r="AZ167" s="47"/>
      <c r="BA167" s="47"/>
      <c r="BB167" s="47"/>
      <c r="BC167" s="47"/>
      <c r="BD167" s="53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7"/>
    </row>
    <row r="168" spans="1:70" ht="15.6" customHeight="1" x14ac:dyDescent="0.5">
      <c r="C168" s="32"/>
      <c r="D168" s="83"/>
      <c r="E168" s="83"/>
      <c r="F168" s="83"/>
      <c r="G168" s="83"/>
      <c r="H168" s="83"/>
      <c r="I168" s="83"/>
      <c r="J168" s="83"/>
      <c r="K168" s="83"/>
      <c r="L168" s="83"/>
      <c r="M168" s="93"/>
      <c r="N168" s="90"/>
      <c r="O168" s="91"/>
      <c r="P168" s="91"/>
      <c r="Q168" s="92"/>
      <c r="R168" s="38"/>
      <c r="S168" s="38"/>
      <c r="T168" s="38"/>
      <c r="U168" s="100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2"/>
      <c r="AK168" s="49"/>
      <c r="AL168" s="49"/>
      <c r="AM168" s="127"/>
      <c r="AN168" s="128"/>
      <c r="AO168" s="128"/>
      <c r="AP168" s="128"/>
      <c r="AQ168" s="127"/>
      <c r="AR168" s="128"/>
      <c r="AS168" s="128"/>
      <c r="AT168" s="128"/>
      <c r="AU168" s="127"/>
      <c r="AV168" s="128"/>
      <c r="AW168" s="128"/>
      <c r="AX168" s="146"/>
      <c r="AY168" s="47"/>
      <c r="AZ168" s="47"/>
      <c r="BA168" s="47"/>
      <c r="BB168" s="47"/>
      <c r="BC168" s="47"/>
      <c r="BD168" s="53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7"/>
    </row>
    <row r="169" spans="1:70" ht="15.6" customHeight="1" x14ac:dyDescent="0.5">
      <c r="C169" s="32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19"/>
      <c r="O169" s="19"/>
      <c r="P169" s="19"/>
      <c r="Q169" s="19"/>
      <c r="R169" s="38"/>
      <c r="S169" s="38"/>
      <c r="T169" s="38"/>
      <c r="U169" s="38"/>
      <c r="V169" s="38"/>
      <c r="W169" s="38"/>
      <c r="X169" s="18"/>
      <c r="Y169" s="18"/>
      <c r="Z169" s="18"/>
      <c r="AA169" s="35"/>
      <c r="AB169" s="35"/>
      <c r="AC169" s="35"/>
      <c r="AD169" s="35"/>
      <c r="AE169" s="35"/>
      <c r="AF169" s="35"/>
      <c r="AG169" s="35"/>
      <c r="AH169" s="35"/>
      <c r="AI169" s="35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37"/>
    </row>
    <row r="170" spans="1:70" ht="18.600000000000001" customHeight="1" x14ac:dyDescent="0.5">
      <c r="C170" s="32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19"/>
      <c r="O170" s="19"/>
      <c r="P170" s="19"/>
      <c r="Q170" s="19"/>
      <c r="R170" s="38"/>
      <c r="S170" s="38"/>
      <c r="T170" s="38"/>
      <c r="U170" s="42" t="s">
        <v>32</v>
      </c>
      <c r="V170" s="38"/>
      <c r="W170" s="38"/>
      <c r="X170" s="38"/>
      <c r="Y170" s="38"/>
      <c r="Z170" s="38"/>
      <c r="AA170" s="35"/>
      <c r="AB170" s="43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2" t="s">
        <v>33</v>
      </c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18"/>
      <c r="BQ170" s="37"/>
    </row>
    <row r="171" spans="1:70" ht="15.6" customHeight="1" x14ac:dyDescent="0.4">
      <c r="C171" s="32"/>
      <c r="D171" s="83" t="s">
        <v>34</v>
      </c>
      <c r="E171" s="83"/>
      <c r="F171" s="83"/>
      <c r="G171" s="83"/>
      <c r="H171" s="83"/>
      <c r="I171" s="83"/>
      <c r="J171" s="83"/>
      <c r="K171" s="83"/>
      <c r="L171" s="83"/>
      <c r="M171" s="93"/>
      <c r="N171" s="84" t="str">
        <f>IF([3]回答表!BD17="○",IF([3]回答表!AD43="○","○",""),"")</f>
        <v/>
      </c>
      <c r="O171" s="85"/>
      <c r="P171" s="85"/>
      <c r="Q171" s="86"/>
      <c r="R171" s="38"/>
      <c r="S171" s="38"/>
      <c r="T171" s="38"/>
      <c r="U171" s="94" t="str">
        <f>IF([3]回答表!BD17="○",IF([3]回答表!AD43="○",[3]回答表!B249,""),"")</f>
        <v/>
      </c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6"/>
      <c r="AK171" s="55"/>
      <c r="AL171" s="55"/>
      <c r="AM171" s="94" t="str">
        <f>IF([3]回答表!BD17="○",IF([3]回答表!AD43="○",[3]回答表!B255,""),"")</f>
        <v/>
      </c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6"/>
      <c r="BQ171" s="37"/>
    </row>
    <row r="172" spans="1:70" ht="15.6" customHeight="1" x14ac:dyDescent="0.4">
      <c r="C172" s="32"/>
      <c r="D172" s="83"/>
      <c r="E172" s="83"/>
      <c r="F172" s="83"/>
      <c r="G172" s="83"/>
      <c r="H172" s="83"/>
      <c r="I172" s="83"/>
      <c r="J172" s="83"/>
      <c r="K172" s="83"/>
      <c r="L172" s="83"/>
      <c r="M172" s="93"/>
      <c r="N172" s="87"/>
      <c r="O172" s="88"/>
      <c r="P172" s="88"/>
      <c r="Q172" s="89"/>
      <c r="R172" s="38"/>
      <c r="S172" s="38"/>
      <c r="T172" s="38"/>
      <c r="U172" s="97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9"/>
      <c r="AK172" s="55"/>
      <c r="AL172" s="55"/>
      <c r="AM172" s="97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9"/>
      <c r="BQ172" s="37"/>
    </row>
    <row r="173" spans="1:70" ht="15.6" customHeight="1" x14ac:dyDescent="0.4">
      <c r="C173" s="32"/>
      <c r="D173" s="83"/>
      <c r="E173" s="83"/>
      <c r="F173" s="83"/>
      <c r="G173" s="83"/>
      <c r="H173" s="83"/>
      <c r="I173" s="83"/>
      <c r="J173" s="83"/>
      <c r="K173" s="83"/>
      <c r="L173" s="83"/>
      <c r="M173" s="93"/>
      <c r="N173" s="87"/>
      <c r="O173" s="88"/>
      <c r="P173" s="88"/>
      <c r="Q173" s="89"/>
      <c r="R173" s="38"/>
      <c r="S173" s="38"/>
      <c r="T173" s="38"/>
      <c r="U173" s="97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9"/>
      <c r="AK173" s="55"/>
      <c r="AL173" s="55"/>
      <c r="AM173" s="97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9"/>
      <c r="BQ173" s="37"/>
    </row>
    <row r="174" spans="1:70" ht="15.6" customHeight="1" x14ac:dyDescent="0.4">
      <c r="C174" s="32"/>
      <c r="D174" s="83"/>
      <c r="E174" s="83"/>
      <c r="F174" s="83"/>
      <c r="G174" s="83"/>
      <c r="H174" s="83"/>
      <c r="I174" s="83"/>
      <c r="J174" s="83"/>
      <c r="K174" s="83"/>
      <c r="L174" s="83"/>
      <c r="M174" s="93"/>
      <c r="N174" s="90"/>
      <c r="O174" s="91"/>
      <c r="P174" s="91"/>
      <c r="Q174" s="92"/>
      <c r="R174" s="38"/>
      <c r="S174" s="38"/>
      <c r="T174" s="38"/>
      <c r="U174" s="100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2"/>
      <c r="AK174" s="55"/>
      <c r="AL174" s="55"/>
      <c r="AM174" s="100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2"/>
      <c r="BQ174" s="37"/>
    </row>
    <row r="175" spans="1:70" ht="15.6" customHeight="1" x14ac:dyDescent="0.4">
      <c r="C175" s="56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8"/>
    </row>
    <row r="176" spans="1:70" ht="15.6" customHeight="1" x14ac:dyDescent="0.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</row>
    <row r="177" spans="3:70" ht="15.6" customHeight="1" x14ac:dyDescent="0.4"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28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30"/>
      <c r="BR177" s="24"/>
    </row>
    <row r="178" spans="3:70" ht="15.6" customHeight="1" x14ac:dyDescent="0.5">
      <c r="C178" s="32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18"/>
      <c r="Y178" s="18"/>
      <c r="Z178" s="18"/>
      <c r="AA178" s="34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6"/>
      <c r="AO178" s="39"/>
      <c r="AP178" s="40"/>
      <c r="AQ178" s="40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33"/>
      <c r="BD178" s="34"/>
      <c r="BE178" s="34"/>
      <c r="BF178" s="34"/>
      <c r="BG178" s="34"/>
      <c r="BH178" s="34"/>
      <c r="BI178" s="34"/>
      <c r="BJ178" s="34"/>
      <c r="BK178" s="34"/>
      <c r="BL178" s="34"/>
      <c r="BM178" s="35"/>
      <c r="BN178" s="35"/>
      <c r="BO178" s="35"/>
      <c r="BP178" s="36"/>
      <c r="BQ178" s="37"/>
      <c r="BR178" s="24"/>
    </row>
    <row r="179" spans="3:70" ht="15.6" customHeight="1" x14ac:dyDescent="0.5">
      <c r="C179" s="32"/>
      <c r="D179" s="71" t="s">
        <v>14</v>
      </c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3"/>
      <c r="R179" s="77" t="s">
        <v>54</v>
      </c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9"/>
      <c r="BC179" s="33"/>
      <c r="BD179" s="34"/>
      <c r="BE179" s="34"/>
      <c r="BF179" s="34"/>
      <c r="BG179" s="34"/>
      <c r="BH179" s="34"/>
      <c r="BI179" s="34"/>
      <c r="BJ179" s="34"/>
      <c r="BK179" s="34"/>
      <c r="BL179" s="34"/>
      <c r="BM179" s="35"/>
      <c r="BN179" s="35"/>
      <c r="BO179" s="35"/>
      <c r="BP179" s="36"/>
      <c r="BQ179" s="37"/>
      <c r="BR179" s="24"/>
    </row>
    <row r="180" spans="3:70" ht="15.6" customHeight="1" x14ac:dyDescent="0.5">
      <c r="C180" s="32"/>
      <c r="D180" s="74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6"/>
      <c r="R180" s="80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2"/>
      <c r="BC180" s="33"/>
      <c r="BD180" s="34"/>
      <c r="BE180" s="34"/>
      <c r="BF180" s="34"/>
      <c r="BG180" s="34"/>
      <c r="BH180" s="34"/>
      <c r="BI180" s="34"/>
      <c r="BJ180" s="34"/>
      <c r="BK180" s="34"/>
      <c r="BL180" s="34"/>
      <c r="BM180" s="35"/>
      <c r="BN180" s="35"/>
      <c r="BO180" s="35"/>
      <c r="BP180" s="36"/>
      <c r="BQ180" s="37"/>
      <c r="BR180" s="24"/>
    </row>
    <row r="181" spans="3:70" ht="15.6" customHeight="1" x14ac:dyDescent="0.5">
      <c r="C181" s="32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18"/>
      <c r="Y181" s="18"/>
      <c r="Z181" s="18"/>
      <c r="AA181" s="34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6"/>
      <c r="AO181" s="39"/>
      <c r="AP181" s="40"/>
      <c r="AQ181" s="40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33"/>
      <c r="BD181" s="34"/>
      <c r="BE181" s="34"/>
      <c r="BF181" s="34"/>
      <c r="BG181" s="34"/>
      <c r="BH181" s="34"/>
      <c r="BI181" s="34"/>
      <c r="BJ181" s="34"/>
      <c r="BK181" s="34"/>
      <c r="BL181" s="34"/>
      <c r="BM181" s="35"/>
      <c r="BN181" s="35"/>
      <c r="BO181" s="35"/>
      <c r="BP181" s="36"/>
      <c r="BQ181" s="37"/>
      <c r="BR181" s="24"/>
    </row>
    <row r="182" spans="3:70" ht="25.5" x14ac:dyDescent="0.5">
      <c r="C182" s="32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42" t="s">
        <v>36</v>
      </c>
      <c r="V182" s="38"/>
      <c r="W182" s="38"/>
      <c r="X182" s="38"/>
      <c r="Y182" s="38"/>
      <c r="Z182" s="38"/>
      <c r="AA182" s="35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2" t="s">
        <v>55</v>
      </c>
      <c r="AN182" s="44"/>
      <c r="AO182" s="43"/>
      <c r="AP182" s="45"/>
      <c r="AQ182" s="45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7"/>
      <c r="BD182" s="35"/>
      <c r="BE182" s="48" t="s">
        <v>17</v>
      </c>
      <c r="BF182" s="59"/>
      <c r="BG182" s="59"/>
      <c r="BH182" s="59"/>
      <c r="BI182" s="59"/>
      <c r="BJ182" s="59"/>
      <c r="BK182" s="59"/>
      <c r="BL182" s="35"/>
      <c r="BM182" s="35"/>
      <c r="BN182" s="35"/>
      <c r="BO182" s="35"/>
      <c r="BP182" s="44"/>
      <c r="BQ182" s="37"/>
      <c r="BR182" s="24"/>
    </row>
    <row r="183" spans="3:70" ht="15.6" customHeight="1" x14ac:dyDescent="0.4">
      <c r="C183" s="32"/>
      <c r="D183" s="83" t="s">
        <v>18</v>
      </c>
      <c r="E183" s="83"/>
      <c r="F183" s="83"/>
      <c r="G183" s="83"/>
      <c r="H183" s="83"/>
      <c r="I183" s="83"/>
      <c r="J183" s="83"/>
      <c r="K183" s="83"/>
      <c r="L183" s="83"/>
      <c r="M183" s="83"/>
      <c r="N183" s="84" t="str">
        <f>IF([3]回答表!X44="○","○","")</f>
        <v/>
      </c>
      <c r="O183" s="85"/>
      <c r="P183" s="85"/>
      <c r="Q183" s="86"/>
      <c r="R183" s="38"/>
      <c r="S183" s="38"/>
      <c r="T183" s="38"/>
      <c r="U183" s="94" t="str">
        <f>IF([3]回答表!X44="○",[3]回答表!B266,IF([3]回答表!AA44="○",[3]回答表!B283,""))</f>
        <v/>
      </c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6"/>
      <c r="AK183" s="49"/>
      <c r="AL183" s="49"/>
      <c r="AM183" s="148" t="s">
        <v>56</v>
      </c>
      <c r="AN183" s="149"/>
      <c r="AO183" s="149"/>
      <c r="AP183" s="149"/>
      <c r="AQ183" s="149"/>
      <c r="AR183" s="149"/>
      <c r="AS183" s="149"/>
      <c r="AT183" s="150"/>
      <c r="AU183" s="148" t="s">
        <v>57</v>
      </c>
      <c r="AV183" s="149"/>
      <c r="AW183" s="149"/>
      <c r="AX183" s="149"/>
      <c r="AY183" s="149"/>
      <c r="AZ183" s="149"/>
      <c r="BA183" s="149"/>
      <c r="BB183" s="150"/>
      <c r="BC183" s="39"/>
      <c r="BD183" s="34"/>
      <c r="BE183" s="122" t="str">
        <f>IF([3]回答表!X44="○",[3]回答表!U272,IF([3]回答表!AA44="○",[3]回答表!U289,""))</f>
        <v/>
      </c>
      <c r="BF183" s="123"/>
      <c r="BG183" s="123"/>
      <c r="BH183" s="123"/>
      <c r="BI183" s="122"/>
      <c r="BJ183" s="123"/>
      <c r="BK183" s="123"/>
      <c r="BL183" s="123"/>
      <c r="BM183" s="122"/>
      <c r="BN183" s="123"/>
      <c r="BO183" s="123"/>
      <c r="BP183" s="154"/>
      <c r="BQ183" s="37"/>
      <c r="BR183" s="24"/>
    </row>
    <row r="184" spans="3:70" ht="15.6" customHeight="1" x14ac:dyDescent="0.4">
      <c r="C184" s="32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7"/>
      <c r="O184" s="88"/>
      <c r="P184" s="88"/>
      <c r="Q184" s="89"/>
      <c r="R184" s="38"/>
      <c r="S184" s="38"/>
      <c r="T184" s="38"/>
      <c r="U184" s="97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9"/>
      <c r="AK184" s="49"/>
      <c r="AL184" s="49"/>
      <c r="AM184" s="175"/>
      <c r="AN184" s="176"/>
      <c r="AO184" s="176"/>
      <c r="AP184" s="176"/>
      <c r="AQ184" s="176"/>
      <c r="AR184" s="176"/>
      <c r="AS184" s="176"/>
      <c r="AT184" s="177"/>
      <c r="AU184" s="175"/>
      <c r="AV184" s="176"/>
      <c r="AW184" s="176"/>
      <c r="AX184" s="176"/>
      <c r="AY184" s="176"/>
      <c r="AZ184" s="176"/>
      <c r="BA184" s="176"/>
      <c r="BB184" s="177"/>
      <c r="BC184" s="39"/>
      <c r="BD184" s="34"/>
      <c r="BE184" s="124"/>
      <c r="BF184" s="125"/>
      <c r="BG184" s="125"/>
      <c r="BH184" s="125"/>
      <c r="BI184" s="124"/>
      <c r="BJ184" s="125"/>
      <c r="BK184" s="125"/>
      <c r="BL184" s="125"/>
      <c r="BM184" s="124"/>
      <c r="BN184" s="125"/>
      <c r="BO184" s="125"/>
      <c r="BP184" s="145"/>
      <c r="BQ184" s="37"/>
      <c r="BR184" s="24"/>
    </row>
    <row r="185" spans="3:70" ht="15.6" customHeight="1" x14ac:dyDescent="0.4">
      <c r="C185" s="32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7"/>
      <c r="O185" s="88"/>
      <c r="P185" s="88"/>
      <c r="Q185" s="89"/>
      <c r="R185" s="38"/>
      <c r="S185" s="38"/>
      <c r="T185" s="38"/>
      <c r="U185" s="97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9"/>
      <c r="AK185" s="49"/>
      <c r="AL185" s="49"/>
      <c r="AM185" s="151"/>
      <c r="AN185" s="152"/>
      <c r="AO185" s="152"/>
      <c r="AP185" s="152"/>
      <c r="AQ185" s="152"/>
      <c r="AR185" s="152"/>
      <c r="AS185" s="152"/>
      <c r="AT185" s="153"/>
      <c r="AU185" s="151"/>
      <c r="AV185" s="152"/>
      <c r="AW185" s="152"/>
      <c r="AX185" s="152"/>
      <c r="AY185" s="152"/>
      <c r="AZ185" s="152"/>
      <c r="BA185" s="152"/>
      <c r="BB185" s="153"/>
      <c r="BC185" s="39"/>
      <c r="BD185" s="34"/>
      <c r="BE185" s="124"/>
      <c r="BF185" s="125"/>
      <c r="BG185" s="125"/>
      <c r="BH185" s="125"/>
      <c r="BI185" s="124"/>
      <c r="BJ185" s="125"/>
      <c r="BK185" s="125"/>
      <c r="BL185" s="125"/>
      <c r="BM185" s="124"/>
      <c r="BN185" s="125"/>
      <c r="BO185" s="125"/>
      <c r="BP185" s="145"/>
      <c r="BQ185" s="37"/>
      <c r="BR185" s="24"/>
    </row>
    <row r="186" spans="3:70" ht="15.6" customHeight="1" x14ac:dyDescent="0.4">
      <c r="C186" s="32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90"/>
      <c r="O186" s="91"/>
      <c r="P186" s="91"/>
      <c r="Q186" s="92"/>
      <c r="R186" s="38"/>
      <c r="S186" s="38"/>
      <c r="T186" s="38"/>
      <c r="U186" s="97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9"/>
      <c r="AK186" s="49"/>
      <c r="AL186" s="49"/>
      <c r="AM186" s="111" t="str">
        <f>IF([3]回答表!X44="○",[3]回答表!G272,IF([3]回答表!AA44="○",[3]回答表!G289,""))</f>
        <v/>
      </c>
      <c r="AN186" s="112"/>
      <c r="AO186" s="112"/>
      <c r="AP186" s="112"/>
      <c r="AQ186" s="112"/>
      <c r="AR186" s="112"/>
      <c r="AS186" s="112"/>
      <c r="AT186" s="113"/>
      <c r="AU186" s="111" t="str">
        <f>IF([3]回答表!X44="○",[3]回答表!G273,IF([3]回答表!AA44="○",[3]回答表!G290,""))</f>
        <v/>
      </c>
      <c r="AV186" s="112"/>
      <c r="AW186" s="112"/>
      <c r="AX186" s="112"/>
      <c r="AY186" s="112"/>
      <c r="AZ186" s="112"/>
      <c r="BA186" s="112"/>
      <c r="BB186" s="113"/>
      <c r="BC186" s="39"/>
      <c r="BD186" s="34"/>
      <c r="BE186" s="124" t="str">
        <f>IF([3]回答表!X44="○",[3]回答表!X272,IF([3]回答表!AA44="○",[3]回答表!X289,""))</f>
        <v/>
      </c>
      <c r="BF186" s="125"/>
      <c r="BG186" s="125"/>
      <c r="BH186" s="125"/>
      <c r="BI186" s="124" t="str">
        <f>IF([3]回答表!X44="○",[3]回答表!X273,IF([3]回答表!AA44="○",[3]回答表!X290,""))</f>
        <v/>
      </c>
      <c r="BJ186" s="125"/>
      <c r="BK186" s="125"/>
      <c r="BL186" s="145"/>
      <c r="BM186" s="124" t="str">
        <f>IF([3]回答表!X44="○",[3]回答表!X274,IF([3]回答表!AA44="○",[3]回答表!X291,""))</f>
        <v/>
      </c>
      <c r="BN186" s="125"/>
      <c r="BO186" s="125"/>
      <c r="BP186" s="145"/>
      <c r="BQ186" s="37"/>
      <c r="BR186" s="24"/>
    </row>
    <row r="187" spans="3:70" ht="15.6" customHeight="1" x14ac:dyDescent="0.4">
      <c r="C187" s="32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2"/>
      <c r="O187" s="52"/>
      <c r="P187" s="52"/>
      <c r="Q187" s="52"/>
      <c r="R187" s="52"/>
      <c r="S187" s="52"/>
      <c r="T187" s="52"/>
      <c r="U187" s="97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9"/>
      <c r="AK187" s="49"/>
      <c r="AL187" s="49"/>
      <c r="AM187" s="114"/>
      <c r="AN187" s="115"/>
      <c r="AO187" s="115"/>
      <c r="AP187" s="115"/>
      <c r="AQ187" s="115"/>
      <c r="AR187" s="115"/>
      <c r="AS187" s="115"/>
      <c r="AT187" s="116"/>
      <c r="AU187" s="114"/>
      <c r="AV187" s="115"/>
      <c r="AW187" s="115"/>
      <c r="AX187" s="115"/>
      <c r="AY187" s="115"/>
      <c r="AZ187" s="115"/>
      <c r="BA187" s="115"/>
      <c r="BB187" s="116"/>
      <c r="BC187" s="39"/>
      <c r="BD187" s="39"/>
      <c r="BE187" s="124"/>
      <c r="BF187" s="125"/>
      <c r="BG187" s="125"/>
      <c r="BH187" s="125"/>
      <c r="BI187" s="124"/>
      <c r="BJ187" s="125"/>
      <c r="BK187" s="125"/>
      <c r="BL187" s="145"/>
      <c r="BM187" s="124"/>
      <c r="BN187" s="125"/>
      <c r="BO187" s="125"/>
      <c r="BP187" s="145"/>
      <c r="BQ187" s="37"/>
      <c r="BR187" s="24"/>
    </row>
    <row r="188" spans="3:70" ht="15.6" customHeight="1" x14ac:dyDescent="0.4">
      <c r="C188" s="32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2"/>
      <c r="O188" s="52"/>
      <c r="P188" s="52"/>
      <c r="Q188" s="52"/>
      <c r="R188" s="52"/>
      <c r="S188" s="52"/>
      <c r="T188" s="52"/>
      <c r="U188" s="97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9"/>
      <c r="AK188" s="49"/>
      <c r="AL188" s="49"/>
      <c r="AM188" s="117"/>
      <c r="AN188" s="118"/>
      <c r="AO188" s="118"/>
      <c r="AP188" s="118"/>
      <c r="AQ188" s="118"/>
      <c r="AR188" s="118"/>
      <c r="AS188" s="118"/>
      <c r="AT188" s="119"/>
      <c r="AU188" s="117"/>
      <c r="AV188" s="118"/>
      <c r="AW188" s="118"/>
      <c r="AX188" s="118"/>
      <c r="AY188" s="118"/>
      <c r="AZ188" s="118"/>
      <c r="BA188" s="118"/>
      <c r="BB188" s="119"/>
      <c r="BC188" s="39"/>
      <c r="BD188" s="34"/>
      <c r="BE188" s="124"/>
      <c r="BF188" s="125"/>
      <c r="BG188" s="125"/>
      <c r="BH188" s="125"/>
      <c r="BI188" s="124"/>
      <c r="BJ188" s="125"/>
      <c r="BK188" s="125"/>
      <c r="BL188" s="145"/>
      <c r="BM188" s="124"/>
      <c r="BN188" s="125"/>
      <c r="BO188" s="125"/>
      <c r="BP188" s="145"/>
      <c r="BQ188" s="37"/>
      <c r="BR188" s="24"/>
    </row>
    <row r="189" spans="3:70" ht="15.6" customHeight="1" x14ac:dyDescent="0.4">
      <c r="C189" s="32"/>
      <c r="D189" s="126" t="s">
        <v>26</v>
      </c>
      <c r="E189" s="83"/>
      <c r="F189" s="83"/>
      <c r="G189" s="83"/>
      <c r="H189" s="83"/>
      <c r="I189" s="83"/>
      <c r="J189" s="83"/>
      <c r="K189" s="83"/>
      <c r="L189" s="83"/>
      <c r="M189" s="93"/>
      <c r="N189" s="84" t="str">
        <f>IF([3]回答表!AA44="○","○","")</f>
        <v/>
      </c>
      <c r="O189" s="85"/>
      <c r="P189" s="85"/>
      <c r="Q189" s="86"/>
      <c r="R189" s="38"/>
      <c r="S189" s="38"/>
      <c r="T189" s="38"/>
      <c r="U189" s="97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9"/>
      <c r="AK189" s="49"/>
      <c r="AL189" s="49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9"/>
      <c r="BD189" s="53"/>
      <c r="BE189" s="124"/>
      <c r="BF189" s="125"/>
      <c r="BG189" s="125"/>
      <c r="BH189" s="125"/>
      <c r="BI189" s="124"/>
      <c r="BJ189" s="125"/>
      <c r="BK189" s="125"/>
      <c r="BL189" s="145"/>
      <c r="BM189" s="124"/>
      <c r="BN189" s="125"/>
      <c r="BO189" s="125"/>
      <c r="BP189" s="145"/>
      <c r="BQ189" s="37"/>
      <c r="BR189" s="24"/>
    </row>
    <row r="190" spans="3:70" ht="15.6" customHeight="1" x14ac:dyDescent="0.4">
      <c r="C190" s="32"/>
      <c r="D190" s="83"/>
      <c r="E190" s="83"/>
      <c r="F190" s="83"/>
      <c r="G190" s="83"/>
      <c r="H190" s="83"/>
      <c r="I190" s="83"/>
      <c r="J190" s="83"/>
      <c r="K190" s="83"/>
      <c r="L190" s="83"/>
      <c r="M190" s="93"/>
      <c r="N190" s="87"/>
      <c r="O190" s="88"/>
      <c r="P190" s="88"/>
      <c r="Q190" s="89"/>
      <c r="R190" s="38"/>
      <c r="S190" s="38"/>
      <c r="T190" s="38"/>
      <c r="U190" s="97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9"/>
      <c r="AK190" s="49"/>
      <c r="AL190" s="49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9"/>
      <c r="BD190" s="53"/>
      <c r="BE190" s="124" t="s">
        <v>23</v>
      </c>
      <c r="BF190" s="125"/>
      <c r="BG190" s="125"/>
      <c r="BH190" s="125"/>
      <c r="BI190" s="124" t="s">
        <v>24</v>
      </c>
      <c r="BJ190" s="125"/>
      <c r="BK190" s="125"/>
      <c r="BL190" s="125"/>
      <c r="BM190" s="124" t="s">
        <v>25</v>
      </c>
      <c r="BN190" s="125"/>
      <c r="BO190" s="125"/>
      <c r="BP190" s="145"/>
      <c r="BQ190" s="37"/>
      <c r="BR190" s="24"/>
    </row>
    <row r="191" spans="3:70" ht="15.6" customHeight="1" x14ac:dyDescent="0.4">
      <c r="C191" s="32"/>
      <c r="D191" s="83"/>
      <c r="E191" s="83"/>
      <c r="F191" s="83"/>
      <c r="G191" s="83"/>
      <c r="H191" s="83"/>
      <c r="I191" s="83"/>
      <c r="J191" s="83"/>
      <c r="K191" s="83"/>
      <c r="L191" s="83"/>
      <c r="M191" s="93"/>
      <c r="N191" s="87"/>
      <c r="O191" s="88"/>
      <c r="P191" s="88"/>
      <c r="Q191" s="89"/>
      <c r="R191" s="38"/>
      <c r="S191" s="38"/>
      <c r="T191" s="38"/>
      <c r="U191" s="97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9"/>
      <c r="AK191" s="49"/>
      <c r="AL191" s="49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9"/>
      <c r="BD191" s="53"/>
      <c r="BE191" s="124"/>
      <c r="BF191" s="125"/>
      <c r="BG191" s="125"/>
      <c r="BH191" s="125"/>
      <c r="BI191" s="124"/>
      <c r="BJ191" s="125"/>
      <c r="BK191" s="125"/>
      <c r="BL191" s="125"/>
      <c r="BM191" s="124"/>
      <c r="BN191" s="125"/>
      <c r="BO191" s="125"/>
      <c r="BP191" s="145"/>
      <c r="BQ191" s="37"/>
      <c r="BR191" s="24"/>
    </row>
    <row r="192" spans="3:70" ht="15.6" customHeight="1" x14ac:dyDescent="0.4">
      <c r="C192" s="32"/>
      <c r="D192" s="83"/>
      <c r="E192" s="83"/>
      <c r="F192" s="83"/>
      <c r="G192" s="83"/>
      <c r="H192" s="83"/>
      <c r="I192" s="83"/>
      <c r="J192" s="83"/>
      <c r="K192" s="83"/>
      <c r="L192" s="83"/>
      <c r="M192" s="93"/>
      <c r="N192" s="90"/>
      <c r="O192" s="91"/>
      <c r="P192" s="91"/>
      <c r="Q192" s="92"/>
      <c r="R192" s="38"/>
      <c r="S192" s="38"/>
      <c r="T192" s="38"/>
      <c r="U192" s="100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2"/>
      <c r="AK192" s="49"/>
      <c r="AL192" s="49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9"/>
      <c r="BD192" s="53"/>
      <c r="BE192" s="127"/>
      <c r="BF192" s="128"/>
      <c r="BG192" s="128"/>
      <c r="BH192" s="128"/>
      <c r="BI192" s="127"/>
      <c r="BJ192" s="128"/>
      <c r="BK192" s="128"/>
      <c r="BL192" s="128"/>
      <c r="BM192" s="127"/>
      <c r="BN192" s="128"/>
      <c r="BO192" s="128"/>
      <c r="BP192" s="146"/>
      <c r="BQ192" s="37"/>
      <c r="BR192" s="24"/>
    </row>
    <row r="193" spans="1:70" ht="15.6" customHeight="1" x14ac:dyDescent="0.5">
      <c r="C193" s="32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18"/>
      <c r="Y193" s="18"/>
      <c r="Z193" s="18"/>
      <c r="AA193" s="35"/>
      <c r="AB193" s="35"/>
      <c r="AC193" s="35"/>
      <c r="AD193" s="35"/>
      <c r="AE193" s="35"/>
      <c r="AF193" s="35"/>
      <c r="AG193" s="35"/>
      <c r="AH193" s="35"/>
      <c r="AI193" s="35"/>
      <c r="AJ193" s="18"/>
      <c r="AK193" s="18"/>
      <c r="AL193" s="18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37"/>
      <c r="BR193" s="24"/>
    </row>
    <row r="194" spans="1:70" ht="18.600000000000001" customHeight="1" x14ac:dyDescent="0.5">
      <c r="C194" s="32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38"/>
      <c r="O194" s="38"/>
      <c r="P194" s="38"/>
      <c r="Q194" s="38"/>
      <c r="R194" s="38"/>
      <c r="S194" s="38"/>
      <c r="T194" s="38"/>
      <c r="U194" s="42" t="s">
        <v>32</v>
      </c>
      <c r="V194" s="38"/>
      <c r="W194" s="38"/>
      <c r="X194" s="38"/>
      <c r="Y194" s="38"/>
      <c r="Z194" s="38"/>
      <c r="AA194" s="35"/>
      <c r="AB194" s="43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2" t="s">
        <v>33</v>
      </c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18"/>
      <c r="BQ194" s="37"/>
      <c r="BR194" s="24"/>
    </row>
    <row r="195" spans="1:70" ht="15.6" customHeight="1" x14ac:dyDescent="0.4">
      <c r="C195" s="32"/>
      <c r="D195" s="83" t="s">
        <v>34</v>
      </c>
      <c r="E195" s="83"/>
      <c r="F195" s="83"/>
      <c r="G195" s="83"/>
      <c r="H195" s="83"/>
      <c r="I195" s="83"/>
      <c r="J195" s="83"/>
      <c r="K195" s="83"/>
      <c r="L195" s="83"/>
      <c r="M195" s="93"/>
      <c r="N195" s="84" t="str">
        <f>IF([3]回答表!AD44="○","○","")</f>
        <v/>
      </c>
      <c r="O195" s="85"/>
      <c r="P195" s="85"/>
      <c r="Q195" s="86"/>
      <c r="R195" s="38"/>
      <c r="S195" s="38"/>
      <c r="T195" s="38"/>
      <c r="U195" s="94" t="str">
        <f>IF([3]回答表!AD44="○",[3]回答表!B296,"")</f>
        <v/>
      </c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6"/>
      <c r="AK195" s="60"/>
      <c r="AL195" s="60"/>
      <c r="AM195" s="94" t="str">
        <f>IF([3]回答表!AD44="○",[3]回答表!B302,"")</f>
        <v/>
      </c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6"/>
      <c r="BQ195" s="37"/>
      <c r="BR195" s="24"/>
    </row>
    <row r="196" spans="1:70" ht="15.6" customHeight="1" x14ac:dyDescent="0.4">
      <c r="C196" s="32"/>
      <c r="D196" s="83"/>
      <c r="E196" s="83"/>
      <c r="F196" s="83"/>
      <c r="G196" s="83"/>
      <c r="H196" s="83"/>
      <c r="I196" s="83"/>
      <c r="J196" s="83"/>
      <c r="K196" s="83"/>
      <c r="L196" s="83"/>
      <c r="M196" s="93"/>
      <c r="N196" s="87"/>
      <c r="O196" s="88"/>
      <c r="P196" s="88"/>
      <c r="Q196" s="89"/>
      <c r="R196" s="38"/>
      <c r="S196" s="38"/>
      <c r="T196" s="38"/>
      <c r="U196" s="97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9"/>
      <c r="AK196" s="60"/>
      <c r="AL196" s="60"/>
      <c r="AM196" s="97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9"/>
      <c r="BQ196" s="37"/>
      <c r="BR196" s="24"/>
    </row>
    <row r="197" spans="1:70" ht="15.6" customHeight="1" x14ac:dyDescent="0.4">
      <c r="C197" s="32"/>
      <c r="D197" s="83"/>
      <c r="E197" s="83"/>
      <c r="F197" s="83"/>
      <c r="G197" s="83"/>
      <c r="H197" s="83"/>
      <c r="I197" s="83"/>
      <c r="J197" s="83"/>
      <c r="K197" s="83"/>
      <c r="L197" s="83"/>
      <c r="M197" s="93"/>
      <c r="N197" s="87"/>
      <c r="O197" s="88"/>
      <c r="P197" s="88"/>
      <c r="Q197" s="89"/>
      <c r="R197" s="38"/>
      <c r="S197" s="38"/>
      <c r="T197" s="38"/>
      <c r="U197" s="97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9"/>
      <c r="AK197" s="60"/>
      <c r="AL197" s="60"/>
      <c r="AM197" s="97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9"/>
      <c r="BQ197" s="37"/>
      <c r="BR197" s="24"/>
    </row>
    <row r="198" spans="1:70" ht="15.6" customHeight="1" x14ac:dyDescent="0.4">
      <c r="C198" s="32"/>
      <c r="D198" s="83"/>
      <c r="E198" s="83"/>
      <c r="F198" s="83"/>
      <c r="G198" s="83"/>
      <c r="H198" s="83"/>
      <c r="I198" s="83"/>
      <c r="J198" s="83"/>
      <c r="K198" s="83"/>
      <c r="L198" s="83"/>
      <c r="M198" s="93"/>
      <c r="N198" s="90"/>
      <c r="O198" s="91"/>
      <c r="P198" s="91"/>
      <c r="Q198" s="92"/>
      <c r="R198" s="38"/>
      <c r="S198" s="38"/>
      <c r="T198" s="38"/>
      <c r="U198" s="100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2"/>
      <c r="AK198" s="60"/>
      <c r="AL198" s="60"/>
      <c r="AM198" s="100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2"/>
      <c r="BQ198" s="37"/>
      <c r="BR198" s="24"/>
    </row>
    <row r="199" spans="1:70" ht="15.6" customHeight="1" x14ac:dyDescent="0.4"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8"/>
      <c r="BR199" s="24"/>
    </row>
    <row r="200" spans="1:70" ht="15.6" customHeight="1" x14ac:dyDescent="0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</row>
    <row r="201" spans="1:70" ht="15.6" customHeight="1" x14ac:dyDescent="0.4"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28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30"/>
      <c r="BR201" s="24"/>
    </row>
    <row r="202" spans="1:70" ht="15.6" customHeight="1" x14ac:dyDescent="0.5">
      <c r="A202" s="24"/>
      <c r="B202" s="24"/>
      <c r="C202" s="32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18"/>
      <c r="Y202" s="18"/>
      <c r="Z202" s="18"/>
      <c r="AA202" s="34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6"/>
      <c r="AO202" s="39"/>
      <c r="AP202" s="40"/>
      <c r="AQ202" s="40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33"/>
      <c r="BD202" s="34"/>
      <c r="BE202" s="34"/>
      <c r="BF202" s="34"/>
      <c r="BG202" s="34"/>
      <c r="BH202" s="34"/>
      <c r="BI202" s="34"/>
      <c r="BJ202" s="34"/>
      <c r="BK202" s="34"/>
      <c r="BL202" s="34"/>
      <c r="BM202" s="35"/>
      <c r="BN202" s="35"/>
      <c r="BO202" s="35"/>
      <c r="BP202" s="36"/>
      <c r="BQ202" s="37"/>
      <c r="BR202" s="24"/>
    </row>
    <row r="203" spans="1:70" ht="15.6" customHeight="1" x14ac:dyDescent="0.5">
      <c r="A203" s="24"/>
      <c r="B203" s="24"/>
      <c r="C203" s="32"/>
      <c r="D203" s="71" t="s">
        <v>14</v>
      </c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3"/>
      <c r="R203" s="77" t="s">
        <v>58</v>
      </c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9"/>
      <c r="BC203" s="33"/>
      <c r="BD203" s="34"/>
      <c r="BE203" s="34"/>
      <c r="BF203" s="34"/>
      <c r="BG203" s="34"/>
      <c r="BH203" s="34"/>
      <c r="BI203" s="34"/>
      <c r="BJ203" s="34"/>
      <c r="BK203" s="34"/>
      <c r="BL203" s="34"/>
      <c r="BM203" s="35"/>
      <c r="BN203" s="35"/>
      <c r="BO203" s="35"/>
      <c r="BP203" s="36"/>
      <c r="BQ203" s="37"/>
      <c r="BR203" s="24"/>
    </row>
    <row r="204" spans="1:70" ht="15.6" customHeight="1" x14ac:dyDescent="0.5">
      <c r="A204" s="24"/>
      <c r="B204" s="24"/>
      <c r="C204" s="32"/>
      <c r="D204" s="74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6"/>
      <c r="R204" s="80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2"/>
      <c r="BC204" s="33"/>
      <c r="BD204" s="34"/>
      <c r="BE204" s="34"/>
      <c r="BF204" s="34"/>
      <c r="BG204" s="34"/>
      <c r="BH204" s="34"/>
      <c r="BI204" s="34"/>
      <c r="BJ204" s="34"/>
      <c r="BK204" s="34"/>
      <c r="BL204" s="34"/>
      <c r="BM204" s="35"/>
      <c r="BN204" s="35"/>
      <c r="BO204" s="35"/>
      <c r="BP204" s="36"/>
      <c r="BQ204" s="37"/>
      <c r="BR204" s="24"/>
    </row>
    <row r="205" spans="1:70" ht="15.6" customHeight="1" x14ac:dyDescent="0.5">
      <c r="A205" s="24"/>
      <c r="B205" s="24"/>
      <c r="C205" s="32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18"/>
      <c r="Y205" s="18"/>
      <c r="Z205" s="18"/>
      <c r="AA205" s="34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6"/>
      <c r="AO205" s="39"/>
      <c r="AP205" s="40"/>
      <c r="AQ205" s="40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33"/>
      <c r="BD205" s="34"/>
      <c r="BE205" s="34"/>
      <c r="BF205" s="34"/>
      <c r="BG205" s="34"/>
      <c r="BH205" s="34"/>
      <c r="BI205" s="34"/>
      <c r="BJ205" s="34"/>
      <c r="BK205" s="34"/>
      <c r="BL205" s="34"/>
      <c r="BM205" s="35"/>
      <c r="BN205" s="35"/>
      <c r="BO205" s="35"/>
      <c r="BP205" s="36"/>
      <c r="BQ205" s="37"/>
      <c r="BR205" s="24"/>
    </row>
    <row r="206" spans="1:70" ht="19.149999999999999" customHeight="1" x14ac:dyDescent="0.5">
      <c r="A206" s="24"/>
      <c r="B206" s="24"/>
      <c r="C206" s="32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42" t="s">
        <v>36</v>
      </c>
      <c r="V206" s="38"/>
      <c r="W206" s="38"/>
      <c r="X206" s="38"/>
      <c r="Y206" s="38"/>
      <c r="Z206" s="38"/>
      <c r="AA206" s="35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61" t="s">
        <v>59</v>
      </c>
      <c r="AO206" s="35"/>
      <c r="AP206" s="35"/>
      <c r="AQ206" s="35"/>
      <c r="AR206" s="35"/>
      <c r="AS206" s="35"/>
      <c r="AT206" s="35"/>
      <c r="AU206" s="35"/>
      <c r="AV206" s="35"/>
      <c r="AW206" s="35"/>
      <c r="AX206" s="44"/>
      <c r="AY206" s="42"/>
      <c r="AZ206" s="42"/>
      <c r="BA206" s="62"/>
      <c r="BB206" s="62"/>
      <c r="BC206" s="33"/>
      <c r="BD206" s="34"/>
      <c r="BE206" s="48" t="s">
        <v>17</v>
      </c>
      <c r="BF206" s="59"/>
      <c r="BG206" s="59"/>
      <c r="BH206" s="59"/>
      <c r="BI206" s="59"/>
      <c r="BJ206" s="59"/>
      <c r="BK206" s="59"/>
      <c r="BL206" s="35"/>
      <c r="BM206" s="35"/>
      <c r="BN206" s="35"/>
      <c r="BO206" s="35"/>
      <c r="BP206" s="44"/>
      <c r="BQ206" s="37"/>
      <c r="BR206" s="24"/>
    </row>
    <row r="207" spans="1:70" ht="15.6" customHeight="1" x14ac:dyDescent="0.4">
      <c r="A207" s="24"/>
      <c r="B207" s="24"/>
      <c r="C207" s="32"/>
      <c r="D207" s="77" t="s">
        <v>18</v>
      </c>
      <c r="E207" s="78"/>
      <c r="F207" s="78"/>
      <c r="G207" s="78"/>
      <c r="H207" s="78"/>
      <c r="I207" s="78"/>
      <c r="J207" s="78"/>
      <c r="K207" s="78"/>
      <c r="L207" s="78"/>
      <c r="M207" s="79"/>
      <c r="N207" s="84" t="str">
        <f>IF([3]回答表!X45="○","○","")</f>
        <v/>
      </c>
      <c r="O207" s="85"/>
      <c r="P207" s="85"/>
      <c r="Q207" s="86"/>
      <c r="R207" s="38"/>
      <c r="S207" s="38"/>
      <c r="T207" s="38"/>
      <c r="U207" s="94" t="str">
        <f>IF([3]回答表!X45="○",[3]回答表!B314,IF([3]回答表!AA45="○",[3]回答表!B337,""))</f>
        <v/>
      </c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6"/>
      <c r="AK207" s="49"/>
      <c r="AL207" s="49"/>
      <c r="AM207" s="49"/>
      <c r="AN207" s="94" t="str">
        <f>IF([3]回答表!X45="○",[3]回答表!B320,"")</f>
        <v/>
      </c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8"/>
      <c r="BC207" s="39"/>
      <c r="BD207" s="34"/>
      <c r="BE207" s="122" t="str">
        <f>IF([3]回答表!X45="○",[3]回答表!B326,IF([3]回答表!AA45="○",[3]回答表!B343,""))</f>
        <v/>
      </c>
      <c r="BF207" s="123"/>
      <c r="BG207" s="123"/>
      <c r="BH207" s="123"/>
      <c r="BI207" s="122"/>
      <c r="BJ207" s="123"/>
      <c r="BK207" s="123"/>
      <c r="BL207" s="123"/>
      <c r="BM207" s="122"/>
      <c r="BN207" s="123"/>
      <c r="BO207" s="123"/>
      <c r="BP207" s="154"/>
      <c r="BQ207" s="37"/>
      <c r="BR207" s="24"/>
    </row>
    <row r="208" spans="1:70" ht="15.6" customHeight="1" x14ac:dyDescent="0.4">
      <c r="A208" s="24"/>
      <c r="B208" s="24"/>
      <c r="C208" s="32"/>
      <c r="D208" s="129"/>
      <c r="E208" s="130"/>
      <c r="F208" s="130"/>
      <c r="G208" s="130"/>
      <c r="H208" s="130"/>
      <c r="I208" s="130"/>
      <c r="J208" s="130"/>
      <c r="K208" s="130"/>
      <c r="L208" s="130"/>
      <c r="M208" s="131"/>
      <c r="N208" s="87"/>
      <c r="O208" s="88"/>
      <c r="P208" s="88"/>
      <c r="Q208" s="89"/>
      <c r="R208" s="38"/>
      <c r="S208" s="38"/>
      <c r="T208" s="38"/>
      <c r="U208" s="97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9"/>
      <c r="AK208" s="49"/>
      <c r="AL208" s="49"/>
      <c r="AM208" s="49"/>
      <c r="AN208" s="169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1"/>
      <c r="BC208" s="39"/>
      <c r="BD208" s="34"/>
      <c r="BE208" s="124"/>
      <c r="BF208" s="125"/>
      <c r="BG208" s="125"/>
      <c r="BH208" s="125"/>
      <c r="BI208" s="124"/>
      <c r="BJ208" s="125"/>
      <c r="BK208" s="125"/>
      <c r="BL208" s="125"/>
      <c r="BM208" s="124"/>
      <c r="BN208" s="125"/>
      <c r="BO208" s="125"/>
      <c r="BP208" s="145"/>
      <c r="BQ208" s="37"/>
      <c r="BR208" s="24"/>
    </row>
    <row r="209" spans="1:70" ht="15.6" customHeight="1" x14ac:dyDescent="0.4">
      <c r="A209" s="24"/>
      <c r="B209" s="24"/>
      <c r="C209" s="32"/>
      <c r="D209" s="129"/>
      <c r="E209" s="130"/>
      <c r="F209" s="130"/>
      <c r="G209" s="130"/>
      <c r="H209" s="130"/>
      <c r="I209" s="130"/>
      <c r="J209" s="130"/>
      <c r="K209" s="130"/>
      <c r="L209" s="130"/>
      <c r="M209" s="131"/>
      <c r="N209" s="87"/>
      <c r="O209" s="88"/>
      <c r="P209" s="88"/>
      <c r="Q209" s="89"/>
      <c r="R209" s="38"/>
      <c r="S209" s="38"/>
      <c r="T209" s="38"/>
      <c r="U209" s="97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9"/>
      <c r="AK209" s="49"/>
      <c r="AL209" s="49"/>
      <c r="AM209" s="49"/>
      <c r="AN209" s="169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1"/>
      <c r="BC209" s="39"/>
      <c r="BD209" s="34"/>
      <c r="BE209" s="124"/>
      <c r="BF209" s="125"/>
      <c r="BG209" s="125"/>
      <c r="BH209" s="125"/>
      <c r="BI209" s="124"/>
      <c r="BJ209" s="125"/>
      <c r="BK209" s="125"/>
      <c r="BL209" s="125"/>
      <c r="BM209" s="124"/>
      <c r="BN209" s="125"/>
      <c r="BO209" s="125"/>
      <c r="BP209" s="145"/>
      <c r="BQ209" s="37"/>
      <c r="BR209" s="24"/>
    </row>
    <row r="210" spans="1:70" ht="15.6" customHeight="1" x14ac:dyDescent="0.4">
      <c r="A210" s="24"/>
      <c r="B210" s="24"/>
      <c r="C210" s="32"/>
      <c r="D210" s="80"/>
      <c r="E210" s="81"/>
      <c r="F210" s="81"/>
      <c r="G210" s="81"/>
      <c r="H210" s="81"/>
      <c r="I210" s="81"/>
      <c r="J210" s="81"/>
      <c r="K210" s="81"/>
      <c r="L210" s="81"/>
      <c r="M210" s="82"/>
      <c r="N210" s="90"/>
      <c r="O210" s="91"/>
      <c r="P210" s="91"/>
      <c r="Q210" s="92"/>
      <c r="R210" s="38"/>
      <c r="S210" s="38"/>
      <c r="T210" s="38"/>
      <c r="U210" s="97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9"/>
      <c r="AK210" s="49"/>
      <c r="AL210" s="49"/>
      <c r="AM210" s="49"/>
      <c r="AN210" s="169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  <c r="BB210" s="171"/>
      <c r="BC210" s="39"/>
      <c r="BD210" s="34"/>
      <c r="BE210" s="124" t="str">
        <f>IF([3]回答表!X45="○",[3]回答表!E326,IF([3]回答表!AA45="○",[3]回答表!E343,""))</f>
        <v/>
      </c>
      <c r="BF210" s="125"/>
      <c r="BG210" s="125"/>
      <c r="BH210" s="125"/>
      <c r="BI210" s="124" t="str">
        <f>IF([3]回答表!X45="○",[3]回答表!E327,IF([3]回答表!AA45="○",[3]回答表!E344,""))</f>
        <v/>
      </c>
      <c r="BJ210" s="125"/>
      <c r="BK210" s="125"/>
      <c r="BL210" s="145"/>
      <c r="BM210" s="124" t="str">
        <f>IF([3]回答表!X45="○",[3]回答表!E328,IF([3]回答表!AA45="○",[3]回答表!E345,""))</f>
        <v/>
      </c>
      <c r="BN210" s="125"/>
      <c r="BO210" s="125"/>
      <c r="BP210" s="145"/>
      <c r="BQ210" s="37"/>
      <c r="BR210" s="24"/>
    </row>
    <row r="211" spans="1:70" ht="15.6" customHeight="1" x14ac:dyDescent="0.4">
      <c r="A211" s="24"/>
      <c r="B211" s="24"/>
      <c r="C211" s="32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2"/>
      <c r="O211" s="52"/>
      <c r="P211" s="52"/>
      <c r="Q211" s="52"/>
      <c r="R211" s="52"/>
      <c r="S211" s="52"/>
      <c r="T211" s="52"/>
      <c r="U211" s="97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9"/>
      <c r="AK211" s="49"/>
      <c r="AL211" s="49"/>
      <c r="AM211" s="49"/>
      <c r="AN211" s="169"/>
      <c r="AO211" s="170"/>
      <c r="AP211" s="170"/>
      <c r="AQ211" s="170"/>
      <c r="AR211" s="170"/>
      <c r="AS211" s="170"/>
      <c r="AT211" s="170"/>
      <c r="AU211" s="170"/>
      <c r="AV211" s="170"/>
      <c r="AW211" s="170"/>
      <c r="AX211" s="170"/>
      <c r="AY211" s="170"/>
      <c r="AZ211" s="170"/>
      <c r="BA211" s="170"/>
      <c r="BB211" s="171"/>
      <c r="BC211" s="39"/>
      <c r="BD211" s="39"/>
      <c r="BE211" s="124"/>
      <c r="BF211" s="125"/>
      <c r="BG211" s="125"/>
      <c r="BH211" s="125"/>
      <c r="BI211" s="124"/>
      <c r="BJ211" s="125"/>
      <c r="BK211" s="125"/>
      <c r="BL211" s="145"/>
      <c r="BM211" s="124"/>
      <c r="BN211" s="125"/>
      <c r="BO211" s="125"/>
      <c r="BP211" s="145"/>
      <c r="BQ211" s="37"/>
      <c r="BR211" s="24"/>
    </row>
    <row r="212" spans="1:70" ht="15.6" customHeight="1" x14ac:dyDescent="0.4">
      <c r="A212" s="24"/>
      <c r="B212" s="24"/>
      <c r="C212" s="32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2"/>
      <c r="O212" s="52"/>
      <c r="P212" s="52"/>
      <c r="Q212" s="52"/>
      <c r="R212" s="52"/>
      <c r="S212" s="52"/>
      <c r="T212" s="52"/>
      <c r="U212" s="97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9"/>
      <c r="AK212" s="49"/>
      <c r="AL212" s="49"/>
      <c r="AM212" s="49"/>
      <c r="AN212" s="169"/>
      <c r="AO212" s="170"/>
      <c r="AP212" s="170"/>
      <c r="AQ212" s="170"/>
      <c r="AR212" s="170"/>
      <c r="AS212" s="170"/>
      <c r="AT212" s="170"/>
      <c r="AU212" s="170"/>
      <c r="AV212" s="170"/>
      <c r="AW212" s="170"/>
      <c r="AX212" s="170"/>
      <c r="AY212" s="170"/>
      <c r="AZ212" s="170"/>
      <c r="BA212" s="170"/>
      <c r="BB212" s="171"/>
      <c r="BC212" s="39"/>
      <c r="BD212" s="34"/>
      <c r="BE212" s="124"/>
      <c r="BF212" s="125"/>
      <c r="BG212" s="125"/>
      <c r="BH212" s="125"/>
      <c r="BI212" s="124"/>
      <c r="BJ212" s="125"/>
      <c r="BK212" s="125"/>
      <c r="BL212" s="145"/>
      <c r="BM212" s="124"/>
      <c r="BN212" s="125"/>
      <c r="BO212" s="125"/>
      <c r="BP212" s="145"/>
      <c r="BQ212" s="37"/>
      <c r="BR212" s="24"/>
    </row>
    <row r="213" spans="1:70" ht="15.6" customHeight="1" x14ac:dyDescent="0.4">
      <c r="A213" s="24"/>
      <c r="B213" s="24"/>
      <c r="C213" s="32"/>
      <c r="D213" s="133" t="s">
        <v>26</v>
      </c>
      <c r="E213" s="134"/>
      <c r="F213" s="134"/>
      <c r="G213" s="134"/>
      <c r="H213" s="134"/>
      <c r="I213" s="134"/>
      <c r="J213" s="134"/>
      <c r="K213" s="134"/>
      <c r="L213" s="134"/>
      <c r="M213" s="135"/>
      <c r="N213" s="84" t="str">
        <f>IF([3]回答表!AA45="○","○","")</f>
        <v/>
      </c>
      <c r="O213" s="85"/>
      <c r="P213" s="85"/>
      <c r="Q213" s="86"/>
      <c r="R213" s="38"/>
      <c r="S213" s="38"/>
      <c r="T213" s="38"/>
      <c r="U213" s="97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9"/>
      <c r="AK213" s="49"/>
      <c r="AL213" s="49"/>
      <c r="AM213" s="49"/>
      <c r="AN213" s="169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1"/>
      <c r="BC213" s="39"/>
      <c r="BD213" s="53"/>
      <c r="BE213" s="124"/>
      <c r="BF213" s="125"/>
      <c r="BG213" s="125"/>
      <c r="BH213" s="125"/>
      <c r="BI213" s="124"/>
      <c r="BJ213" s="125"/>
      <c r="BK213" s="125"/>
      <c r="BL213" s="145"/>
      <c r="BM213" s="124"/>
      <c r="BN213" s="125"/>
      <c r="BO213" s="125"/>
      <c r="BP213" s="145"/>
      <c r="BQ213" s="37"/>
      <c r="BR213" s="24"/>
    </row>
    <row r="214" spans="1:70" ht="15.6" customHeight="1" x14ac:dyDescent="0.4">
      <c r="A214" s="24"/>
      <c r="B214" s="24"/>
      <c r="C214" s="32"/>
      <c r="D214" s="136"/>
      <c r="E214" s="137"/>
      <c r="F214" s="137"/>
      <c r="G214" s="137"/>
      <c r="H214" s="137"/>
      <c r="I214" s="137"/>
      <c r="J214" s="137"/>
      <c r="K214" s="137"/>
      <c r="L214" s="137"/>
      <c r="M214" s="138"/>
      <c r="N214" s="87"/>
      <c r="O214" s="88"/>
      <c r="P214" s="88"/>
      <c r="Q214" s="89"/>
      <c r="R214" s="38"/>
      <c r="S214" s="38"/>
      <c r="T214" s="38"/>
      <c r="U214" s="97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9"/>
      <c r="AK214" s="49"/>
      <c r="AL214" s="49"/>
      <c r="AM214" s="49"/>
      <c r="AN214" s="169"/>
      <c r="AO214" s="170"/>
      <c r="AP214" s="170"/>
      <c r="AQ214" s="170"/>
      <c r="AR214" s="170"/>
      <c r="AS214" s="170"/>
      <c r="AT214" s="170"/>
      <c r="AU214" s="170"/>
      <c r="AV214" s="170"/>
      <c r="AW214" s="170"/>
      <c r="AX214" s="170"/>
      <c r="AY214" s="170"/>
      <c r="AZ214" s="170"/>
      <c r="BA214" s="170"/>
      <c r="BB214" s="171"/>
      <c r="BC214" s="39"/>
      <c r="BD214" s="53"/>
      <c r="BE214" s="124" t="s">
        <v>23</v>
      </c>
      <c r="BF214" s="125"/>
      <c r="BG214" s="125"/>
      <c r="BH214" s="125"/>
      <c r="BI214" s="124" t="s">
        <v>24</v>
      </c>
      <c r="BJ214" s="125"/>
      <c r="BK214" s="125"/>
      <c r="BL214" s="125"/>
      <c r="BM214" s="124" t="s">
        <v>25</v>
      </c>
      <c r="BN214" s="125"/>
      <c r="BO214" s="125"/>
      <c r="BP214" s="145"/>
      <c r="BQ214" s="37"/>
      <c r="BR214" s="24"/>
    </row>
    <row r="215" spans="1:70" ht="15.6" customHeight="1" x14ac:dyDescent="0.4">
      <c r="A215" s="24"/>
      <c r="B215" s="24"/>
      <c r="C215" s="32"/>
      <c r="D215" s="136"/>
      <c r="E215" s="137"/>
      <c r="F215" s="137"/>
      <c r="G215" s="137"/>
      <c r="H215" s="137"/>
      <c r="I215" s="137"/>
      <c r="J215" s="137"/>
      <c r="K215" s="137"/>
      <c r="L215" s="137"/>
      <c r="M215" s="138"/>
      <c r="N215" s="87"/>
      <c r="O215" s="88"/>
      <c r="P215" s="88"/>
      <c r="Q215" s="89"/>
      <c r="R215" s="38"/>
      <c r="S215" s="38"/>
      <c r="T215" s="38"/>
      <c r="U215" s="97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9"/>
      <c r="AK215" s="49"/>
      <c r="AL215" s="49"/>
      <c r="AM215" s="49"/>
      <c r="AN215" s="169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1"/>
      <c r="BC215" s="39"/>
      <c r="BD215" s="53"/>
      <c r="BE215" s="124"/>
      <c r="BF215" s="125"/>
      <c r="BG215" s="125"/>
      <c r="BH215" s="125"/>
      <c r="BI215" s="124"/>
      <c r="BJ215" s="125"/>
      <c r="BK215" s="125"/>
      <c r="BL215" s="125"/>
      <c r="BM215" s="124"/>
      <c r="BN215" s="125"/>
      <c r="BO215" s="125"/>
      <c r="BP215" s="145"/>
      <c r="BQ215" s="37"/>
      <c r="BR215" s="24"/>
    </row>
    <row r="216" spans="1:70" ht="15.6" customHeight="1" x14ac:dyDescent="0.4">
      <c r="A216" s="24"/>
      <c r="B216" s="24"/>
      <c r="C216" s="32"/>
      <c r="D216" s="139"/>
      <c r="E216" s="140"/>
      <c r="F216" s="140"/>
      <c r="G216" s="140"/>
      <c r="H216" s="140"/>
      <c r="I216" s="140"/>
      <c r="J216" s="140"/>
      <c r="K216" s="140"/>
      <c r="L216" s="140"/>
      <c r="M216" s="141"/>
      <c r="N216" s="90"/>
      <c r="O216" s="91"/>
      <c r="P216" s="91"/>
      <c r="Q216" s="92"/>
      <c r="R216" s="38"/>
      <c r="S216" s="38"/>
      <c r="T216" s="38"/>
      <c r="U216" s="100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2"/>
      <c r="AK216" s="49"/>
      <c r="AL216" s="49"/>
      <c r="AM216" s="49"/>
      <c r="AN216" s="172"/>
      <c r="AO216" s="173"/>
      <c r="AP216" s="173"/>
      <c r="AQ216" s="173"/>
      <c r="AR216" s="173"/>
      <c r="AS216" s="173"/>
      <c r="AT216" s="173"/>
      <c r="AU216" s="173"/>
      <c r="AV216" s="173"/>
      <c r="AW216" s="173"/>
      <c r="AX216" s="173"/>
      <c r="AY216" s="173"/>
      <c r="AZ216" s="173"/>
      <c r="BA216" s="173"/>
      <c r="BB216" s="174"/>
      <c r="BC216" s="39"/>
      <c r="BD216" s="53"/>
      <c r="BE216" s="127"/>
      <c r="BF216" s="128"/>
      <c r="BG216" s="128"/>
      <c r="BH216" s="128"/>
      <c r="BI216" s="127"/>
      <c r="BJ216" s="128"/>
      <c r="BK216" s="128"/>
      <c r="BL216" s="128"/>
      <c r="BM216" s="127"/>
      <c r="BN216" s="128"/>
      <c r="BO216" s="128"/>
      <c r="BP216" s="146"/>
      <c r="BQ216" s="37"/>
      <c r="BR216" s="24"/>
    </row>
    <row r="217" spans="1:70" ht="15.6" customHeight="1" x14ac:dyDescent="0.5">
      <c r="A217" s="24"/>
      <c r="B217" s="24"/>
      <c r="C217" s="32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18"/>
      <c r="Y217" s="18"/>
      <c r="Z217" s="18"/>
      <c r="AA217" s="35"/>
      <c r="AB217" s="35"/>
      <c r="AC217" s="35"/>
      <c r="AD217" s="35"/>
      <c r="AE217" s="35"/>
      <c r="AF217" s="35"/>
      <c r="AG217" s="35"/>
      <c r="AH217" s="35"/>
      <c r="AI217" s="35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37"/>
      <c r="BR217" s="24"/>
    </row>
    <row r="218" spans="1:70" ht="19.149999999999999" customHeight="1" x14ac:dyDescent="0.5">
      <c r="C218" s="32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38"/>
      <c r="O218" s="38"/>
      <c r="P218" s="38"/>
      <c r="Q218" s="38"/>
      <c r="R218" s="38"/>
      <c r="S218" s="38"/>
      <c r="T218" s="38"/>
      <c r="U218" s="42" t="s">
        <v>32</v>
      </c>
      <c r="V218" s="38"/>
      <c r="W218" s="38"/>
      <c r="X218" s="38"/>
      <c r="Y218" s="38"/>
      <c r="Z218" s="38"/>
      <c r="AA218" s="35"/>
      <c r="AB218" s="43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2" t="s">
        <v>33</v>
      </c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18"/>
      <c r="BQ218" s="37"/>
      <c r="BR218" s="24"/>
    </row>
    <row r="219" spans="1:70" ht="15.6" customHeight="1" x14ac:dyDescent="0.4">
      <c r="C219" s="32"/>
      <c r="D219" s="77" t="s">
        <v>34</v>
      </c>
      <c r="E219" s="78"/>
      <c r="F219" s="78"/>
      <c r="G219" s="78"/>
      <c r="H219" s="78"/>
      <c r="I219" s="78"/>
      <c r="J219" s="78"/>
      <c r="K219" s="78"/>
      <c r="L219" s="78"/>
      <c r="M219" s="79"/>
      <c r="N219" s="84" t="str">
        <f>IF([3]回答表!AD45="○","○","")</f>
        <v/>
      </c>
      <c r="O219" s="85"/>
      <c r="P219" s="85"/>
      <c r="Q219" s="86"/>
      <c r="R219" s="38"/>
      <c r="S219" s="38"/>
      <c r="T219" s="38"/>
      <c r="U219" s="94" t="str">
        <f>IF([3]回答表!AD45="○",[3]回答表!B350,"")</f>
        <v/>
      </c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6"/>
      <c r="AK219" s="60"/>
      <c r="AL219" s="60"/>
      <c r="AM219" s="94" t="str">
        <f>IF([3]回答表!AD45="○",[3]回答表!B356,"")</f>
        <v/>
      </c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6"/>
      <c r="BQ219" s="37"/>
      <c r="BR219" s="24"/>
    </row>
    <row r="220" spans="1:70" ht="15.6" customHeight="1" x14ac:dyDescent="0.4">
      <c r="C220" s="32"/>
      <c r="D220" s="129"/>
      <c r="E220" s="130"/>
      <c r="F220" s="130"/>
      <c r="G220" s="130"/>
      <c r="H220" s="130"/>
      <c r="I220" s="130"/>
      <c r="J220" s="130"/>
      <c r="K220" s="130"/>
      <c r="L220" s="130"/>
      <c r="M220" s="131"/>
      <c r="N220" s="87"/>
      <c r="O220" s="88"/>
      <c r="P220" s="88"/>
      <c r="Q220" s="89"/>
      <c r="R220" s="38"/>
      <c r="S220" s="38"/>
      <c r="T220" s="38"/>
      <c r="U220" s="97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9"/>
      <c r="AK220" s="60"/>
      <c r="AL220" s="60"/>
      <c r="AM220" s="97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9"/>
      <c r="BQ220" s="37"/>
      <c r="BR220" s="24"/>
    </row>
    <row r="221" spans="1:70" ht="15.6" customHeight="1" x14ac:dyDescent="0.4">
      <c r="C221" s="32"/>
      <c r="D221" s="129"/>
      <c r="E221" s="130"/>
      <c r="F221" s="130"/>
      <c r="G221" s="130"/>
      <c r="H221" s="130"/>
      <c r="I221" s="130"/>
      <c r="J221" s="130"/>
      <c r="K221" s="130"/>
      <c r="L221" s="130"/>
      <c r="M221" s="131"/>
      <c r="N221" s="87"/>
      <c r="O221" s="88"/>
      <c r="P221" s="88"/>
      <c r="Q221" s="89"/>
      <c r="R221" s="38"/>
      <c r="S221" s="38"/>
      <c r="T221" s="38"/>
      <c r="U221" s="97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9"/>
      <c r="AK221" s="60"/>
      <c r="AL221" s="60"/>
      <c r="AM221" s="97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9"/>
      <c r="BQ221" s="37"/>
      <c r="BR221" s="24"/>
    </row>
    <row r="222" spans="1:70" ht="15.6" customHeight="1" x14ac:dyDescent="0.4">
      <c r="C222" s="32"/>
      <c r="D222" s="80"/>
      <c r="E222" s="81"/>
      <c r="F222" s="81"/>
      <c r="G222" s="81"/>
      <c r="H222" s="81"/>
      <c r="I222" s="81"/>
      <c r="J222" s="81"/>
      <c r="K222" s="81"/>
      <c r="L222" s="81"/>
      <c r="M222" s="82"/>
      <c r="N222" s="90"/>
      <c r="O222" s="91"/>
      <c r="P222" s="91"/>
      <c r="Q222" s="92"/>
      <c r="R222" s="38"/>
      <c r="S222" s="38"/>
      <c r="T222" s="38"/>
      <c r="U222" s="100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2"/>
      <c r="AK222" s="60"/>
      <c r="AL222" s="60"/>
      <c r="AM222" s="100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2"/>
      <c r="BQ222" s="37"/>
      <c r="BR222" s="24"/>
    </row>
    <row r="223" spans="1:70" ht="15.6" customHeight="1" x14ac:dyDescent="0.4">
      <c r="C223" s="56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8"/>
      <c r="BR223" s="24"/>
    </row>
    <row r="224" spans="1:70" ht="15.6" customHeight="1" x14ac:dyDescent="0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</row>
    <row r="225" spans="1:70" ht="15.6" customHeight="1" x14ac:dyDescent="0.4">
      <c r="C225" s="26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28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30"/>
    </row>
    <row r="226" spans="1:70" ht="15.6" customHeight="1" x14ac:dyDescent="0.5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18"/>
      <c r="Y226" s="18"/>
      <c r="Z226" s="18"/>
      <c r="AA226" s="34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6"/>
      <c r="AO226" s="39"/>
      <c r="AP226" s="40"/>
      <c r="AQ226" s="40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5"/>
      <c r="BN226" s="35"/>
      <c r="BO226" s="35"/>
      <c r="BP226" s="36"/>
      <c r="BQ226" s="37"/>
    </row>
    <row r="227" spans="1:70" ht="15.6" customHeight="1" x14ac:dyDescent="0.5">
      <c r="C227" s="32"/>
      <c r="D227" s="71" t="s">
        <v>14</v>
      </c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3"/>
      <c r="R227" s="77" t="s">
        <v>60</v>
      </c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9"/>
      <c r="BC227" s="33"/>
      <c r="BD227" s="34"/>
      <c r="BE227" s="34"/>
      <c r="BF227" s="34"/>
      <c r="BG227" s="34"/>
      <c r="BH227" s="34"/>
      <c r="BI227" s="34"/>
      <c r="BJ227" s="34"/>
      <c r="BK227" s="34"/>
      <c r="BL227" s="34"/>
      <c r="BM227" s="35"/>
      <c r="BN227" s="35"/>
      <c r="BO227" s="35"/>
      <c r="BP227" s="36"/>
      <c r="BQ227" s="37"/>
    </row>
    <row r="228" spans="1:70" ht="15.6" customHeight="1" x14ac:dyDescent="0.5">
      <c r="A228" s="24"/>
      <c r="B228" s="24"/>
      <c r="C228" s="32"/>
      <c r="D228" s="74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6"/>
      <c r="R228" s="80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2"/>
      <c r="BC228" s="33"/>
      <c r="BD228" s="34"/>
      <c r="BE228" s="34"/>
      <c r="BF228" s="34"/>
      <c r="BG228" s="34"/>
      <c r="BH228" s="34"/>
      <c r="BI228" s="34"/>
      <c r="BJ228" s="34"/>
      <c r="BK228" s="34"/>
      <c r="BL228" s="34"/>
      <c r="BM228" s="35"/>
      <c r="BN228" s="35"/>
      <c r="BO228" s="35"/>
      <c r="BP228" s="36"/>
      <c r="BQ228" s="37"/>
      <c r="BR228" s="24"/>
    </row>
    <row r="229" spans="1:70" ht="15.6" customHeight="1" x14ac:dyDescent="0.5">
      <c r="A229" s="24"/>
      <c r="B229" s="24"/>
      <c r="C229" s="32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18"/>
      <c r="Y229" s="18"/>
      <c r="Z229" s="18"/>
      <c r="AA229" s="34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6"/>
      <c r="AO229" s="39"/>
      <c r="AP229" s="40"/>
      <c r="AQ229" s="40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33"/>
      <c r="BD229" s="34"/>
      <c r="BE229" s="34"/>
      <c r="BF229" s="34"/>
      <c r="BG229" s="34"/>
      <c r="BH229" s="34"/>
      <c r="BI229" s="34"/>
      <c r="BJ229" s="34"/>
      <c r="BK229" s="34"/>
      <c r="BL229" s="34"/>
      <c r="BM229" s="35"/>
      <c r="BN229" s="35"/>
      <c r="BO229" s="35"/>
      <c r="BP229" s="36"/>
      <c r="BQ229" s="37"/>
      <c r="BR229" s="24"/>
    </row>
    <row r="230" spans="1:70" ht="25.5" x14ac:dyDescent="0.5">
      <c r="A230" s="24"/>
      <c r="B230" s="24"/>
      <c r="C230" s="32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42" t="s">
        <v>36</v>
      </c>
      <c r="V230" s="38"/>
      <c r="W230" s="38"/>
      <c r="X230" s="38"/>
      <c r="Y230" s="38"/>
      <c r="Z230" s="38"/>
      <c r="AA230" s="35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2" t="s">
        <v>55</v>
      </c>
      <c r="AN230" s="44"/>
      <c r="AO230" s="43"/>
      <c r="AP230" s="45"/>
      <c r="AQ230" s="45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7"/>
      <c r="BD230" s="35"/>
      <c r="BE230" s="61" t="s">
        <v>61</v>
      </c>
      <c r="BF230" s="59"/>
      <c r="BG230" s="59"/>
      <c r="BH230" s="59"/>
      <c r="BI230" s="59"/>
      <c r="BJ230" s="59"/>
      <c r="BK230" s="59"/>
      <c r="BL230" s="35"/>
      <c r="BM230" s="35"/>
      <c r="BN230" s="35"/>
      <c r="BO230" s="35"/>
      <c r="BP230" s="44"/>
      <c r="BQ230" s="37"/>
      <c r="BR230" s="24"/>
    </row>
    <row r="231" spans="1:70" ht="15.6" customHeight="1" x14ac:dyDescent="0.4">
      <c r="A231" s="24"/>
      <c r="B231" s="24"/>
      <c r="C231" s="32"/>
      <c r="D231" s="77" t="s">
        <v>18</v>
      </c>
      <c r="E231" s="78"/>
      <c r="F231" s="78"/>
      <c r="G231" s="78"/>
      <c r="H231" s="78"/>
      <c r="I231" s="78"/>
      <c r="J231" s="78"/>
      <c r="K231" s="78"/>
      <c r="L231" s="78"/>
      <c r="M231" s="79"/>
      <c r="N231" s="84" t="str">
        <f>IF([3]回答表!X46="○","○","")</f>
        <v/>
      </c>
      <c r="O231" s="85"/>
      <c r="P231" s="85"/>
      <c r="Q231" s="86"/>
      <c r="R231" s="38"/>
      <c r="S231" s="38"/>
      <c r="T231" s="38"/>
      <c r="U231" s="94" t="str">
        <f>IF([3]回答表!X46="○",[3]回答表!B368,IF([3]回答表!AA46="○",[3]回答表!B382,""))</f>
        <v/>
      </c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6"/>
      <c r="AK231" s="49"/>
      <c r="AL231" s="49"/>
      <c r="AM231" s="142" t="s">
        <v>62</v>
      </c>
      <c r="AN231" s="142"/>
      <c r="AO231" s="142"/>
      <c r="AP231" s="142"/>
      <c r="AQ231" s="144" t="str">
        <f>IF([3]回答表!X46="○",[3]回答表!BC375,IF([3]回答表!AA46="○",[3]回答表!BC389,""))</f>
        <v/>
      </c>
      <c r="AR231" s="144"/>
      <c r="AS231" s="144"/>
      <c r="AT231" s="144"/>
      <c r="AU231" s="158" t="s">
        <v>63</v>
      </c>
      <c r="AV231" s="159"/>
      <c r="AW231" s="159"/>
      <c r="AX231" s="160"/>
      <c r="AY231" s="144" t="str">
        <f>IF([3]回答表!X46="○",[3]回答表!BC380,IF([3]回答表!AA46="○",[3]回答表!BC394,""))</f>
        <v/>
      </c>
      <c r="AZ231" s="144"/>
      <c r="BA231" s="144"/>
      <c r="BB231" s="144"/>
      <c r="BC231" s="39"/>
      <c r="BD231" s="34"/>
      <c r="BE231" s="122" t="str">
        <f>IF([3]回答表!X46="○",[3]回答表!S374,IF([3]回答表!AA46="○",[3]回答表!S388,""))</f>
        <v/>
      </c>
      <c r="BF231" s="123"/>
      <c r="BG231" s="123"/>
      <c r="BH231" s="123"/>
      <c r="BI231" s="122"/>
      <c r="BJ231" s="123"/>
      <c r="BK231" s="123"/>
      <c r="BL231" s="123"/>
      <c r="BM231" s="122"/>
      <c r="BN231" s="123"/>
      <c r="BO231" s="123"/>
      <c r="BP231" s="154"/>
      <c r="BQ231" s="37"/>
      <c r="BR231" s="24"/>
    </row>
    <row r="232" spans="1:70" ht="15.6" customHeight="1" x14ac:dyDescent="0.4">
      <c r="A232" s="24"/>
      <c r="B232" s="24"/>
      <c r="C232" s="32"/>
      <c r="D232" s="129"/>
      <c r="E232" s="130"/>
      <c r="F232" s="130"/>
      <c r="G232" s="130"/>
      <c r="H232" s="130"/>
      <c r="I232" s="130"/>
      <c r="J232" s="130"/>
      <c r="K232" s="130"/>
      <c r="L232" s="130"/>
      <c r="M232" s="131"/>
      <c r="N232" s="87"/>
      <c r="O232" s="88"/>
      <c r="P232" s="88"/>
      <c r="Q232" s="89"/>
      <c r="R232" s="38"/>
      <c r="S232" s="38"/>
      <c r="T232" s="38"/>
      <c r="U232" s="97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9"/>
      <c r="AK232" s="49"/>
      <c r="AL232" s="49"/>
      <c r="AM232" s="142"/>
      <c r="AN232" s="142"/>
      <c r="AO232" s="142"/>
      <c r="AP232" s="142"/>
      <c r="AQ232" s="144"/>
      <c r="AR232" s="144"/>
      <c r="AS232" s="144"/>
      <c r="AT232" s="144"/>
      <c r="AU232" s="161"/>
      <c r="AV232" s="162"/>
      <c r="AW232" s="162"/>
      <c r="AX232" s="163"/>
      <c r="AY232" s="144"/>
      <c r="AZ232" s="144"/>
      <c r="BA232" s="144"/>
      <c r="BB232" s="144"/>
      <c r="BC232" s="39"/>
      <c r="BD232" s="34"/>
      <c r="BE232" s="124"/>
      <c r="BF232" s="125"/>
      <c r="BG232" s="125"/>
      <c r="BH232" s="125"/>
      <c r="BI232" s="124"/>
      <c r="BJ232" s="125"/>
      <c r="BK232" s="125"/>
      <c r="BL232" s="125"/>
      <c r="BM232" s="124"/>
      <c r="BN232" s="125"/>
      <c r="BO232" s="125"/>
      <c r="BP232" s="145"/>
      <c r="BQ232" s="37"/>
      <c r="BR232" s="24"/>
    </row>
    <row r="233" spans="1:70" ht="15.6" customHeight="1" x14ac:dyDescent="0.4">
      <c r="A233" s="24"/>
      <c r="B233" s="24"/>
      <c r="C233" s="32"/>
      <c r="D233" s="129"/>
      <c r="E233" s="130"/>
      <c r="F233" s="130"/>
      <c r="G233" s="130"/>
      <c r="H233" s="130"/>
      <c r="I233" s="130"/>
      <c r="J233" s="130"/>
      <c r="K233" s="130"/>
      <c r="L233" s="130"/>
      <c r="M233" s="131"/>
      <c r="N233" s="87"/>
      <c r="O233" s="88"/>
      <c r="P233" s="88"/>
      <c r="Q233" s="89"/>
      <c r="R233" s="38"/>
      <c r="S233" s="38"/>
      <c r="T233" s="38"/>
      <c r="U233" s="97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9"/>
      <c r="AK233" s="49"/>
      <c r="AL233" s="49"/>
      <c r="AM233" s="142" t="s">
        <v>64</v>
      </c>
      <c r="AN233" s="142"/>
      <c r="AO233" s="142"/>
      <c r="AP233" s="142"/>
      <c r="AQ233" s="144" t="str">
        <f>IF([3]回答表!X46="○",[3]回答表!BC376,IF([3]回答表!AA46="○",[3]回答表!BC390,""))</f>
        <v/>
      </c>
      <c r="AR233" s="144"/>
      <c r="AS233" s="144"/>
      <c r="AT233" s="144"/>
      <c r="AU233" s="161"/>
      <c r="AV233" s="162"/>
      <c r="AW233" s="162"/>
      <c r="AX233" s="163"/>
      <c r="AY233" s="144"/>
      <c r="AZ233" s="144"/>
      <c r="BA233" s="144"/>
      <c r="BB233" s="144"/>
      <c r="BC233" s="39"/>
      <c r="BD233" s="34"/>
      <c r="BE233" s="124"/>
      <c r="BF233" s="125"/>
      <c r="BG233" s="125"/>
      <c r="BH233" s="125"/>
      <c r="BI233" s="124"/>
      <c r="BJ233" s="125"/>
      <c r="BK233" s="125"/>
      <c r="BL233" s="125"/>
      <c r="BM233" s="124"/>
      <c r="BN233" s="125"/>
      <c r="BO233" s="125"/>
      <c r="BP233" s="145"/>
      <c r="BQ233" s="37"/>
      <c r="BR233" s="24"/>
    </row>
    <row r="234" spans="1:70" ht="15.6" customHeight="1" x14ac:dyDescent="0.4">
      <c r="A234" s="24"/>
      <c r="B234" s="24"/>
      <c r="C234" s="32"/>
      <c r="D234" s="80"/>
      <c r="E234" s="81"/>
      <c r="F234" s="81"/>
      <c r="G234" s="81"/>
      <c r="H234" s="81"/>
      <c r="I234" s="81"/>
      <c r="J234" s="81"/>
      <c r="K234" s="81"/>
      <c r="L234" s="81"/>
      <c r="M234" s="82"/>
      <c r="N234" s="90"/>
      <c r="O234" s="91"/>
      <c r="P234" s="91"/>
      <c r="Q234" s="92"/>
      <c r="R234" s="38"/>
      <c r="S234" s="38"/>
      <c r="T234" s="38"/>
      <c r="U234" s="97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9"/>
      <c r="AK234" s="49"/>
      <c r="AL234" s="49"/>
      <c r="AM234" s="142"/>
      <c r="AN234" s="142"/>
      <c r="AO234" s="142"/>
      <c r="AP234" s="142"/>
      <c r="AQ234" s="144"/>
      <c r="AR234" s="144"/>
      <c r="AS234" s="144"/>
      <c r="AT234" s="144"/>
      <c r="AU234" s="161"/>
      <c r="AV234" s="162"/>
      <c r="AW234" s="162"/>
      <c r="AX234" s="163"/>
      <c r="AY234" s="144"/>
      <c r="AZ234" s="144"/>
      <c r="BA234" s="144"/>
      <c r="BB234" s="144"/>
      <c r="BC234" s="39"/>
      <c r="BD234" s="34"/>
      <c r="BE234" s="124" t="str">
        <f>IF([3]回答表!X46="○",[3]回答表!V374,IF([3]回答表!AA46="○",[3]回答表!V388,""))</f>
        <v/>
      </c>
      <c r="BF234" s="125"/>
      <c r="BG234" s="125"/>
      <c r="BH234" s="125"/>
      <c r="BI234" s="124" t="str">
        <f>IF([3]回答表!X46="○",[3]回答表!V375,IF([3]回答表!AA46="○",[3]回答表!V389,""))</f>
        <v/>
      </c>
      <c r="BJ234" s="125"/>
      <c r="BK234" s="125"/>
      <c r="BL234" s="145"/>
      <c r="BM234" s="124" t="str">
        <f>IF([3]回答表!X46="○",[3]回答表!V376,IF([3]回答表!AA46="○",[3]回答表!V390,""))</f>
        <v/>
      </c>
      <c r="BN234" s="125"/>
      <c r="BO234" s="125"/>
      <c r="BP234" s="145"/>
      <c r="BQ234" s="37"/>
      <c r="BR234" s="24"/>
    </row>
    <row r="235" spans="1:70" ht="15.6" customHeight="1" x14ac:dyDescent="0.4">
      <c r="A235" s="24"/>
      <c r="B235" s="24"/>
      <c r="C235" s="32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2"/>
      <c r="O235" s="52"/>
      <c r="P235" s="52"/>
      <c r="Q235" s="52"/>
      <c r="R235" s="52"/>
      <c r="S235" s="52"/>
      <c r="T235" s="52"/>
      <c r="U235" s="97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9"/>
      <c r="AK235" s="49"/>
      <c r="AL235" s="49"/>
      <c r="AM235" s="142" t="s">
        <v>65</v>
      </c>
      <c r="AN235" s="142"/>
      <c r="AO235" s="142"/>
      <c r="AP235" s="142"/>
      <c r="AQ235" s="144" t="str">
        <f>IF([3]回答表!X46="○",[3]回答表!BC377,IF([3]回答表!AA46="○",[3]回答表!BC391,""))</f>
        <v/>
      </c>
      <c r="AR235" s="144"/>
      <c r="AS235" s="144"/>
      <c r="AT235" s="144"/>
      <c r="AU235" s="164"/>
      <c r="AV235" s="165"/>
      <c r="AW235" s="165"/>
      <c r="AX235" s="166"/>
      <c r="AY235" s="144"/>
      <c r="AZ235" s="144"/>
      <c r="BA235" s="144"/>
      <c r="BB235" s="144"/>
      <c r="BC235" s="39"/>
      <c r="BD235" s="39"/>
      <c r="BE235" s="124"/>
      <c r="BF235" s="125"/>
      <c r="BG235" s="125"/>
      <c r="BH235" s="125"/>
      <c r="BI235" s="124"/>
      <c r="BJ235" s="125"/>
      <c r="BK235" s="125"/>
      <c r="BL235" s="145"/>
      <c r="BM235" s="124"/>
      <c r="BN235" s="125"/>
      <c r="BO235" s="125"/>
      <c r="BP235" s="145"/>
      <c r="BQ235" s="37"/>
      <c r="BR235" s="24"/>
    </row>
    <row r="236" spans="1:70" ht="15.6" customHeight="1" x14ac:dyDescent="0.4">
      <c r="A236" s="24"/>
      <c r="B236" s="24"/>
      <c r="C236" s="32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2"/>
      <c r="O236" s="52"/>
      <c r="P236" s="52"/>
      <c r="Q236" s="52"/>
      <c r="R236" s="52"/>
      <c r="S236" s="52"/>
      <c r="T236" s="52"/>
      <c r="U236" s="97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9"/>
      <c r="AK236" s="49"/>
      <c r="AL236" s="49"/>
      <c r="AM236" s="142"/>
      <c r="AN236" s="142"/>
      <c r="AO236" s="142"/>
      <c r="AP236" s="142"/>
      <c r="AQ236" s="144"/>
      <c r="AR236" s="144"/>
      <c r="AS236" s="144"/>
      <c r="AT236" s="144"/>
      <c r="AU236" s="142" t="s">
        <v>66</v>
      </c>
      <c r="AV236" s="142"/>
      <c r="AW236" s="142"/>
      <c r="AX236" s="142"/>
      <c r="AY236" s="132" t="str">
        <f>IF([3]回答表!X46="○",[3]回答表!BC381,IF([3]回答表!AA46="○",[3]回答表!BC395,""))</f>
        <v/>
      </c>
      <c r="AZ236" s="132"/>
      <c r="BA236" s="132"/>
      <c r="BB236" s="132"/>
      <c r="BC236" s="39"/>
      <c r="BD236" s="34"/>
      <c r="BE236" s="124"/>
      <c r="BF236" s="125"/>
      <c r="BG236" s="125"/>
      <c r="BH236" s="125"/>
      <c r="BI236" s="124"/>
      <c r="BJ236" s="125"/>
      <c r="BK236" s="125"/>
      <c r="BL236" s="145"/>
      <c r="BM236" s="124"/>
      <c r="BN236" s="125"/>
      <c r="BO236" s="125"/>
      <c r="BP236" s="145"/>
      <c r="BQ236" s="37"/>
      <c r="BR236" s="24"/>
    </row>
    <row r="237" spans="1:70" ht="15.6" customHeight="1" x14ac:dyDescent="0.4">
      <c r="A237" s="24"/>
      <c r="B237" s="24"/>
      <c r="C237" s="32"/>
      <c r="D237" s="133" t="s">
        <v>26</v>
      </c>
      <c r="E237" s="134"/>
      <c r="F237" s="134"/>
      <c r="G237" s="134"/>
      <c r="H237" s="134"/>
      <c r="I237" s="134"/>
      <c r="J237" s="134"/>
      <c r="K237" s="134"/>
      <c r="L237" s="134"/>
      <c r="M237" s="135"/>
      <c r="N237" s="84" t="str">
        <f>IF([3]回答表!AA46="○","○","")</f>
        <v/>
      </c>
      <c r="O237" s="85"/>
      <c r="P237" s="85"/>
      <c r="Q237" s="86"/>
      <c r="R237" s="38"/>
      <c r="S237" s="38"/>
      <c r="T237" s="38"/>
      <c r="U237" s="97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9"/>
      <c r="AK237" s="49"/>
      <c r="AL237" s="49"/>
      <c r="AM237" s="142" t="s">
        <v>67</v>
      </c>
      <c r="AN237" s="142"/>
      <c r="AO237" s="142"/>
      <c r="AP237" s="142"/>
      <c r="AQ237" s="143" t="str">
        <f>IF([3]回答表!X46="○",[3]回答表!BC378,IF([3]回答表!AA46="○",[3]回答表!BC392,""))</f>
        <v/>
      </c>
      <c r="AR237" s="144"/>
      <c r="AS237" s="144"/>
      <c r="AT237" s="144"/>
      <c r="AU237" s="142"/>
      <c r="AV237" s="142"/>
      <c r="AW237" s="142"/>
      <c r="AX237" s="142"/>
      <c r="AY237" s="132"/>
      <c r="AZ237" s="132"/>
      <c r="BA237" s="132"/>
      <c r="BB237" s="132"/>
      <c r="BC237" s="39"/>
      <c r="BD237" s="53"/>
      <c r="BE237" s="124"/>
      <c r="BF237" s="125"/>
      <c r="BG237" s="125"/>
      <c r="BH237" s="125"/>
      <c r="BI237" s="124"/>
      <c r="BJ237" s="125"/>
      <c r="BK237" s="125"/>
      <c r="BL237" s="145"/>
      <c r="BM237" s="124"/>
      <c r="BN237" s="125"/>
      <c r="BO237" s="125"/>
      <c r="BP237" s="145"/>
      <c r="BQ237" s="37"/>
      <c r="BR237" s="24"/>
    </row>
    <row r="238" spans="1:70" ht="15.6" customHeight="1" x14ac:dyDescent="0.4">
      <c r="A238" s="24"/>
      <c r="B238" s="24"/>
      <c r="C238" s="32"/>
      <c r="D238" s="136"/>
      <c r="E238" s="137"/>
      <c r="F238" s="137"/>
      <c r="G238" s="137"/>
      <c r="H238" s="137"/>
      <c r="I238" s="137"/>
      <c r="J238" s="137"/>
      <c r="K238" s="137"/>
      <c r="L238" s="137"/>
      <c r="M238" s="138"/>
      <c r="N238" s="87"/>
      <c r="O238" s="88"/>
      <c r="P238" s="88"/>
      <c r="Q238" s="89"/>
      <c r="R238" s="38"/>
      <c r="S238" s="38"/>
      <c r="T238" s="38"/>
      <c r="U238" s="97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9"/>
      <c r="AK238" s="49"/>
      <c r="AL238" s="49"/>
      <c r="AM238" s="142"/>
      <c r="AN238" s="142"/>
      <c r="AO238" s="142"/>
      <c r="AP238" s="142"/>
      <c r="AQ238" s="144"/>
      <c r="AR238" s="144"/>
      <c r="AS238" s="144"/>
      <c r="AT238" s="144"/>
      <c r="AU238" s="142"/>
      <c r="AV238" s="142"/>
      <c r="AW238" s="142"/>
      <c r="AX238" s="142"/>
      <c r="AY238" s="132"/>
      <c r="AZ238" s="132"/>
      <c r="BA238" s="132"/>
      <c r="BB238" s="132"/>
      <c r="BC238" s="39"/>
      <c r="BD238" s="53"/>
      <c r="BE238" s="124" t="s">
        <v>23</v>
      </c>
      <c r="BF238" s="125"/>
      <c r="BG238" s="125"/>
      <c r="BH238" s="125"/>
      <c r="BI238" s="124" t="s">
        <v>24</v>
      </c>
      <c r="BJ238" s="125"/>
      <c r="BK238" s="125"/>
      <c r="BL238" s="125"/>
      <c r="BM238" s="124" t="s">
        <v>25</v>
      </c>
      <c r="BN238" s="125"/>
      <c r="BO238" s="125"/>
      <c r="BP238" s="145"/>
      <c r="BQ238" s="37"/>
      <c r="BR238" s="24"/>
    </row>
    <row r="239" spans="1:70" ht="15.6" customHeight="1" x14ac:dyDescent="0.4">
      <c r="A239" s="24"/>
      <c r="B239" s="24"/>
      <c r="C239" s="32"/>
      <c r="D239" s="136"/>
      <c r="E239" s="137"/>
      <c r="F239" s="137"/>
      <c r="G239" s="137"/>
      <c r="H239" s="137"/>
      <c r="I239" s="137"/>
      <c r="J239" s="137"/>
      <c r="K239" s="137"/>
      <c r="L239" s="137"/>
      <c r="M239" s="138"/>
      <c r="N239" s="87"/>
      <c r="O239" s="88"/>
      <c r="P239" s="88"/>
      <c r="Q239" s="89"/>
      <c r="R239" s="38"/>
      <c r="S239" s="38"/>
      <c r="T239" s="38"/>
      <c r="U239" s="97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9"/>
      <c r="AK239" s="49"/>
      <c r="AL239" s="49"/>
      <c r="AM239" s="142" t="s">
        <v>68</v>
      </c>
      <c r="AN239" s="142"/>
      <c r="AO239" s="142"/>
      <c r="AP239" s="142"/>
      <c r="AQ239" s="144" t="str">
        <f>IF([3]回答表!X46="○",[3]回答表!BC379,IF([3]回答表!AA46="○",[3]回答表!BC393,""))</f>
        <v/>
      </c>
      <c r="AR239" s="144"/>
      <c r="AS239" s="144"/>
      <c r="AT239" s="144"/>
      <c r="AU239" s="142"/>
      <c r="AV239" s="142"/>
      <c r="AW239" s="142"/>
      <c r="AX239" s="142"/>
      <c r="AY239" s="132"/>
      <c r="AZ239" s="132"/>
      <c r="BA239" s="132"/>
      <c r="BB239" s="132"/>
      <c r="BC239" s="39"/>
      <c r="BD239" s="53"/>
      <c r="BE239" s="124"/>
      <c r="BF239" s="125"/>
      <c r="BG239" s="125"/>
      <c r="BH239" s="125"/>
      <c r="BI239" s="124"/>
      <c r="BJ239" s="125"/>
      <c r="BK239" s="125"/>
      <c r="BL239" s="125"/>
      <c r="BM239" s="124"/>
      <c r="BN239" s="125"/>
      <c r="BO239" s="125"/>
      <c r="BP239" s="145"/>
      <c r="BQ239" s="37"/>
      <c r="BR239" s="24"/>
    </row>
    <row r="240" spans="1:70" ht="15.6" customHeight="1" x14ac:dyDescent="0.4">
      <c r="A240" s="24"/>
      <c r="B240" s="24"/>
      <c r="C240" s="32"/>
      <c r="D240" s="139"/>
      <c r="E240" s="140"/>
      <c r="F240" s="140"/>
      <c r="G240" s="140"/>
      <c r="H240" s="140"/>
      <c r="I240" s="140"/>
      <c r="J240" s="140"/>
      <c r="K240" s="140"/>
      <c r="L240" s="140"/>
      <c r="M240" s="141"/>
      <c r="N240" s="90"/>
      <c r="O240" s="91"/>
      <c r="P240" s="91"/>
      <c r="Q240" s="92"/>
      <c r="R240" s="38"/>
      <c r="S240" s="38"/>
      <c r="T240" s="38"/>
      <c r="U240" s="100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2"/>
      <c r="AK240" s="49"/>
      <c r="AL240" s="49"/>
      <c r="AM240" s="142"/>
      <c r="AN240" s="142"/>
      <c r="AO240" s="142"/>
      <c r="AP240" s="142"/>
      <c r="AQ240" s="144"/>
      <c r="AR240" s="144"/>
      <c r="AS240" s="144"/>
      <c r="AT240" s="144"/>
      <c r="AU240" s="142"/>
      <c r="AV240" s="142"/>
      <c r="AW240" s="142"/>
      <c r="AX240" s="142"/>
      <c r="AY240" s="132"/>
      <c r="AZ240" s="132"/>
      <c r="BA240" s="132"/>
      <c r="BB240" s="132"/>
      <c r="BC240" s="39"/>
      <c r="BD240" s="53"/>
      <c r="BE240" s="127"/>
      <c r="BF240" s="128"/>
      <c r="BG240" s="128"/>
      <c r="BH240" s="128"/>
      <c r="BI240" s="127"/>
      <c r="BJ240" s="128"/>
      <c r="BK240" s="128"/>
      <c r="BL240" s="128"/>
      <c r="BM240" s="127"/>
      <c r="BN240" s="128"/>
      <c r="BO240" s="128"/>
      <c r="BP240" s="146"/>
      <c r="BQ240" s="37"/>
      <c r="BR240" s="24"/>
    </row>
    <row r="241" spans="1:70" ht="15.6" customHeight="1" x14ac:dyDescent="0.5">
      <c r="A241" s="24"/>
      <c r="B241" s="24"/>
      <c r="C241" s="32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18"/>
      <c r="Y241" s="18"/>
      <c r="Z241" s="18"/>
      <c r="AA241" s="35"/>
      <c r="AB241" s="35"/>
      <c r="AC241" s="35"/>
      <c r="AD241" s="35"/>
      <c r="AE241" s="35"/>
      <c r="AF241" s="35"/>
      <c r="AG241" s="35"/>
      <c r="AH241" s="35"/>
      <c r="AI241" s="35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37"/>
      <c r="BR241" s="24"/>
    </row>
    <row r="242" spans="1:70" ht="18.600000000000001" customHeight="1" x14ac:dyDescent="0.5">
      <c r="A242" s="24"/>
      <c r="B242" s="24"/>
      <c r="C242" s="32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38"/>
      <c r="O242" s="38"/>
      <c r="P242" s="38"/>
      <c r="Q242" s="38"/>
      <c r="R242" s="38"/>
      <c r="S242" s="38"/>
      <c r="T242" s="38"/>
      <c r="U242" s="42" t="s">
        <v>32</v>
      </c>
      <c r="V242" s="38"/>
      <c r="W242" s="38"/>
      <c r="X242" s="38"/>
      <c r="Y242" s="38"/>
      <c r="Z242" s="38"/>
      <c r="AA242" s="35"/>
      <c r="AB242" s="43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2" t="s">
        <v>33</v>
      </c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18"/>
      <c r="BQ242" s="37"/>
      <c r="BR242" s="24"/>
    </row>
    <row r="243" spans="1:70" ht="15.6" customHeight="1" x14ac:dyDescent="0.4">
      <c r="A243" s="24"/>
      <c r="B243" s="24"/>
      <c r="C243" s="32"/>
      <c r="D243" s="77" t="s">
        <v>34</v>
      </c>
      <c r="E243" s="78"/>
      <c r="F243" s="78"/>
      <c r="G243" s="78"/>
      <c r="H243" s="78"/>
      <c r="I243" s="78"/>
      <c r="J243" s="78"/>
      <c r="K243" s="78"/>
      <c r="L243" s="78"/>
      <c r="M243" s="79"/>
      <c r="N243" s="84" t="str">
        <f>IF([3]回答表!AD46="○","○","")</f>
        <v/>
      </c>
      <c r="O243" s="85"/>
      <c r="P243" s="85"/>
      <c r="Q243" s="86"/>
      <c r="R243" s="38"/>
      <c r="S243" s="38"/>
      <c r="T243" s="38"/>
      <c r="U243" s="94" t="str">
        <f>IF([3]回答表!AD46="○",[3]回答表!B396,"")</f>
        <v/>
      </c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6"/>
      <c r="AK243" s="55"/>
      <c r="AL243" s="55"/>
      <c r="AM243" s="94" t="str">
        <f>IF([3]回答表!AD46="○",[3]回答表!B402,"")</f>
        <v/>
      </c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6"/>
      <c r="BQ243" s="37"/>
      <c r="BR243" s="24"/>
    </row>
    <row r="244" spans="1:70" ht="15.6" customHeight="1" x14ac:dyDescent="0.4">
      <c r="C244" s="32"/>
      <c r="D244" s="129"/>
      <c r="E244" s="130"/>
      <c r="F244" s="130"/>
      <c r="G244" s="130"/>
      <c r="H244" s="130"/>
      <c r="I244" s="130"/>
      <c r="J244" s="130"/>
      <c r="K244" s="130"/>
      <c r="L244" s="130"/>
      <c r="M244" s="131"/>
      <c r="N244" s="87"/>
      <c r="O244" s="88"/>
      <c r="P244" s="88"/>
      <c r="Q244" s="89"/>
      <c r="R244" s="38"/>
      <c r="S244" s="38"/>
      <c r="T244" s="38"/>
      <c r="U244" s="97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9"/>
      <c r="AK244" s="55"/>
      <c r="AL244" s="55"/>
      <c r="AM244" s="97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9"/>
      <c r="BQ244" s="37"/>
    </row>
    <row r="245" spans="1:70" ht="15.6" customHeight="1" x14ac:dyDescent="0.4">
      <c r="C245" s="32"/>
      <c r="D245" s="129"/>
      <c r="E245" s="130"/>
      <c r="F245" s="130"/>
      <c r="G245" s="130"/>
      <c r="H245" s="130"/>
      <c r="I245" s="130"/>
      <c r="J245" s="130"/>
      <c r="K245" s="130"/>
      <c r="L245" s="130"/>
      <c r="M245" s="131"/>
      <c r="N245" s="87"/>
      <c r="O245" s="88"/>
      <c r="P245" s="88"/>
      <c r="Q245" s="89"/>
      <c r="R245" s="38"/>
      <c r="S245" s="38"/>
      <c r="T245" s="38"/>
      <c r="U245" s="97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9"/>
      <c r="AK245" s="55"/>
      <c r="AL245" s="55"/>
      <c r="AM245" s="97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9"/>
      <c r="BQ245" s="37"/>
    </row>
    <row r="246" spans="1:70" ht="15.6" customHeight="1" x14ac:dyDescent="0.4">
      <c r="C246" s="32"/>
      <c r="D246" s="80"/>
      <c r="E246" s="81"/>
      <c r="F246" s="81"/>
      <c r="G246" s="81"/>
      <c r="H246" s="81"/>
      <c r="I246" s="81"/>
      <c r="J246" s="81"/>
      <c r="K246" s="81"/>
      <c r="L246" s="81"/>
      <c r="M246" s="82"/>
      <c r="N246" s="90"/>
      <c r="O246" s="91"/>
      <c r="P246" s="91"/>
      <c r="Q246" s="92"/>
      <c r="R246" s="38"/>
      <c r="S246" s="38"/>
      <c r="T246" s="38"/>
      <c r="U246" s="100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2"/>
      <c r="AK246" s="55"/>
      <c r="AL246" s="55"/>
      <c r="AM246" s="100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2"/>
      <c r="BQ246" s="37"/>
    </row>
    <row r="247" spans="1:70" ht="15.6" customHeight="1" x14ac:dyDescent="0.4">
      <c r="C247" s="56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8"/>
    </row>
    <row r="248" spans="1:70" ht="15.6" customHeight="1" x14ac:dyDescent="0.4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</row>
    <row r="249" spans="1:70" ht="15.6" customHeight="1" x14ac:dyDescent="0.4"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28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30"/>
    </row>
    <row r="250" spans="1:70" ht="15.6" customHeight="1" x14ac:dyDescent="0.5">
      <c r="C250" s="32"/>
      <c r="D250" s="71" t="s">
        <v>14</v>
      </c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3"/>
      <c r="R250" s="77" t="s">
        <v>69</v>
      </c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9"/>
      <c r="BC250" s="33"/>
      <c r="BD250" s="34"/>
      <c r="BE250" s="34"/>
      <c r="BF250" s="34"/>
      <c r="BG250" s="34"/>
      <c r="BH250" s="34"/>
      <c r="BI250" s="34"/>
      <c r="BJ250" s="34"/>
      <c r="BK250" s="34"/>
      <c r="BL250" s="34"/>
      <c r="BM250" s="35"/>
      <c r="BN250" s="35"/>
      <c r="BO250" s="35"/>
      <c r="BP250" s="36"/>
      <c r="BQ250" s="37"/>
    </row>
    <row r="251" spans="1:70" ht="15.6" customHeight="1" x14ac:dyDescent="0.5">
      <c r="C251" s="32"/>
      <c r="D251" s="74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6"/>
      <c r="R251" s="80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2"/>
      <c r="BC251" s="33"/>
      <c r="BD251" s="34"/>
      <c r="BE251" s="34"/>
      <c r="BF251" s="34"/>
      <c r="BG251" s="34"/>
      <c r="BH251" s="34"/>
      <c r="BI251" s="34"/>
      <c r="BJ251" s="34"/>
      <c r="BK251" s="34"/>
      <c r="BL251" s="34"/>
      <c r="BM251" s="35"/>
      <c r="BN251" s="35"/>
      <c r="BO251" s="35"/>
      <c r="BP251" s="36"/>
      <c r="BQ251" s="37"/>
    </row>
    <row r="252" spans="1:70" ht="15.6" customHeight="1" x14ac:dyDescent="0.5">
      <c r="C252" s="32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18"/>
      <c r="Y252" s="18"/>
      <c r="Z252" s="18"/>
      <c r="AA252" s="34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6"/>
      <c r="AO252" s="39"/>
      <c r="AP252" s="40"/>
      <c r="AQ252" s="40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33"/>
      <c r="BD252" s="34"/>
      <c r="BE252" s="34"/>
      <c r="BF252" s="34"/>
      <c r="BG252" s="34"/>
      <c r="BH252" s="34"/>
      <c r="BI252" s="34"/>
      <c r="BJ252" s="34"/>
      <c r="BK252" s="34"/>
      <c r="BL252" s="34"/>
      <c r="BM252" s="35"/>
      <c r="BN252" s="35"/>
      <c r="BO252" s="35"/>
      <c r="BP252" s="36"/>
      <c r="BQ252" s="37"/>
    </row>
    <row r="253" spans="1:70" ht="19.149999999999999" customHeight="1" x14ac:dyDescent="0.5">
      <c r="A253" s="24"/>
      <c r="B253" s="24"/>
      <c r="C253" s="32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42" t="s">
        <v>36</v>
      </c>
      <c r="V253" s="38"/>
      <c r="W253" s="38"/>
      <c r="X253" s="38"/>
      <c r="Y253" s="38"/>
      <c r="Z253" s="38"/>
      <c r="AA253" s="35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2" t="s">
        <v>70</v>
      </c>
      <c r="AN253" s="44"/>
      <c r="AO253" s="43"/>
      <c r="AP253" s="45"/>
      <c r="AQ253" s="45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7"/>
      <c r="BD253" s="35"/>
      <c r="BE253" s="48" t="s">
        <v>17</v>
      </c>
      <c r="BF253" s="59"/>
      <c r="BG253" s="59"/>
      <c r="BH253" s="59"/>
      <c r="BI253" s="59"/>
      <c r="BJ253" s="59"/>
      <c r="BK253" s="59"/>
      <c r="BL253" s="35"/>
      <c r="BM253" s="35"/>
      <c r="BN253" s="35"/>
      <c r="BO253" s="35"/>
      <c r="BP253" s="44"/>
      <c r="BQ253" s="37"/>
      <c r="BR253" s="24"/>
    </row>
    <row r="254" spans="1:70" ht="15.6" customHeight="1" x14ac:dyDescent="0.4">
      <c r="A254" s="24"/>
      <c r="B254" s="24"/>
      <c r="C254" s="32"/>
      <c r="D254" s="77" t="s">
        <v>18</v>
      </c>
      <c r="E254" s="78"/>
      <c r="F254" s="78"/>
      <c r="G254" s="78"/>
      <c r="H254" s="78"/>
      <c r="I254" s="78"/>
      <c r="J254" s="78"/>
      <c r="K254" s="78"/>
      <c r="L254" s="78"/>
      <c r="M254" s="79"/>
      <c r="N254" s="84" t="str">
        <f>IF([3]回答表!X47="○","○","")</f>
        <v/>
      </c>
      <c r="O254" s="85"/>
      <c r="P254" s="85"/>
      <c r="Q254" s="86"/>
      <c r="R254" s="38"/>
      <c r="S254" s="38"/>
      <c r="T254" s="38"/>
      <c r="U254" s="94" t="str">
        <f>IF([3]回答表!X47="○",[3]回答表!B414,IF([3]回答表!AA47="○",[3]回答表!B431,""))</f>
        <v/>
      </c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6"/>
      <c r="AK254" s="49"/>
      <c r="AL254" s="49"/>
      <c r="AM254" s="148" t="s">
        <v>71</v>
      </c>
      <c r="AN254" s="149"/>
      <c r="AO254" s="149"/>
      <c r="AP254" s="149"/>
      <c r="AQ254" s="149"/>
      <c r="AR254" s="149"/>
      <c r="AS254" s="149"/>
      <c r="AT254" s="150"/>
      <c r="AU254" s="148" t="s">
        <v>72</v>
      </c>
      <c r="AV254" s="149"/>
      <c r="AW254" s="149"/>
      <c r="AX254" s="149"/>
      <c r="AY254" s="149"/>
      <c r="AZ254" s="149"/>
      <c r="BA254" s="149"/>
      <c r="BB254" s="150"/>
      <c r="BC254" s="39"/>
      <c r="BD254" s="34"/>
      <c r="BE254" s="122" t="str">
        <f>IF([3]回答表!X47="○",[3]回答表!B424,IF([3]回答表!AA47="○",[3]回答表!B441,""))</f>
        <v/>
      </c>
      <c r="BF254" s="123"/>
      <c r="BG254" s="123"/>
      <c r="BH254" s="123"/>
      <c r="BI254" s="122"/>
      <c r="BJ254" s="123"/>
      <c r="BK254" s="123"/>
      <c r="BL254" s="123"/>
      <c r="BM254" s="122"/>
      <c r="BN254" s="123"/>
      <c r="BO254" s="123"/>
      <c r="BP254" s="154"/>
      <c r="BQ254" s="37"/>
      <c r="BR254" s="24"/>
    </row>
    <row r="255" spans="1:70" ht="15.6" customHeight="1" x14ac:dyDescent="0.4">
      <c r="A255" s="24"/>
      <c r="B255" s="24"/>
      <c r="C255" s="32"/>
      <c r="D255" s="129"/>
      <c r="E255" s="130"/>
      <c r="F255" s="130"/>
      <c r="G255" s="130"/>
      <c r="H255" s="130"/>
      <c r="I255" s="130"/>
      <c r="J255" s="130"/>
      <c r="K255" s="130"/>
      <c r="L255" s="130"/>
      <c r="M255" s="131"/>
      <c r="N255" s="87"/>
      <c r="O255" s="88"/>
      <c r="P255" s="88"/>
      <c r="Q255" s="89"/>
      <c r="R255" s="38"/>
      <c r="S255" s="38"/>
      <c r="T255" s="38"/>
      <c r="U255" s="97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9"/>
      <c r="AK255" s="49"/>
      <c r="AL255" s="49"/>
      <c r="AM255" s="151"/>
      <c r="AN255" s="152"/>
      <c r="AO255" s="152"/>
      <c r="AP255" s="152"/>
      <c r="AQ255" s="152"/>
      <c r="AR255" s="152"/>
      <c r="AS255" s="152"/>
      <c r="AT255" s="153"/>
      <c r="AU255" s="151"/>
      <c r="AV255" s="152"/>
      <c r="AW255" s="152"/>
      <c r="AX255" s="152"/>
      <c r="AY255" s="152"/>
      <c r="AZ255" s="152"/>
      <c r="BA255" s="152"/>
      <c r="BB255" s="153"/>
      <c r="BC255" s="39"/>
      <c r="BD255" s="34"/>
      <c r="BE255" s="124"/>
      <c r="BF255" s="125"/>
      <c r="BG255" s="125"/>
      <c r="BH255" s="125"/>
      <c r="BI255" s="124"/>
      <c r="BJ255" s="125"/>
      <c r="BK255" s="125"/>
      <c r="BL255" s="125"/>
      <c r="BM255" s="124"/>
      <c r="BN255" s="125"/>
      <c r="BO255" s="125"/>
      <c r="BP255" s="145"/>
      <c r="BQ255" s="37"/>
      <c r="BR255" s="24"/>
    </row>
    <row r="256" spans="1:70" ht="15.6" customHeight="1" x14ac:dyDescent="0.4">
      <c r="A256" s="24"/>
      <c r="B256" s="24"/>
      <c r="C256" s="32"/>
      <c r="D256" s="129"/>
      <c r="E256" s="130"/>
      <c r="F256" s="130"/>
      <c r="G256" s="130"/>
      <c r="H256" s="130"/>
      <c r="I256" s="130"/>
      <c r="J256" s="130"/>
      <c r="K256" s="130"/>
      <c r="L256" s="130"/>
      <c r="M256" s="131"/>
      <c r="N256" s="87"/>
      <c r="O256" s="88"/>
      <c r="P256" s="88"/>
      <c r="Q256" s="89"/>
      <c r="R256" s="38"/>
      <c r="S256" s="38"/>
      <c r="T256" s="38"/>
      <c r="U256" s="97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9"/>
      <c r="AK256" s="49"/>
      <c r="AL256" s="49"/>
      <c r="AM256" s="111" t="str">
        <f>IF([3]回答表!X47="○",[3]回答表!G420,IF([3]回答表!AA47="○",[3]回答表!G437,""))</f>
        <v/>
      </c>
      <c r="AN256" s="112"/>
      <c r="AO256" s="112"/>
      <c r="AP256" s="112"/>
      <c r="AQ256" s="112"/>
      <c r="AR256" s="112"/>
      <c r="AS256" s="112"/>
      <c r="AT256" s="113"/>
      <c r="AU256" s="111" t="str">
        <f>IF([3]回答表!X47="○",[3]回答表!G421,IF([3]回答表!AA47="○",[3]回答表!G438,""))</f>
        <v/>
      </c>
      <c r="AV256" s="112"/>
      <c r="AW256" s="112"/>
      <c r="AX256" s="112"/>
      <c r="AY256" s="112"/>
      <c r="AZ256" s="112"/>
      <c r="BA256" s="112"/>
      <c r="BB256" s="113"/>
      <c r="BC256" s="39"/>
      <c r="BD256" s="34"/>
      <c r="BE256" s="124"/>
      <c r="BF256" s="125"/>
      <c r="BG256" s="125"/>
      <c r="BH256" s="125"/>
      <c r="BI256" s="124"/>
      <c r="BJ256" s="125"/>
      <c r="BK256" s="125"/>
      <c r="BL256" s="125"/>
      <c r="BM256" s="124"/>
      <c r="BN256" s="125"/>
      <c r="BO256" s="125"/>
      <c r="BP256" s="145"/>
      <c r="BQ256" s="37"/>
      <c r="BR256" s="24"/>
    </row>
    <row r="257" spans="1:70" ht="15.6" customHeight="1" x14ac:dyDescent="0.4">
      <c r="A257" s="24"/>
      <c r="B257" s="24"/>
      <c r="C257" s="32"/>
      <c r="D257" s="80"/>
      <c r="E257" s="81"/>
      <c r="F257" s="81"/>
      <c r="G257" s="81"/>
      <c r="H257" s="81"/>
      <c r="I257" s="81"/>
      <c r="J257" s="81"/>
      <c r="K257" s="81"/>
      <c r="L257" s="81"/>
      <c r="M257" s="82"/>
      <c r="N257" s="90"/>
      <c r="O257" s="91"/>
      <c r="P257" s="91"/>
      <c r="Q257" s="92"/>
      <c r="R257" s="38"/>
      <c r="S257" s="38"/>
      <c r="T257" s="38"/>
      <c r="U257" s="97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9"/>
      <c r="AK257" s="49"/>
      <c r="AL257" s="49"/>
      <c r="AM257" s="114"/>
      <c r="AN257" s="115"/>
      <c r="AO257" s="115"/>
      <c r="AP257" s="115"/>
      <c r="AQ257" s="115"/>
      <c r="AR257" s="115"/>
      <c r="AS257" s="115"/>
      <c r="AT257" s="116"/>
      <c r="AU257" s="114"/>
      <c r="AV257" s="115"/>
      <c r="AW257" s="115"/>
      <c r="AX257" s="115"/>
      <c r="AY257" s="115"/>
      <c r="AZ257" s="115"/>
      <c r="BA257" s="115"/>
      <c r="BB257" s="116"/>
      <c r="BC257" s="39"/>
      <c r="BD257" s="34"/>
      <c r="BE257" s="124" t="str">
        <f>IF([3]回答表!X47="○",[3]回答表!E424,IF([3]回答表!AA47="○",[3]回答表!E441,""))</f>
        <v/>
      </c>
      <c r="BF257" s="125"/>
      <c r="BG257" s="125"/>
      <c r="BH257" s="125"/>
      <c r="BI257" s="124" t="str">
        <f>IF([3]回答表!X47="○",[3]回答表!E425,IF([3]回答表!AA47="○",[3]回答表!E442,""))</f>
        <v/>
      </c>
      <c r="BJ257" s="125"/>
      <c r="BK257" s="125"/>
      <c r="BL257" s="145"/>
      <c r="BM257" s="124" t="str">
        <f>IF([3]回答表!X47="○",[3]回答表!E426,IF([3]回答表!AA47="○",[3]回答表!E443,""))</f>
        <v/>
      </c>
      <c r="BN257" s="125"/>
      <c r="BO257" s="125"/>
      <c r="BP257" s="145"/>
      <c r="BQ257" s="37"/>
      <c r="BR257" s="24"/>
    </row>
    <row r="258" spans="1:70" ht="15.6" customHeight="1" x14ac:dyDescent="0.4">
      <c r="A258" s="24"/>
      <c r="B258" s="24"/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2"/>
      <c r="O258" s="52"/>
      <c r="P258" s="52"/>
      <c r="Q258" s="52"/>
      <c r="R258" s="52"/>
      <c r="S258" s="52"/>
      <c r="T258" s="52"/>
      <c r="U258" s="97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9"/>
      <c r="AK258" s="49"/>
      <c r="AL258" s="49"/>
      <c r="AM258" s="117"/>
      <c r="AN258" s="118"/>
      <c r="AO258" s="118"/>
      <c r="AP258" s="118"/>
      <c r="AQ258" s="118"/>
      <c r="AR258" s="118"/>
      <c r="AS258" s="118"/>
      <c r="AT258" s="119"/>
      <c r="AU258" s="117"/>
      <c r="AV258" s="118"/>
      <c r="AW258" s="118"/>
      <c r="AX258" s="118"/>
      <c r="AY258" s="118"/>
      <c r="AZ258" s="118"/>
      <c r="BA258" s="118"/>
      <c r="BB258" s="119"/>
      <c r="BC258" s="39"/>
      <c r="BD258" s="39"/>
      <c r="BE258" s="124"/>
      <c r="BF258" s="125"/>
      <c r="BG258" s="125"/>
      <c r="BH258" s="125"/>
      <c r="BI258" s="124"/>
      <c r="BJ258" s="125"/>
      <c r="BK258" s="125"/>
      <c r="BL258" s="145"/>
      <c r="BM258" s="124"/>
      <c r="BN258" s="125"/>
      <c r="BO258" s="125"/>
      <c r="BP258" s="145"/>
      <c r="BQ258" s="37"/>
      <c r="BR258" s="24"/>
    </row>
    <row r="259" spans="1:70" ht="15.6" customHeight="1" x14ac:dyDescent="0.4">
      <c r="A259" s="24"/>
      <c r="B259" s="24"/>
      <c r="C259" s="32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2"/>
      <c r="O259" s="52"/>
      <c r="P259" s="52"/>
      <c r="Q259" s="52"/>
      <c r="R259" s="52"/>
      <c r="S259" s="52"/>
      <c r="T259" s="52"/>
      <c r="U259" s="97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9"/>
      <c r="AK259" s="49"/>
      <c r="AL259" s="49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9"/>
      <c r="BD259" s="34"/>
      <c r="BE259" s="124"/>
      <c r="BF259" s="125"/>
      <c r="BG259" s="125"/>
      <c r="BH259" s="125"/>
      <c r="BI259" s="124"/>
      <c r="BJ259" s="125"/>
      <c r="BK259" s="125"/>
      <c r="BL259" s="145"/>
      <c r="BM259" s="124"/>
      <c r="BN259" s="125"/>
      <c r="BO259" s="125"/>
      <c r="BP259" s="145"/>
      <c r="BQ259" s="37"/>
      <c r="BR259" s="24"/>
    </row>
    <row r="260" spans="1:70" ht="15.6" customHeight="1" x14ac:dyDescent="0.4">
      <c r="A260" s="24"/>
      <c r="B260" s="24"/>
      <c r="C260" s="32"/>
      <c r="D260" s="133" t="s">
        <v>26</v>
      </c>
      <c r="E260" s="134"/>
      <c r="F260" s="134"/>
      <c r="G260" s="134"/>
      <c r="H260" s="134"/>
      <c r="I260" s="134"/>
      <c r="J260" s="134"/>
      <c r="K260" s="134"/>
      <c r="L260" s="134"/>
      <c r="M260" s="135"/>
      <c r="N260" s="84" t="str">
        <f>IF([3]回答表!AA47="○","○","")</f>
        <v/>
      </c>
      <c r="O260" s="85"/>
      <c r="P260" s="85"/>
      <c r="Q260" s="86"/>
      <c r="R260" s="38"/>
      <c r="S260" s="38"/>
      <c r="T260" s="38"/>
      <c r="U260" s="97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9"/>
      <c r="AK260" s="49"/>
      <c r="AL260" s="49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9"/>
      <c r="BD260" s="53"/>
      <c r="BE260" s="124"/>
      <c r="BF260" s="125"/>
      <c r="BG260" s="125"/>
      <c r="BH260" s="125"/>
      <c r="BI260" s="124"/>
      <c r="BJ260" s="125"/>
      <c r="BK260" s="125"/>
      <c r="BL260" s="145"/>
      <c r="BM260" s="124"/>
      <c r="BN260" s="125"/>
      <c r="BO260" s="125"/>
      <c r="BP260" s="145"/>
      <c r="BQ260" s="37"/>
      <c r="BR260" s="24"/>
    </row>
    <row r="261" spans="1:70" ht="15.6" customHeight="1" x14ac:dyDescent="0.4">
      <c r="A261" s="24"/>
      <c r="B261" s="24"/>
      <c r="C261" s="32"/>
      <c r="D261" s="136"/>
      <c r="E261" s="137"/>
      <c r="F261" s="137"/>
      <c r="G261" s="137"/>
      <c r="H261" s="137"/>
      <c r="I261" s="137"/>
      <c r="J261" s="137"/>
      <c r="K261" s="137"/>
      <c r="L261" s="137"/>
      <c r="M261" s="138"/>
      <c r="N261" s="87"/>
      <c r="O261" s="88"/>
      <c r="P261" s="88"/>
      <c r="Q261" s="89"/>
      <c r="R261" s="38"/>
      <c r="S261" s="38"/>
      <c r="T261" s="38"/>
      <c r="U261" s="97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9"/>
      <c r="AK261" s="49"/>
      <c r="AL261" s="49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9"/>
      <c r="BD261" s="53"/>
      <c r="BE261" s="124" t="s">
        <v>23</v>
      </c>
      <c r="BF261" s="125"/>
      <c r="BG261" s="125"/>
      <c r="BH261" s="125"/>
      <c r="BI261" s="124" t="s">
        <v>24</v>
      </c>
      <c r="BJ261" s="125"/>
      <c r="BK261" s="125"/>
      <c r="BL261" s="125"/>
      <c r="BM261" s="124" t="s">
        <v>25</v>
      </c>
      <c r="BN261" s="125"/>
      <c r="BO261" s="125"/>
      <c r="BP261" s="145"/>
      <c r="BQ261" s="37"/>
      <c r="BR261" s="24"/>
    </row>
    <row r="262" spans="1:70" ht="15.6" customHeight="1" x14ac:dyDescent="0.4">
      <c r="A262" s="24"/>
      <c r="B262" s="24"/>
      <c r="C262" s="32"/>
      <c r="D262" s="136"/>
      <c r="E262" s="137"/>
      <c r="F262" s="137"/>
      <c r="G262" s="137"/>
      <c r="H262" s="137"/>
      <c r="I262" s="137"/>
      <c r="J262" s="137"/>
      <c r="K262" s="137"/>
      <c r="L262" s="137"/>
      <c r="M262" s="138"/>
      <c r="N262" s="87"/>
      <c r="O262" s="88"/>
      <c r="P262" s="88"/>
      <c r="Q262" s="89"/>
      <c r="R262" s="38"/>
      <c r="S262" s="38"/>
      <c r="T262" s="38"/>
      <c r="U262" s="97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9"/>
      <c r="AK262" s="49"/>
      <c r="AL262" s="49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9"/>
      <c r="BD262" s="53"/>
      <c r="BE262" s="124"/>
      <c r="BF262" s="125"/>
      <c r="BG262" s="125"/>
      <c r="BH262" s="125"/>
      <c r="BI262" s="124"/>
      <c r="BJ262" s="125"/>
      <c r="BK262" s="125"/>
      <c r="BL262" s="125"/>
      <c r="BM262" s="124"/>
      <c r="BN262" s="125"/>
      <c r="BO262" s="125"/>
      <c r="BP262" s="145"/>
      <c r="BQ262" s="37"/>
      <c r="BR262" s="24"/>
    </row>
    <row r="263" spans="1:70" ht="15.6" customHeight="1" x14ac:dyDescent="0.4">
      <c r="A263" s="24"/>
      <c r="B263" s="24"/>
      <c r="C263" s="32"/>
      <c r="D263" s="139"/>
      <c r="E263" s="140"/>
      <c r="F263" s="140"/>
      <c r="G263" s="140"/>
      <c r="H263" s="140"/>
      <c r="I263" s="140"/>
      <c r="J263" s="140"/>
      <c r="K263" s="140"/>
      <c r="L263" s="140"/>
      <c r="M263" s="141"/>
      <c r="N263" s="90"/>
      <c r="O263" s="91"/>
      <c r="P263" s="91"/>
      <c r="Q263" s="92"/>
      <c r="R263" s="38"/>
      <c r="S263" s="38"/>
      <c r="T263" s="38"/>
      <c r="U263" s="100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2"/>
      <c r="AK263" s="49"/>
      <c r="AL263" s="49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9"/>
      <c r="BD263" s="53"/>
      <c r="BE263" s="127"/>
      <c r="BF263" s="128"/>
      <c r="BG263" s="128"/>
      <c r="BH263" s="128"/>
      <c r="BI263" s="127"/>
      <c r="BJ263" s="128"/>
      <c r="BK263" s="128"/>
      <c r="BL263" s="128"/>
      <c r="BM263" s="127"/>
      <c r="BN263" s="128"/>
      <c r="BO263" s="128"/>
      <c r="BP263" s="146"/>
      <c r="BQ263" s="37"/>
      <c r="BR263" s="24"/>
    </row>
    <row r="264" spans="1:70" ht="15.6" customHeight="1" x14ac:dyDescent="0.5">
      <c r="A264" s="24"/>
      <c r="B264" s="24"/>
      <c r="C264" s="32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18"/>
      <c r="Y264" s="18"/>
      <c r="Z264" s="18"/>
      <c r="AA264" s="35"/>
      <c r="AB264" s="35"/>
      <c r="AC264" s="35"/>
      <c r="AD264" s="35"/>
      <c r="AE264" s="35"/>
      <c r="AF264" s="35"/>
      <c r="AG264" s="35"/>
      <c r="AH264" s="35"/>
      <c r="AI264" s="35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37"/>
      <c r="BR264" s="24"/>
    </row>
    <row r="265" spans="1:70" ht="19.149999999999999" customHeight="1" x14ac:dyDescent="0.5">
      <c r="A265" s="24"/>
      <c r="B265" s="24"/>
      <c r="C265" s="32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38"/>
      <c r="O265" s="38"/>
      <c r="P265" s="38"/>
      <c r="Q265" s="38"/>
      <c r="R265" s="38"/>
      <c r="S265" s="38"/>
      <c r="T265" s="38"/>
      <c r="U265" s="42" t="s">
        <v>32</v>
      </c>
      <c r="V265" s="38"/>
      <c r="W265" s="38"/>
      <c r="X265" s="38"/>
      <c r="Y265" s="38"/>
      <c r="Z265" s="38"/>
      <c r="AA265" s="35"/>
      <c r="AB265" s="43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2" t="s">
        <v>33</v>
      </c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18"/>
      <c r="BQ265" s="37"/>
      <c r="BR265" s="24"/>
    </row>
    <row r="266" spans="1:70" ht="15.6" customHeight="1" x14ac:dyDescent="0.4">
      <c r="A266" s="24"/>
      <c r="B266" s="24"/>
      <c r="C266" s="32"/>
      <c r="D266" s="77" t="s">
        <v>34</v>
      </c>
      <c r="E266" s="78"/>
      <c r="F266" s="78"/>
      <c r="G266" s="78"/>
      <c r="H266" s="78"/>
      <c r="I266" s="78"/>
      <c r="J266" s="78"/>
      <c r="K266" s="78"/>
      <c r="L266" s="78"/>
      <c r="M266" s="79"/>
      <c r="N266" s="84" t="str">
        <f>IF([3]回答表!AD47="○","○","")</f>
        <v/>
      </c>
      <c r="O266" s="85"/>
      <c r="P266" s="85"/>
      <c r="Q266" s="86"/>
      <c r="R266" s="38"/>
      <c r="S266" s="38"/>
      <c r="T266" s="38"/>
      <c r="U266" s="94" t="str">
        <f>IF([3]回答表!AD47="○",[3]回答表!B448,"")</f>
        <v/>
      </c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6"/>
      <c r="AK266" s="49"/>
      <c r="AL266" s="49"/>
      <c r="AM266" s="94" t="str">
        <f>IF([3]回答表!AD47="○",[3]回答表!B454,"")</f>
        <v/>
      </c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6"/>
      <c r="BQ266" s="37"/>
      <c r="BR266" s="24"/>
    </row>
    <row r="267" spans="1:70" ht="15.6" customHeight="1" x14ac:dyDescent="0.4">
      <c r="A267" s="24"/>
      <c r="B267" s="24"/>
      <c r="C267" s="32"/>
      <c r="D267" s="129"/>
      <c r="E267" s="130"/>
      <c r="F267" s="130"/>
      <c r="G267" s="130"/>
      <c r="H267" s="130"/>
      <c r="I267" s="130"/>
      <c r="J267" s="130"/>
      <c r="K267" s="130"/>
      <c r="L267" s="130"/>
      <c r="M267" s="131"/>
      <c r="N267" s="87"/>
      <c r="O267" s="88"/>
      <c r="P267" s="88"/>
      <c r="Q267" s="89"/>
      <c r="R267" s="38"/>
      <c r="S267" s="38"/>
      <c r="T267" s="38"/>
      <c r="U267" s="97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9"/>
      <c r="AK267" s="49"/>
      <c r="AL267" s="49"/>
      <c r="AM267" s="97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9"/>
      <c r="BQ267" s="37"/>
      <c r="BR267" s="24"/>
    </row>
    <row r="268" spans="1:70" ht="15.6" customHeight="1" x14ac:dyDescent="0.4">
      <c r="A268" s="24"/>
      <c r="B268" s="24"/>
      <c r="C268" s="32"/>
      <c r="D268" s="129"/>
      <c r="E268" s="130"/>
      <c r="F268" s="130"/>
      <c r="G268" s="130"/>
      <c r="H268" s="130"/>
      <c r="I268" s="130"/>
      <c r="J268" s="130"/>
      <c r="K268" s="130"/>
      <c r="L268" s="130"/>
      <c r="M268" s="131"/>
      <c r="N268" s="87"/>
      <c r="O268" s="88"/>
      <c r="P268" s="88"/>
      <c r="Q268" s="89"/>
      <c r="R268" s="38"/>
      <c r="S268" s="38"/>
      <c r="T268" s="38"/>
      <c r="U268" s="97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9"/>
      <c r="AK268" s="49"/>
      <c r="AL268" s="49"/>
      <c r="AM268" s="97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9"/>
      <c r="BQ268" s="37"/>
      <c r="BR268" s="24"/>
    </row>
    <row r="269" spans="1:70" ht="15.6" customHeight="1" x14ac:dyDescent="0.4">
      <c r="C269" s="32"/>
      <c r="D269" s="80"/>
      <c r="E269" s="81"/>
      <c r="F269" s="81"/>
      <c r="G269" s="81"/>
      <c r="H269" s="81"/>
      <c r="I269" s="81"/>
      <c r="J269" s="81"/>
      <c r="K269" s="81"/>
      <c r="L269" s="81"/>
      <c r="M269" s="82"/>
      <c r="N269" s="90"/>
      <c r="O269" s="91"/>
      <c r="P269" s="91"/>
      <c r="Q269" s="92"/>
      <c r="R269" s="38"/>
      <c r="S269" s="38"/>
      <c r="T269" s="38"/>
      <c r="U269" s="100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2"/>
      <c r="AK269" s="49"/>
      <c r="AL269" s="49"/>
      <c r="AM269" s="100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2"/>
      <c r="BQ269" s="37"/>
    </row>
    <row r="270" spans="1:70" ht="15.6" customHeight="1" x14ac:dyDescent="0.4">
      <c r="C270" s="56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8"/>
    </row>
    <row r="271" spans="1:70" ht="15.6" customHeight="1" x14ac:dyDescent="0.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</row>
    <row r="272" spans="1:70" ht="15.6" customHeight="1" x14ac:dyDescent="0.4"/>
    <row r="273" spans="3:69" ht="15.6" customHeight="1" x14ac:dyDescent="0.4"/>
    <row r="274" spans="3:69" ht="15.6" customHeight="1" x14ac:dyDescent="0.4"/>
    <row r="275" spans="3:69" ht="22.15" customHeight="1" x14ac:dyDescent="0.4">
      <c r="C275" s="249" t="s">
        <v>73</v>
      </c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  <c r="AJ275" s="249"/>
      <c r="AK275" s="249"/>
      <c r="AL275" s="249"/>
      <c r="AM275" s="249"/>
      <c r="AN275" s="249"/>
      <c r="AO275" s="249"/>
      <c r="AP275" s="249"/>
      <c r="AQ275" s="249"/>
      <c r="AR275" s="249"/>
      <c r="AS275" s="249"/>
      <c r="AT275" s="249"/>
      <c r="AU275" s="249"/>
      <c r="AV275" s="249"/>
      <c r="AW275" s="249"/>
      <c r="AX275" s="249"/>
      <c r="AY275" s="249"/>
      <c r="AZ275" s="249"/>
      <c r="BA275" s="249"/>
      <c r="BB275" s="249"/>
      <c r="BC275" s="249"/>
      <c r="BD275" s="249"/>
      <c r="BE275" s="249"/>
      <c r="BF275" s="249"/>
      <c r="BG275" s="249"/>
      <c r="BH275" s="249"/>
      <c r="BI275" s="249"/>
      <c r="BJ275" s="249"/>
      <c r="BK275" s="249"/>
      <c r="BL275" s="249"/>
      <c r="BM275" s="249"/>
      <c r="BN275" s="249"/>
      <c r="BO275" s="249"/>
      <c r="BP275" s="249"/>
      <c r="BQ275" s="249"/>
    </row>
    <row r="276" spans="3:69" ht="22.15" customHeight="1" x14ac:dyDescent="0.4"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  <c r="AB276" s="249"/>
      <c r="AC276" s="249"/>
      <c r="AD276" s="249"/>
      <c r="AE276" s="249"/>
      <c r="AF276" s="249"/>
      <c r="AG276" s="249"/>
      <c r="AH276" s="249"/>
      <c r="AI276" s="249"/>
      <c r="AJ276" s="249"/>
      <c r="AK276" s="249"/>
      <c r="AL276" s="249"/>
      <c r="AM276" s="249"/>
      <c r="AN276" s="249"/>
      <c r="AO276" s="249"/>
      <c r="AP276" s="249"/>
      <c r="AQ276" s="249"/>
      <c r="AR276" s="249"/>
      <c r="AS276" s="249"/>
      <c r="AT276" s="249"/>
      <c r="AU276" s="249"/>
      <c r="AV276" s="249"/>
      <c r="AW276" s="249"/>
      <c r="AX276" s="249"/>
      <c r="AY276" s="249"/>
      <c r="AZ276" s="249"/>
      <c r="BA276" s="249"/>
      <c r="BB276" s="249"/>
      <c r="BC276" s="249"/>
      <c r="BD276" s="249"/>
      <c r="BE276" s="249"/>
      <c r="BF276" s="249"/>
      <c r="BG276" s="249"/>
      <c r="BH276" s="249"/>
      <c r="BI276" s="249"/>
      <c r="BJ276" s="249"/>
      <c r="BK276" s="249"/>
      <c r="BL276" s="249"/>
      <c r="BM276" s="249"/>
      <c r="BN276" s="249"/>
      <c r="BO276" s="249"/>
      <c r="BP276" s="249"/>
      <c r="BQ276" s="249"/>
    </row>
    <row r="277" spans="3:69" ht="22.15" customHeight="1" x14ac:dyDescent="0.4"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49"/>
      <c r="U277" s="249"/>
      <c r="V277" s="249"/>
      <c r="W277" s="249"/>
      <c r="X277" s="249"/>
      <c r="Y277" s="249"/>
      <c r="Z277" s="249"/>
      <c r="AA277" s="249"/>
      <c r="AB277" s="249"/>
      <c r="AC277" s="249"/>
      <c r="AD277" s="249"/>
      <c r="AE277" s="249"/>
      <c r="AF277" s="249"/>
      <c r="AG277" s="249"/>
      <c r="AH277" s="249"/>
      <c r="AI277" s="249"/>
      <c r="AJ277" s="249"/>
      <c r="AK277" s="249"/>
      <c r="AL277" s="249"/>
      <c r="AM277" s="249"/>
      <c r="AN277" s="249"/>
      <c r="AO277" s="249"/>
      <c r="AP277" s="249"/>
      <c r="AQ277" s="249"/>
      <c r="AR277" s="249"/>
      <c r="AS277" s="249"/>
      <c r="AT277" s="249"/>
      <c r="AU277" s="249"/>
      <c r="AV277" s="249"/>
      <c r="AW277" s="249"/>
      <c r="AX277" s="249"/>
      <c r="AY277" s="249"/>
      <c r="AZ277" s="249"/>
      <c r="BA277" s="249"/>
      <c r="BB277" s="249"/>
      <c r="BC277" s="249"/>
      <c r="BD277" s="249"/>
      <c r="BE277" s="249"/>
      <c r="BF277" s="249"/>
      <c r="BG277" s="249"/>
      <c r="BH277" s="249"/>
      <c r="BI277" s="249"/>
      <c r="BJ277" s="249"/>
      <c r="BK277" s="249"/>
      <c r="BL277" s="249"/>
      <c r="BM277" s="249"/>
      <c r="BN277" s="249"/>
      <c r="BO277" s="249"/>
      <c r="BP277" s="249"/>
      <c r="BQ277" s="249"/>
    </row>
    <row r="278" spans="3:69" ht="15.6" customHeight="1" x14ac:dyDescent="0.4">
      <c r="C278" s="63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65"/>
    </row>
    <row r="279" spans="3:69" ht="19.149999999999999" customHeight="1" x14ac:dyDescent="0.4">
      <c r="C279" s="66"/>
      <c r="D279" s="250" t="str">
        <f>IF([3]回答表!R48="○",[3]回答表!B467,"")</f>
        <v>地域の中核を担う、当町唯一の特別養護老人ホームであることや、人口規模が小さいことや地域的な特性から、現行の体制・手法を継続する。</v>
      </c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251"/>
      <c r="T279" s="251"/>
      <c r="U279" s="251"/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251"/>
      <c r="AH279" s="251"/>
      <c r="AI279" s="251"/>
      <c r="AJ279" s="251"/>
      <c r="AK279" s="251"/>
      <c r="AL279" s="251"/>
      <c r="AM279" s="251"/>
      <c r="AN279" s="251"/>
      <c r="AO279" s="251"/>
      <c r="AP279" s="251"/>
      <c r="AQ279" s="251"/>
      <c r="AR279" s="251"/>
      <c r="AS279" s="251"/>
      <c r="AT279" s="251"/>
      <c r="AU279" s="251"/>
      <c r="AV279" s="251"/>
      <c r="AW279" s="251"/>
      <c r="AX279" s="251"/>
      <c r="AY279" s="251"/>
      <c r="AZ279" s="251"/>
      <c r="BA279" s="251"/>
      <c r="BB279" s="251"/>
      <c r="BC279" s="251"/>
      <c r="BD279" s="251"/>
      <c r="BE279" s="251"/>
      <c r="BF279" s="251"/>
      <c r="BG279" s="251"/>
      <c r="BH279" s="251"/>
      <c r="BI279" s="251"/>
      <c r="BJ279" s="251"/>
      <c r="BK279" s="251"/>
      <c r="BL279" s="251"/>
      <c r="BM279" s="251"/>
      <c r="BN279" s="251"/>
      <c r="BO279" s="251"/>
      <c r="BP279" s="252"/>
      <c r="BQ279" s="67"/>
    </row>
    <row r="280" spans="3:69" ht="23.65" customHeight="1" x14ac:dyDescent="0.4">
      <c r="C280" s="66"/>
      <c r="D280" s="253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4"/>
      <c r="AF280" s="254"/>
      <c r="AG280" s="254"/>
      <c r="AH280" s="254"/>
      <c r="AI280" s="254"/>
      <c r="AJ280" s="254"/>
      <c r="AK280" s="254"/>
      <c r="AL280" s="254"/>
      <c r="AM280" s="254"/>
      <c r="AN280" s="254"/>
      <c r="AO280" s="254"/>
      <c r="AP280" s="254"/>
      <c r="AQ280" s="254"/>
      <c r="AR280" s="254"/>
      <c r="AS280" s="254"/>
      <c r="AT280" s="254"/>
      <c r="AU280" s="254"/>
      <c r="AV280" s="254"/>
      <c r="AW280" s="254"/>
      <c r="AX280" s="254"/>
      <c r="AY280" s="254"/>
      <c r="AZ280" s="254"/>
      <c r="BA280" s="254"/>
      <c r="BB280" s="254"/>
      <c r="BC280" s="254"/>
      <c r="BD280" s="254"/>
      <c r="BE280" s="254"/>
      <c r="BF280" s="254"/>
      <c r="BG280" s="254"/>
      <c r="BH280" s="254"/>
      <c r="BI280" s="254"/>
      <c r="BJ280" s="254"/>
      <c r="BK280" s="254"/>
      <c r="BL280" s="254"/>
      <c r="BM280" s="254"/>
      <c r="BN280" s="254"/>
      <c r="BO280" s="254"/>
      <c r="BP280" s="255"/>
      <c r="BQ280" s="67"/>
    </row>
    <row r="281" spans="3:69" ht="23.65" customHeight="1" x14ac:dyDescent="0.4">
      <c r="C281" s="66"/>
      <c r="D281" s="253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4"/>
      <c r="AU281" s="254"/>
      <c r="AV281" s="254"/>
      <c r="AW281" s="254"/>
      <c r="AX281" s="254"/>
      <c r="AY281" s="254"/>
      <c r="AZ281" s="254"/>
      <c r="BA281" s="254"/>
      <c r="BB281" s="254"/>
      <c r="BC281" s="254"/>
      <c r="BD281" s="254"/>
      <c r="BE281" s="254"/>
      <c r="BF281" s="254"/>
      <c r="BG281" s="254"/>
      <c r="BH281" s="254"/>
      <c r="BI281" s="254"/>
      <c r="BJ281" s="254"/>
      <c r="BK281" s="254"/>
      <c r="BL281" s="254"/>
      <c r="BM281" s="254"/>
      <c r="BN281" s="254"/>
      <c r="BO281" s="254"/>
      <c r="BP281" s="255"/>
      <c r="BQ281" s="67"/>
    </row>
    <row r="282" spans="3:69" ht="23.65" customHeight="1" x14ac:dyDescent="0.4">
      <c r="C282" s="66"/>
      <c r="D282" s="253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4"/>
      <c r="AU282" s="254"/>
      <c r="AV282" s="254"/>
      <c r="AW282" s="254"/>
      <c r="AX282" s="254"/>
      <c r="AY282" s="254"/>
      <c r="AZ282" s="254"/>
      <c r="BA282" s="254"/>
      <c r="BB282" s="254"/>
      <c r="BC282" s="254"/>
      <c r="BD282" s="254"/>
      <c r="BE282" s="254"/>
      <c r="BF282" s="254"/>
      <c r="BG282" s="254"/>
      <c r="BH282" s="254"/>
      <c r="BI282" s="254"/>
      <c r="BJ282" s="254"/>
      <c r="BK282" s="254"/>
      <c r="BL282" s="254"/>
      <c r="BM282" s="254"/>
      <c r="BN282" s="254"/>
      <c r="BO282" s="254"/>
      <c r="BP282" s="255"/>
      <c r="BQ282" s="67"/>
    </row>
    <row r="283" spans="3:69" ht="23.65" customHeight="1" x14ac:dyDescent="0.4">
      <c r="C283" s="66"/>
      <c r="D283" s="253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4"/>
      <c r="AU283" s="254"/>
      <c r="AV283" s="254"/>
      <c r="AW283" s="254"/>
      <c r="AX283" s="254"/>
      <c r="AY283" s="254"/>
      <c r="AZ283" s="254"/>
      <c r="BA283" s="254"/>
      <c r="BB283" s="254"/>
      <c r="BC283" s="254"/>
      <c r="BD283" s="254"/>
      <c r="BE283" s="254"/>
      <c r="BF283" s="254"/>
      <c r="BG283" s="254"/>
      <c r="BH283" s="254"/>
      <c r="BI283" s="254"/>
      <c r="BJ283" s="254"/>
      <c r="BK283" s="254"/>
      <c r="BL283" s="254"/>
      <c r="BM283" s="254"/>
      <c r="BN283" s="254"/>
      <c r="BO283" s="254"/>
      <c r="BP283" s="255"/>
      <c r="BQ283" s="67"/>
    </row>
    <row r="284" spans="3:69" ht="23.65" customHeight="1" x14ac:dyDescent="0.4">
      <c r="C284" s="66"/>
      <c r="D284" s="253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4"/>
      <c r="AU284" s="254"/>
      <c r="AV284" s="254"/>
      <c r="AW284" s="254"/>
      <c r="AX284" s="254"/>
      <c r="AY284" s="254"/>
      <c r="AZ284" s="254"/>
      <c r="BA284" s="254"/>
      <c r="BB284" s="254"/>
      <c r="BC284" s="254"/>
      <c r="BD284" s="254"/>
      <c r="BE284" s="254"/>
      <c r="BF284" s="254"/>
      <c r="BG284" s="254"/>
      <c r="BH284" s="254"/>
      <c r="BI284" s="254"/>
      <c r="BJ284" s="254"/>
      <c r="BK284" s="254"/>
      <c r="BL284" s="254"/>
      <c r="BM284" s="254"/>
      <c r="BN284" s="254"/>
      <c r="BO284" s="254"/>
      <c r="BP284" s="255"/>
      <c r="BQ284" s="67"/>
    </row>
    <row r="285" spans="3:69" ht="23.65" customHeight="1" x14ac:dyDescent="0.4">
      <c r="C285" s="66"/>
      <c r="D285" s="253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4"/>
      <c r="AY285" s="254"/>
      <c r="AZ285" s="254"/>
      <c r="BA285" s="254"/>
      <c r="BB285" s="254"/>
      <c r="BC285" s="254"/>
      <c r="BD285" s="254"/>
      <c r="BE285" s="254"/>
      <c r="BF285" s="254"/>
      <c r="BG285" s="254"/>
      <c r="BH285" s="254"/>
      <c r="BI285" s="254"/>
      <c r="BJ285" s="254"/>
      <c r="BK285" s="254"/>
      <c r="BL285" s="254"/>
      <c r="BM285" s="254"/>
      <c r="BN285" s="254"/>
      <c r="BO285" s="254"/>
      <c r="BP285" s="255"/>
      <c r="BQ285" s="67"/>
    </row>
    <row r="286" spans="3:69" ht="23.65" customHeight="1" x14ac:dyDescent="0.4">
      <c r="C286" s="66"/>
      <c r="D286" s="253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4"/>
      <c r="AU286" s="254"/>
      <c r="AV286" s="254"/>
      <c r="AW286" s="254"/>
      <c r="AX286" s="254"/>
      <c r="AY286" s="254"/>
      <c r="AZ286" s="254"/>
      <c r="BA286" s="254"/>
      <c r="BB286" s="254"/>
      <c r="BC286" s="254"/>
      <c r="BD286" s="254"/>
      <c r="BE286" s="254"/>
      <c r="BF286" s="254"/>
      <c r="BG286" s="254"/>
      <c r="BH286" s="254"/>
      <c r="BI286" s="254"/>
      <c r="BJ286" s="254"/>
      <c r="BK286" s="254"/>
      <c r="BL286" s="254"/>
      <c r="BM286" s="254"/>
      <c r="BN286" s="254"/>
      <c r="BO286" s="254"/>
      <c r="BP286" s="255"/>
      <c r="BQ286" s="67"/>
    </row>
    <row r="287" spans="3:69" ht="23.65" customHeight="1" x14ac:dyDescent="0.4">
      <c r="C287" s="66"/>
      <c r="D287" s="253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4"/>
      <c r="AU287" s="254"/>
      <c r="AV287" s="254"/>
      <c r="AW287" s="254"/>
      <c r="AX287" s="254"/>
      <c r="AY287" s="254"/>
      <c r="AZ287" s="254"/>
      <c r="BA287" s="254"/>
      <c r="BB287" s="254"/>
      <c r="BC287" s="254"/>
      <c r="BD287" s="254"/>
      <c r="BE287" s="254"/>
      <c r="BF287" s="254"/>
      <c r="BG287" s="254"/>
      <c r="BH287" s="254"/>
      <c r="BI287" s="254"/>
      <c r="BJ287" s="254"/>
      <c r="BK287" s="254"/>
      <c r="BL287" s="254"/>
      <c r="BM287" s="254"/>
      <c r="BN287" s="254"/>
      <c r="BO287" s="254"/>
      <c r="BP287" s="255"/>
      <c r="BQ287" s="67"/>
    </row>
    <row r="288" spans="3:69" ht="23.65" customHeight="1" x14ac:dyDescent="0.4">
      <c r="C288" s="66"/>
      <c r="D288" s="253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4"/>
      <c r="AU288" s="254"/>
      <c r="AV288" s="254"/>
      <c r="AW288" s="254"/>
      <c r="AX288" s="254"/>
      <c r="AY288" s="254"/>
      <c r="AZ288" s="254"/>
      <c r="BA288" s="254"/>
      <c r="BB288" s="254"/>
      <c r="BC288" s="254"/>
      <c r="BD288" s="254"/>
      <c r="BE288" s="254"/>
      <c r="BF288" s="254"/>
      <c r="BG288" s="254"/>
      <c r="BH288" s="254"/>
      <c r="BI288" s="254"/>
      <c r="BJ288" s="254"/>
      <c r="BK288" s="254"/>
      <c r="BL288" s="254"/>
      <c r="BM288" s="254"/>
      <c r="BN288" s="254"/>
      <c r="BO288" s="254"/>
      <c r="BP288" s="255"/>
      <c r="BQ288" s="67"/>
    </row>
    <row r="289" spans="3:69" ht="23.65" customHeight="1" x14ac:dyDescent="0.4">
      <c r="C289" s="66"/>
      <c r="D289" s="253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4"/>
      <c r="AU289" s="254"/>
      <c r="AV289" s="254"/>
      <c r="AW289" s="254"/>
      <c r="AX289" s="254"/>
      <c r="AY289" s="254"/>
      <c r="AZ289" s="254"/>
      <c r="BA289" s="254"/>
      <c r="BB289" s="254"/>
      <c r="BC289" s="254"/>
      <c r="BD289" s="254"/>
      <c r="BE289" s="254"/>
      <c r="BF289" s="254"/>
      <c r="BG289" s="254"/>
      <c r="BH289" s="254"/>
      <c r="BI289" s="254"/>
      <c r="BJ289" s="254"/>
      <c r="BK289" s="254"/>
      <c r="BL289" s="254"/>
      <c r="BM289" s="254"/>
      <c r="BN289" s="254"/>
      <c r="BO289" s="254"/>
      <c r="BP289" s="255"/>
      <c r="BQ289" s="67"/>
    </row>
    <row r="290" spans="3:69" ht="23.65" customHeight="1" x14ac:dyDescent="0.4">
      <c r="C290" s="66"/>
      <c r="D290" s="253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4"/>
      <c r="AU290" s="254"/>
      <c r="AV290" s="254"/>
      <c r="AW290" s="254"/>
      <c r="AX290" s="254"/>
      <c r="AY290" s="254"/>
      <c r="AZ290" s="254"/>
      <c r="BA290" s="254"/>
      <c r="BB290" s="254"/>
      <c r="BC290" s="254"/>
      <c r="BD290" s="254"/>
      <c r="BE290" s="254"/>
      <c r="BF290" s="254"/>
      <c r="BG290" s="254"/>
      <c r="BH290" s="254"/>
      <c r="BI290" s="254"/>
      <c r="BJ290" s="254"/>
      <c r="BK290" s="254"/>
      <c r="BL290" s="254"/>
      <c r="BM290" s="254"/>
      <c r="BN290" s="254"/>
      <c r="BO290" s="254"/>
      <c r="BP290" s="255"/>
      <c r="BQ290" s="67"/>
    </row>
    <row r="291" spans="3:69" ht="23.65" customHeight="1" x14ac:dyDescent="0.4">
      <c r="C291" s="66"/>
      <c r="D291" s="253"/>
      <c r="E291" s="254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4"/>
      <c r="AU291" s="254"/>
      <c r="AV291" s="254"/>
      <c r="AW291" s="254"/>
      <c r="AX291" s="254"/>
      <c r="AY291" s="254"/>
      <c r="AZ291" s="254"/>
      <c r="BA291" s="254"/>
      <c r="BB291" s="254"/>
      <c r="BC291" s="254"/>
      <c r="BD291" s="254"/>
      <c r="BE291" s="254"/>
      <c r="BF291" s="254"/>
      <c r="BG291" s="254"/>
      <c r="BH291" s="254"/>
      <c r="BI291" s="254"/>
      <c r="BJ291" s="254"/>
      <c r="BK291" s="254"/>
      <c r="BL291" s="254"/>
      <c r="BM291" s="254"/>
      <c r="BN291" s="254"/>
      <c r="BO291" s="254"/>
      <c r="BP291" s="255"/>
      <c r="BQ291" s="67"/>
    </row>
    <row r="292" spans="3:69" ht="23.65" customHeight="1" x14ac:dyDescent="0.4">
      <c r="C292" s="66"/>
      <c r="D292" s="253"/>
      <c r="E292" s="254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4"/>
      <c r="AU292" s="254"/>
      <c r="AV292" s="254"/>
      <c r="AW292" s="254"/>
      <c r="AX292" s="254"/>
      <c r="AY292" s="254"/>
      <c r="AZ292" s="254"/>
      <c r="BA292" s="254"/>
      <c r="BB292" s="254"/>
      <c r="BC292" s="254"/>
      <c r="BD292" s="254"/>
      <c r="BE292" s="254"/>
      <c r="BF292" s="254"/>
      <c r="BG292" s="254"/>
      <c r="BH292" s="254"/>
      <c r="BI292" s="254"/>
      <c r="BJ292" s="254"/>
      <c r="BK292" s="254"/>
      <c r="BL292" s="254"/>
      <c r="BM292" s="254"/>
      <c r="BN292" s="254"/>
      <c r="BO292" s="254"/>
      <c r="BP292" s="255"/>
      <c r="BQ292" s="67"/>
    </row>
    <row r="293" spans="3:69" ht="23.65" customHeight="1" x14ac:dyDescent="0.4">
      <c r="C293" s="66"/>
      <c r="D293" s="253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4"/>
      <c r="AU293" s="254"/>
      <c r="AV293" s="254"/>
      <c r="AW293" s="254"/>
      <c r="AX293" s="254"/>
      <c r="AY293" s="254"/>
      <c r="AZ293" s="254"/>
      <c r="BA293" s="254"/>
      <c r="BB293" s="254"/>
      <c r="BC293" s="254"/>
      <c r="BD293" s="254"/>
      <c r="BE293" s="254"/>
      <c r="BF293" s="254"/>
      <c r="BG293" s="254"/>
      <c r="BH293" s="254"/>
      <c r="BI293" s="254"/>
      <c r="BJ293" s="254"/>
      <c r="BK293" s="254"/>
      <c r="BL293" s="254"/>
      <c r="BM293" s="254"/>
      <c r="BN293" s="254"/>
      <c r="BO293" s="254"/>
      <c r="BP293" s="255"/>
      <c r="BQ293" s="67"/>
    </row>
    <row r="294" spans="3:69" ht="23.65" customHeight="1" x14ac:dyDescent="0.4">
      <c r="C294" s="66"/>
      <c r="D294" s="253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4"/>
      <c r="AU294" s="254"/>
      <c r="AV294" s="254"/>
      <c r="AW294" s="254"/>
      <c r="AX294" s="254"/>
      <c r="AY294" s="254"/>
      <c r="AZ294" s="254"/>
      <c r="BA294" s="254"/>
      <c r="BB294" s="254"/>
      <c r="BC294" s="254"/>
      <c r="BD294" s="254"/>
      <c r="BE294" s="254"/>
      <c r="BF294" s="254"/>
      <c r="BG294" s="254"/>
      <c r="BH294" s="254"/>
      <c r="BI294" s="254"/>
      <c r="BJ294" s="254"/>
      <c r="BK294" s="254"/>
      <c r="BL294" s="254"/>
      <c r="BM294" s="254"/>
      <c r="BN294" s="254"/>
      <c r="BO294" s="254"/>
      <c r="BP294" s="255"/>
      <c r="BQ294" s="67"/>
    </row>
    <row r="295" spans="3:69" ht="23.65" customHeight="1" x14ac:dyDescent="0.4">
      <c r="C295" s="66"/>
      <c r="D295" s="253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4"/>
      <c r="AU295" s="254"/>
      <c r="AV295" s="254"/>
      <c r="AW295" s="254"/>
      <c r="AX295" s="254"/>
      <c r="AY295" s="254"/>
      <c r="AZ295" s="254"/>
      <c r="BA295" s="254"/>
      <c r="BB295" s="254"/>
      <c r="BC295" s="254"/>
      <c r="BD295" s="254"/>
      <c r="BE295" s="254"/>
      <c r="BF295" s="254"/>
      <c r="BG295" s="254"/>
      <c r="BH295" s="254"/>
      <c r="BI295" s="254"/>
      <c r="BJ295" s="254"/>
      <c r="BK295" s="254"/>
      <c r="BL295" s="254"/>
      <c r="BM295" s="254"/>
      <c r="BN295" s="254"/>
      <c r="BO295" s="254"/>
      <c r="BP295" s="255"/>
      <c r="BQ295" s="67"/>
    </row>
    <row r="296" spans="3:69" ht="23.65" customHeight="1" x14ac:dyDescent="0.4">
      <c r="C296" s="66"/>
      <c r="D296" s="253"/>
      <c r="E296" s="254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4"/>
      <c r="AU296" s="254"/>
      <c r="AV296" s="254"/>
      <c r="AW296" s="254"/>
      <c r="AX296" s="254"/>
      <c r="AY296" s="254"/>
      <c r="AZ296" s="254"/>
      <c r="BA296" s="254"/>
      <c r="BB296" s="254"/>
      <c r="BC296" s="254"/>
      <c r="BD296" s="254"/>
      <c r="BE296" s="254"/>
      <c r="BF296" s="254"/>
      <c r="BG296" s="254"/>
      <c r="BH296" s="254"/>
      <c r="BI296" s="254"/>
      <c r="BJ296" s="254"/>
      <c r="BK296" s="254"/>
      <c r="BL296" s="254"/>
      <c r="BM296" s="254"/>
      <c r="BN296" s="254"/>
      <c r="BO296" s="254"/>
      <c r="BP296" s="255"/>
      <c r="BQ296" s="67"/>
    </row>
    <row r="297" spans="3:69" ht="23.65" customHeight="1" x14ac:dyDescent="0.4">
      <c r="C297" s="66"/>
      <c r="D297" s="256"/>
      <c r="E297" s="257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7"/>
      <c r="Q297" s="257"/>
      <c r="R297" s="257"/>
      <c r="S297" s="257"/>
      <c r="T297" s="257"/>
      <c r="U297" s="257"/>
      <c r="V297" s="257"/>
      <c r="W297" s="257"/>
      <c r="X297" s="257"/>
      <c r="Y297" s="257"/>
      <c r="Z297" s="257"/>
      <c r="AA297" s="257"/>
      <c r="AB297" s="257"/>
      <c r="AC297" s="257"/>
      <c r="AD297" s="257"/>
      <c r="AE297" s="257"/>
      <c r="AF297" s="257"/>
      <c r="AG297" s="257"/>
      <c r="AH297" s="257"/>
      <c r="AI297" s="257"/>
      <c r="AJ297" s="257"/>
      <c r="AK297" s="257"/>
      <c r="AL297" s="257"/>
      <c r="AM297" s="257"/>
      <c r="AN297" s="257"/>
      <c r="AO297" s="257"/>
      <c r="AP297" s="257"/>
      <c r="AQ297" s="257"/>
      <c r="AR297" s="257"/>
      <c r="AS297" s="257"/>
      <c r="AT297" s="257"/>
      <c r="AU297" s="257"/>
      <c r="AV297" s="257"/>
      <c r="AW297" s="257"/>
      <c r="AX297" s="257"/>
      <c r="AY297" s="257"/>
      <c r="AZ297" s="257"/>
      <c r="BA297" s="257"/>
      <c r="BB297" s="257"/>
      <c r="BC297" s="257"/>
      <c r="BD297" s="257"/>
      <c r="BE297" s="257"/>
      <c r="BF297" s="257"/>
      <c r="BG297" s="257"/>
      <c r="BH297" s="257"/>
      <c r="BI297" s="257"/>
      <c r="BJ297" s="257"/>
      <c r="BK297" s="257"/>
      <c r="BL297" s="257"/>
      <c r="BM297" s="257"/>
      <c r="BN297" s="257"/>
      <c r="BO297" s="257"/>
      <c r="BP297" s="258"/>
      <c r="BQ297" s="37"/>
    </row>
    <row r="298" spans="3:69" ht="12.6" customHeight="1" x14ac:dyDescent="0.4">
      <c r="C298" s="68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70"/>
    </row>
  </sheetData>
  <mergeCells count="303">
    <mergeCell ref="BE207:BH209"/>
    <mergeCell ref="BI207:BL209"/>
    <mergeCell ref="BM207:BP209"/>
    <mergeCell ref="BI135:BL137"/>
    <mergeCell ref="BM135:BP137"/>
    <mergeCell ref="C275:BQ277"/>
    <mergeCell ref="D279:BP297"/>
    <mergeCell ref="BE87:BH89"/>
    <mergeCell ref="BI87:BL89"/>
    <mergeCell ref="BM87:BP89"/>
    <mergeCell ref="BE90:BH93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BE214:BH216"/>
    <mergeCell ref="BI214:BL216"/>
    <mergeCell ref="BM214:BP216"/>
    <mergeCell ref="BE210:BH213"/>
    <mergeCell ref="BI210:BL213"/>
    <mergeCell ref="BM210:BP213"/>
    <mergeCell ref="BI111:BL113"/>
    <mergeCell ref="BM111:BP113"/>
    <mergeCell ref="BI114:BL117"/>
    <mergeCell ref="BM114:BP117"/>
    <mergeCell ref="BI118:BL120"/>
    <mergeCell ref="BM118:BP120"/>
    <mergeCell ref="BE135:BH137"/>
    <mergeCell ref="BI90:BL93"/>
    <mergeCell ref="BM90:BP93"/>
    <mergeCell ref="BE94:BH96"/>
    <mergeCell ref="D36:M39"/>
    <mergeCell ref="N36:Q39"/>
    <mergeCell ref="U36:AJ47"/>
    <mergeCell ref="AM36:AT37"/>
    <mergeCell ref="BF8:BP10"/>
    <mergeCell ref="BF11:BP13"/>
    <mergeCell ref="AM24:AS26"/>
    <mergeCell ref="AT24:AZ26"/>
    <mergeCell ref="U8:AN10"/>
    <mergeCell ref="U11:AN13"/>
    <mergeCell ref="D24:J26"/>
    <mergeCell ref="K24:Q26"/>
    <mergeCell ref="D18:AZ19"/>
    <mergeCell ref="D20:J23"/>
    <mergeCell ref="K20:Q23"/>
    <mergeCell ref="R20:X23"/>
    <mergeCell ref="Y20:AZ22"/>
    <mergeCell ref="D32:Q33"/>
    <mergeCell ref="R32:BB33"/>
    <mergeCell ref="BM39:BP42"/>
    <mergeCell ref="BM43:BP45"/>
    <mergeCell ref="C8:T10"/>
    <mergeCell ref="D44:M47"/>
    <mergeCell ref="N44:Q47"/>
    <mergeCell ref="BE39:BH42"/>
    <mergeCell ref="BI39:BL42"/>
    <mergeCell ref="BE43:BH45"/>
    <mergeCell ref="BI43:BL45"/>
    <mergeCell ref="AO44:BB44"/>
    <mergeCell ref="AO45:BB45"/>
    <mergeCell ref="AO46:BB46"/>
    <mergeCell ref="R24:X26"/>
    <mergeCell ref="Y24:AE26"/>
    <mergeCell ref="AF24:AL26"/>
    <mergeCell ref="BB20:BJ23"/>
    <mergeCell ref="BB24:BJ26"/>
    <mergeCell ref="AU36:BB37"/>
    <mergeCell ref="BE36:BH38"/>
    <mergeCell ref="AO11:BE13"/>
    <mergeCell ref="AO8:BE10"/>
    <mergeCell ref="AR31:BB31"/>
    <mergeCell ref="Y23:AE23"/>
    <mergeCell ref="AF23:AL23"/>
    <mergeCell ref="AM23:AS23"/>
    <mergeCell ref="AT23:AZ23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BI63:BL65"/>
    <mergeCell ref="BM63:BP65"/>
    <mergeCell ref="AM66:AT68"/>
    <mergeCell ref="AU66:BB68"/>
    <mergeCell ref="BE66:BH69"/>
    <mergeCell ref="AO47:BB47"/>
    <mergeCell ref="AO48:BB48"/>
    <mergeCell ref="AM42:AN42"/>
    <mergeCell ref="AM43:AN43"/>
    <mergeCell ref="AM44:AN44"/>
    <mergeCell ref="AM45:AN45"/>
    <mergeCell ref="AO42:BB42"/>
    <mergeCell ref="AO43:BB43"/>
    <mergeCell ref="AM46:AN46"/>
    <mergeCell ref="AM47:AN47"/>
    <mergeCell ref="AR58:BB58"/>
    <mergeCell ref="BI66:BL69"/>
    <mergeCell ref="BM66:BP69"/>
    <mergeCell ref="BE70:BH72"/>
    <mergeCell ref="BI70:BL72"/>
    <mergeCell ref="BM70:BP72"/>
    <mergeCell ref="D87:M90"/>
    <mergeCell ref="N87:Q90"/>
    <mergeCell ref="U87:AB88"/>
    <mergeCell ref="AC87:AJ88"/>
    <mergeCell ref="AM87:BB96"/>
    <mergeCell ref="D75:M78"/>
    <mergeCell ref="N75:Q78"/>
    <mergeCell ref="U75:AJ78"/>
    <mergeCell ref="AM75:BP78"/>
    <mergeCell ref="BI94:BL96"/>
    <mergeCell ref="BM94:BP96"/>
    <mergeCell ref="AR81:BB82"/>
    <mergeCell ref="BE138:BH141"/>
    <mergeCell ref="BI138:BL141"/>
    <mergeCell ref="BM138:BP141"/>
    <mergeCell ref="U140:AB141"/>
    <mergeCell ref="AC140:AJ141"/>
    <mergeCell ref="D93:M96"/>
    <mergeCell ref="N93:Q96"/>
    <mergeCell ref="U94:AB96"/>
    <mergeCell ref="AC94:AJ96"/>
    <mergeCell ref="U92:AB93"/>
    <mergeCell ref="AC92:AJ93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U137:AB139"/>
    <mergeCell ref="AC137:AJ139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D195:M198"/>
    <mergeCell ref="N195:Q198"/>
    <mergeCell ref="U195:AJ198"/>
    <mergeCell ref="AM195:BP198"/>
    <mergeCell ref="BI183:BL185"/>
    <mergeCell ref="BM183:BP185"/>
    <mergeCell ref="BE183:BH185"/>
    <mergeCell ref="D189:M192"/>
    <mergeCell ref="N189:Q192"/>
    <mergeCell ref="BE190:BH192"/>
    <mergeCell ref="BI190:BL192"/>
    <mergeCell ref="BM190:BP192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D266:M269"/>
    <mergeCell ref="N266:Q269"/>
    <mergeCell ref="U266:AJ269"/>
    <mergeCell ref="AM266:BP269"/>
    <mergeCell ref="BE254:BH256"/>
    <mergeCell ref="BI254:BL256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N231:Q234"/>
    <mergeCell ref="U231:AJ240"/>
    <mergeCell ref="AM231:AP232"/>
    <mergeCell ref="AQ231:AT232"/>
    <mergeCell ref="AU231:AX235"/>
    <mergeCell ref="AQ235:AT236"/>
    <mergeCell ref="AU236:AX240"/>
    <mergeCell ref="BM254:BP256"/>
    <mergeCell ref="AM256:AT258"/>
    <mergeCell ref="AU256:BB258"/>
    <mergeCell ref="BE257:BH260"/>
    <mergeCell ref="BI257:BL260"/>
    <mergeCell ref="BM257:BP260"/>
    <mergeCell ref="C11:T13"/>
    <mergeCell ref="BE261:BH263"/>
    <mergeCell ref="BI261:BL263"/>
    <mergeCell ref="BM261:BP263"/>
    <mergeCell ref="D219:M222"/>
    <mergeCell ref="N219:Q222"/>
    <mergeCell ref="U219:AJ222"/>
    <mergeCell ref="AM219:BP222"/>
    <mergeCell ref="AR225:BB226"/>
    <mergeCell ref="D227:Q228"/>
    <mergeCell ref="R227:BB228"/>
    <mergeCell ref="D213:M216"/>
    <mergeCell ref="N213:Q216"/>
    <mergeCell ref="AR201:BB202"/>
    <mergeCell ref="D203:Q204"/>
    <mergeCell ref="R203:BB204"/>
    <mergeCell ref="D207:M210"/>
    <mergeCell ref="N207:Q21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D117:M120"/>
    <mergeCell ref="N117:Q120"/>
    <mergeCell ref="BE118:BH120"/>
    <mergeCell ref="D243:M246"/>
    <mergeCell ref="N243:Q246"/>
    <mergeCell ref="U243:AJ246"/>
    <mergeCell ref="AM243:BP246"/>
    <mergeCell ref="AY236:BB240"/>
    <mergeCell ref="D237:M240"/>
    <mergeCell ref="N237:Q240"/>
    <mergeCell ref="AM237:AP238"/>
    <mergeCell ref="AQ237:AT238"/>
    <mergeCell ref="BE238:BH240"/>
    <mergeCell ref="BI238:BL240"/>
    <mergeCell ref="AM239:AP240"/>
    <mergeCell ref="AQ239:AT240"/>
    <mergeCell ref="D123:M126"/>
    <mergeCell ref="N123:Q126"/>
    <mergeCell ref="U123:AJ126"/>
    <mergeCell ref="AM123:BP126"/>
    <mergeCell ref="BM238:BP240"/>
    <mergeCell ref="D231:M234"/>
    <mergeCell ref="U207:AJ216"/>
    <mergeCell ref="AN207:BB216"/>
    <mergeCell ref="AM48:AN48"/>
    <mergeCell ref="U111:AJ112"/>
    <mergeCell ref="U116:AJ117"/>
    <mergeCell ref="U118:AJ120"/>
    <mergeCell ref="U113:AJ115"/>
    <mergeCell ref="AR105:BB106"/>
    <mergeCell ref="AM111:BB120"/>
    <mergeCell ref="BE111:BH113"/>
    <mergeCell ref="BE114:BH117"/>
    <mergeCell ref="U89:AB91"/>
    <mergeCell ref="AC89:AJ91"/>
    <mergeCell ref="BE63:BH65"/>
    <mergeCell ref="D83:Q84"/>
    <mergeCell ref="R83:BB84"/>
    <mergeCell ref="D107:Q108"/>
    <mergeCell ref="R107:BB108"/>
    <mergeCell ref="D111:M114"/>
    <mergeCell ref="N111:Q114"/>
    <mergeCell ref="D99:M102"/>
    <mergeCell ref="N99:Q102"/>
    <mergeCell ref="U99:AJ102"/>
    <mergeCell ref="AM99:BP102"/>
  </mergeCells>
  <phoneticPr fontId="1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8" fitToHeight="0" orientation="portrait" r:id="rId1"/>
  <rowBreaks count="3" manualBreakCount="3">
    <brk id="80" max="69" man="1"/>
    <brk id="152" max="69" man="1"/>
    <brk id="248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水道</vt:lpstr>
      <vt:lpstr>下水道（特定環境保全公共下水道）</vt:lpstr>
      <vt:lpstr>下水道（農業集落排水施設）</vt:lpstr>
      <vt:lpstr>介護サービス（指定介護老人福祉施設）</vt:lpstr>
      <vt:lpstr>介護サービス（老人短期入所施設）</vt:lpstr>
      <vt:lpstr>介護サービス（老人デイサービスセンター）</vt:lpstr>
      <vt:lpstr>'下水道（特定環境保全公共下水道）'!Print_Area</vt:lpstr>
      <vt:lpstr>'下水道（農業集落排水施設）'!Print_Area</vt:lpstr>
      <vt:lpstr>'介護サービス（指定介護老人福祉施設）'!Print_Area</vt:lpstr>
      <vt:lpstr>'介護サービス（老人デイサービスセンター）'!Print_Area</vt:lpstr>
      <vt:lpstr>'介護サービス（老人短期入所施設）'!Print_Area</vt:lpstr>
      <vt:lpstr>水道!Print_Area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横井　綾夏</dc:creator>
  <cp:lastModifiedBy>横井　綾夏</cp:lastModifiedBy>
  <cp:lastPrinted>2020-11-17T01:41:59Z</cp:lastPrinted>
  <dcterms:created xsi:type="dcterms:W3CDTF">2020-11-17T01:35:45Z</dcterms:created>
  <dcterms:modified xsi:type="dcterms:W3CDTF">2020-11-17T07:13:59Z</dcterms:modified>
</cp:coreProperties>
</file>