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1.9\home\02koueikigyo\02 業務\01 共通業務\03 各種調査・照会\07 経営総点検調査・抜本的改革取組状況調査\R02年度作業\01 抜本的な改革の取組状況調査\07 公開用ファイル\"/>
    </mc:Choice>
  </mc:AlternateContent>
  <xr:revisionPtr revIDLastSave="0" documentId="13_ncr:1_{A71312CA-F47A-4C18-8C8B-4F74D2C388F0}" xr6:coauthVersionLast="45" xr6:coauthVersionMax="45" xr10:uidLastSave="{00000000-0000-0000-0000-000000000000}"/>
  <bookViews>
    <workbookView xWindow="2430" yWindow="120" windowWidth="13785" windowHeight="15405" xr2:uid="{A1520B7B-B8B0-4EA4-A75F-935D74738372}"/>
  </bookViews>
  <sheets>
    <sheet name="水道" sheetId="4" r:id="rId1"/>
    <sheet name="簡易水道" sheetId="3" r:id="rId2"/>
    <sheet name="下水道（公共下水道）" sheetId="1" r:id="rId3"/>
    <sheet name="下水道（特定環境保全公共下水道）" sheetId="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'下水道（公共下水道）'!$A$1:$BR$298</definedName>
    <definedName name="_xlnm.Print_Area" localSheetId="3">'下水道（特定環境保全公共下水道）'!$A$1:$BR$298</definedName>
    <definedName name="_xlnm.Print_Area" localSheetId="1">簡易水道!$A$1:$BR$298</definedName>
    <definedName name="_xlnm.Print_Area" localSheetId="0">水道!$A$1:$BR$298</definedName>
    <definedName name="業種名" localSheetId="3">[1]選択肢!$K$2:$K$19</definedName>
    <definedName name="業種名" localSheetId="1">[2]選択肢!$K$2:$K$19</definedName>
    <definedName name="業種名" localSheetId="0">[3]選択肢!$K$2:$K$19</definedName>
    <definedName name="業種名">[4]選択肢!$K$2:$K$19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9" i="4" l="1"/>
  <c r="AM266" i="4"/>
  <c r="U266" i="4"/>
  <c r="N266" i="4"/>
  <c r="N260" i="4"/>
  <c r="BM257" i="4"/>
  <c r="BI257" i="4"/>
  <c r="BE257" i="4"/>
  <c r="AU256" i="4"/>
  <c r="AM256" i="4"/>
  <c r="BE254" i="4"/>
  <c r="U254" i="4"/>
  <c r="N254" i="4"/>
  <c r="AM243" i="4"/>
  <c r="U243" i="4"/>
  <c r="N243" i="4"/>
  <c r="AQ239" i="4"/>
  <c r="AQ237" i="4"/>
  <c r="N237" i="4"/>
  <c r="AY236" i="4"/>
  <c r="AQ235" i="4"/>
  <c r="BM234" i="4"/>
  <c r="BI234" i="4"/>
  <c r="BE234" i="4"/>
  <c r="AQ233" i="4"/>
  <c r="BE231" i="4"/>
  <c r="AY231" i="4"/>
  <c r="AQ231" i="4"/>
  <c r="U231" i="4"/>
  <c r="N231" i="4"/>
  <c r="AM219" i="4"/>
  <c r="U219" i="4"/>
  <c r="N219" i="4"/>
  <c r="N213" i="4"/>
  <c r="BM210" i="4"/>
  <c r="BI210" i="4"/>
  <c r="BE210" i="4"/>
  <c r="BE207" i="4"/>
  <c r="AN207" i="4"/>
  <c r="U207" i="4"/>
  <c r="N207" i="4"/>
  <c r="AM195" i="4"/>
  <c r="U195" i="4"/>
  <c r="N195" i="4"/>
  <c r="N189" i="4"/>
  <c r="BM186" i="4"/>
  <c r="BI186" i="4"/>
  <c r="BE186" i="4"/>
  <c r="AU186" i="4"/>
  <c r="AM186" i="4"/>
  <c r="BE183" i="4"/>
  <c r="U183" i="4"/>
  <c r="N183" i="4"/>
  <c r="AM171" i="4"/>
  <c r="U171" i="4"/>
  <c r="N171" i="4"/>
  <c r="N165" i="4"/>
  <c r="AU162" i="4"/>
  <c r="AQ162" i="4"/>
  <c r="AM162" i="4"/>
  <c r="AM159" i="4"/>
  <c r="U159" i="4"/>
  <c r="N159" i="4"/>
  <c r="AM147" i="4"/>
  <c r="U147" i="4"/>
  <c r="N147" i="4"/>
  <c r="AC142" i="4"/>
  <c r="U142" i="4"/>
  <c r="N141" i="4"/>
  <c r="BM138" i="4"/>
  <c r="BI138" i="4"/>
  <c r="BE138" i="4"/>
  <c r="AC137" i="4"/>
  <c r="U137" i="4"/>
  <c r="BE135" i="4"/>
  <c r="AM135" i="4"/>
  <c r="N135" i="4"/>
  <c r="AM123" i="4"/>
  <c r="U123" i="4"/>
  <c r="N123" i="4"/>
  <c r="U118" i="4"/>
  <c r="N117" i="4"/>
  <c r="BM114" i="4"/>
  <c r="BI114" i="4"/>
  <c r="BE114" i="4"/>
  <c r="U113" i="4"/>
  <c r="BE111" i="4"/>
  <c r="AM111" i="4"/>
  <c r="N111" i="4"/>
  <c r="AM99" i="4"/>
  <c r="U99" i="4"/>
  <c r="N99" i="4"/>
  <c r="AC94" i="4"/>
  <c r="U94" i="4"/>
  <c r="N93" i="4"/>
  <c r="BM90" i="4"/>
  <c r="BI90" i="4"/>
  <c r="BE90" i="4"/>
  <c r="AC89" i="4"/>
  <c r="U89" i="4"/>
  <c r="BE87" i="4"/>
  <c r="AM87" i="4"/>
  <c r="N87" i="4"/>
  <c r="AM75" i="4"/>
  <c r="U75" i="4"/>
  <c r="N75" i="4"/>
  <c r="N69" i="4"/>
  <c r="BM66" i="4"/>
  <c r="BI66" i="4"/>
  <c r="BE66" i="4"/>
  <c r="AU66" i="4"/>
  <c r="AM66" i="4"/>
  <c r="BE63" i="4"/>
  <c r="U63" i="4"/>
  <c r="N63" i="4"/>
  <c r="AM52" i="4"/>
  <c r="U52" i="4"/>
  <c r="N52" i="4"/>
  <c r="AM48" i="4"/>
  <c r="AM47" i="4"/>
  <c r="AM46" i="4"/>
  <c r="AM45" i="4"/>
  <c r="AM44" i="4"/>
  <c r="N44" i="4"/>
  <c r="AM43" i="4"/>
  <c r="AM42" i="4"/>
  <c r="BM39" i="4"/>
  <c r="BI39" i="4"/>
  <c r="BE39" i="4"/>
  <c r="AU38" i="4"/>
  <c r="AM38" i="4"/>
  <c r="BE36" i="4"/>
  <c r="U36" i="4"/>
  <c r="N36" i="4"/>
  <c r="BB24" i="4"/>
  <c r="AT24" i="4"/>
  <c r="AM24" i="4"/>
  <c r="AF24" i="4"/>
  <c r="Y24" i="4"/>
  <c r="R24" i="4"/>
  <c r="K24" i="4"/>
  <c r="D24" i="4"/>
  <c r="BF11" i="4"/>
  <c r="AO11" i="4"/>
  <c r="U11" i="4"/>
  <c r="C11" i="4"/>
  <c r="D279" i="3" l="1"/>
  <c r="AM266" i="3"/>
  <c r="U266" i="3"/>
  <c r="N266" i="3"/>
  <c r="N260" i="3"/>
  <c r="BM257" i="3"/>
  <c r="BI257" i="3"/>
  <c r="BE257" i="3"/>
  <c r="AU256" i="3"/>
  <c r="AM256" i="3"/>
  <c r="BE254" i="3"/>
  <c r="U254" i="3"/>
  <c r="N254" i="3"/>
  <c r="AM243" i="3"/>
  <c r="U243" i="3"/>
  <c r="N243" i="3"/>
  <c r="AQ239" i="3"/>
  <c r="AQ237" i="3"/>
  <c r="N237" i="3"/>
  <c r="AY236" i="3"/>
  <c r="AQ235" i="3"/>
  <c r="BM234" i="3"/>
  <c r="BI234" i="3"/>
  <c r="BE234" i="3"/>
  <c r="AQ233" i="3"/>
  <c r="BE231" i="3"/>
  <c r="AY231" i="3"/>
  <c r="AQ231" i="3"/>
  <c r="U231" i="3"/>
  <c r="N231" i="3"/>
  <c r="AM219" i="3"/>
  <c r="U219" i="3"/>
  <c r="N219" i="3"/>
  <c r="N213" i="3"/>
  <c r="BM210" i="3"/>
  <c r="BI210" i="3"/>
  <c r="BE210" i="3"/>
  <c r="BE207" i="3"/>
  <c r="AN207" i="3"/>
  <c r="U207" i="3"/>
  <c r="N207" i="3"/>
  <c r="AM195" i="3"/>
  <c r="U195" i="3"/>
  <c r="N195" i="3"/>
  <c r="N189" i="3"/>
  <c r="BM186" i="3"/>
  <c r="BI186" i="3"/>
  <c r="BE186" i="3"/>
  <c r="AU186" i="3"/>
  <c r="AM186" i="3"/>
  <c r="BE183" i="3"/>
  <c r="U183" i="3"/>
  <c r="N183" i="3"/>
  <c r="AM171" i="3"/>
  <c r="U171" i="3"/>
  <c r="N171" i="3"/>
  <c r="N165" i="3"/>
  <c r="AU162" i="3"/>
  <c r="AQ162" i="3"/>
  <c r="AM162" i="3"/>
  <c r="AM159" i="3"/>
  <c r="U159" i="3"/>
  <c r="N159" i="3"/>
  <c r="AM147" i="3"/>
  <c r="U147" i="3"/>
  <c r="N147" i="3"/>
  <c r="AC142" i="3"/>
  <c r="U142" i="3"/>
  <c r="N141" i="3"/>
  <c r="BM138" i="3"/>
  <c r="BI138" i="3"/>
  <c r="BE138" i="3"/>
  <c r="AC137" i="3"/>
  <c r="U137" i="3"/>
  <c r="BE135" i="3"/>
  <c r="AM135" i="3"/>
  <c r="N135" i="3"/>
  <c r="AM123" i="3"/>
  <c r="U123" i="3"/>
  <c r="N123" i="3"/>
  <c r="U118" i="3"/>
  <c r="N117" i="3"/>
  <c r="BM114" i="3"/>
  <c r="BI114" i="3"/>
  <c r="BE114" i="3"/>
  <c r="U113" i="3"/>
  <c r="BE111" i="3"/>
  <c r="AM111" i="3"/>
  <c r="N111" i="3"/>
  <c r="AM99" i="3"/>
  <c r="U99" i="3"/>
  <c r="N99" i="3"/>
  <c r="AC94" i="3"/>
  <c r="U94" i="3"/>
  <c r="N93" i="3"/>
  <c r="BM90" i="3"/>
  <c r="BI90" i="3"/>
  <c r="BE90" i="3"/>
  <c r="AC89" i="3"/>
  <c r="U89" i="3"/>
  <c r="BE87" i="3"/>
  <c r="AM87" i="3"/>
  <c r="N87" i="3"/>
  <c r="AM75" i="3"/>
  <c r="U75" i="3"/>
  <c r="N75" i="3"/>
  <c r="N69" i="3"/>
  <c r="BM66" i="3"/>
  <c r="BI66" i="3"/>
  <c r="BE66" i="3"/>
  <c r="AU66" i="3"/>
  <c r="AM66" i="3"/>
  <c r="BE63" i="3"/>
  <c r="U63" i="3"/>
  <c r="N63" i="3"/>
  <c r="AM52" i="3"/>
  <c r="U52" i="3"/>
  <c r="N52" i="3"/>
  <c r="AM48" i="3"/>
  <c r="AM47" i="3"/>
  <c r="AM46" i="3"/>
  <c r="AM45" i="3"/>
  <c r="AM44" i="3"/>
  <c r="N44" i="3"/>
  <c r="AM43" i="3"/>
  <c r="AM42" i="3"/>
  <c r="BM39" i="3"/>
  <c r="BI39" i="3"/>
  <c r="BE39" i="3"/>
  <c r="AU38" i="3"/>
  <c r="AM38" i="3"/>
  <c r="BE36" i="3"/>
  <c r="U36" i="3"/>
  <c r="N36" i="3"/>
  <c r="BB24" i="3"/>
  <c r="AT24" i="3"/>
  <c r="AM24" i="3"/>
  <c r="AF24" i="3"/>
  <c r="Y24" i="3"/>
  <c r="R24" i="3"/>
  <c r="K24" i="3"/>
  <c r="D24" i="3"/>
  <c r="BF11" i="3"/>
  <c r="AO11" i="3"/>
  <c r="U11" i="3"/>
  <c r="C11" i="3"/>
  <c r="D279" i="2" l="1"/>
  <c r="AM266" i="2"/>
  <c r="U266" i="2"/>
  <c r="N266" i="2"/>
  <c r="N260" i="2"/>
  <c r="BM257" i="2"/>
  <c r="BI257" i="2"/>
  <c r="BE257" i="2"/>
  <c r="AU256" i="2"/>
  <c r="AM256" i="2"/>
  <c r="BE254" i="2"/>
  <c r="U254" i="2"/>
  <c r="N254" i="2"/>
  <c r="AM243" i="2"/>
  <c r="U243" i="2"/>
  <c r="N243" i="2"/>
  <c r="AQ239" i="2"/>
  <c r="AQ237" i="2"/>
  <c r="N237" i="2"/>
  <c r="AY236" i="2"/>
  <c r="AQ235" i="2"/>
  <c r="BM234" i="2"/>
  <c r="BI234" i="2"/>
  <c r="BE234" i="2"/>
  <c r="AQ233" i="2"/>
  <c r="BE231" i="2"/>
  <c r="AY231" i="2"/>
  <c r="AQ231" i="2"/>
  <c r="U231" i="2"/>
  <c r="N231" i="2"/>
  <c r="AM219" i="2"/>
  <c r="U219" i="2"/>
  <c r="N219" i="2"/>
  <c r="N213" i="2"/>
  <c r="BM210" i="2"/>
  <c r="BI210" i="2"/>
  <c r="BE210" i="2"/>
  <c r="BE207" i="2"/>
  <c r="AN207" i="2"/>
  <c r="U207" i="2"/>
  <c r="N207" i="2"/>
  <c r="AM195" i="2"/>
  <c r="U195" i="2"/>
  <c r="N195" i="2"/>
  <c r="N189" i="2"/>
  <c r="BM186" i="2"/>
  <c r="BI186" i="2"/>
  <c r="BE186" i="2"/>
  <c r="AU186" i="2"/>
  <c r="AM186" i="2"/>
  <c r="BE183" i="2"/>
  <c r="U183" i="2"/>
  <c r="N183" i="2"/>
  <c r="AM171" i="2"/>
  <c r="U171" i="2"/>
  <c r="N171" i="2"/>
  <c r="N165" i="2"/>
  <c r="AU162" i="2"/>
  <c r="AQ162" i="2"/>
  <c r="AM162" i="2"/>
  <c r="AM159" i="2"/>
  <c r="U159" i="2"/>
  <c r="N159" i="2"/>
  <c r="AM147" i="2"/>
  <c r="U147" i="2"/>
  <c r="N147" i="2"/>
  <c r="AC142" i="2"/>
  <c r="U142" i="2"/>
  <c r="N141" i="2"/>
  <c r="BM138" i="2"/>
  <c r="BI138" i="2"/>
  <c r="BE138" i="2"/>
  <c r="AC137" i="2"/>
  <c r="U137" i="2"/>
  <c r="BE135" i="2"/>
  <c r="AM135" i="2"/>
  <c r="N135" i="2"/>
  <c r="AM123" i="2"/>
  <c r="U123" i="2"/>
  <c r="N123" i="2"/>
  <c r="U118" i="2"/>
  <c r="N117" i="2"/>
  <c r="BM114" i="2"/>
  <c r="BI114" i="2"/>
  <c r="BE114" i="2"/>
  <c r="U113" i="2"/>
  <c r="BE111" i="2"/>
  <c r="AM111" i="2"/>
  <c r="N111" i="2"/>
  <c r="AM99" i="2"/>
  <c r="U99" i="2"/>
  <c r="N99" i="2"/>
  <c r="AC94" i="2"/>
  <c r="U94" i="2"/>
  <c r="N93" i="2"/>
  <c r="BM90" i="2"/>
  <c r="BI90" i="2"/>
  <c r="BE90" i="2"/>
  <c r="AC89" i="2"/>
  <c r="U89" i="2"/>
  <c r="BE87" i="2"/>
  <c r="AM87" i="2"/>
  <c r="N87" i="2"/>
  <c r="AM75" i="2"/>
  <c r="U75" i="2"/>
  <c r="N75" i="2"/>
  <c r="N69" i="2"/>
  <c r="BM66" i="2"/>
  <c r="BI66" i="2"/>
  <c r="BE66" i="2"/>
  <c r="AU66" i="2"/>
  <c r="AM66" i="2"/>
  <c r="BE63" i="2"/>
  <c r="U63" i="2"/>
  <c r="N63" i="2"/>
  <c r="AM52" i="2"/>
  <c r="U52" i="2"/>
  <c r="N52" i="2"/>
  <c r="AM48" i="2"/>
  <c r="AM47" i="2"/>
  <c r="AM46" i="2"/>
  <c r="AM45" i="2"/>
  <c r="AM44" i="2"/>
  <c r="N44" i="2"/>
  <c r="AM43" i="2"/>
  <c r="AM42" i="2"/>
  <c r="BM39" i="2"/>
  <c r="BI39" i="2"/>
  <c r="BE39" i="2"/>
  <c r="AU38" i="2"/>
  <c r="AM38" i="2"/>
  <c r="BE36" i="2"/>
  <c r="U36" i="2"/>
  <c r="N36" i="2"/>
  <c r="BB24" i="2"/>
  <c r="AT24" i="2"/>
  <c r="AM24" i="2"/>
  <c r="AF24" i="2"/>
  <c r="Y24" i="2"/>
  <c r="R24" i="2"/>
  <c r="K24" i="2"/>
  <c r="D24" i="2"/>
  <c r="BF11" i="2"/>
  <c r="AO11" i="2"/>
  <c r="U11" i="2"/>
  <c r="C11" i="2"/>
  <c r="D279" i="1" l="1"/>
  <c r="AM266" i="1"/>
  <c r="U266" i="1"/>
  <c r="N266" i="1"/>
  <c r="N260" i="1"/>
  <c r="BM257" i="1"/>
  <c r="BI257" i="1"/>
  <c r="BE257" i="1"/>
  <c r="AU256" i="1"/>
  <c r="AM256" i="1"/>
  <c r="BE254" i="1"/>
  <c r="U254" i="1"/>
  <c r="N254" i="1"/>
  <c r="AM243" i="1"/>
  <c r="U243" i="1"/>
  <c r="N243" i="1"/>
  <c r="AQ239" i="1"/>
  <c r="AQ237" i="1"/>
  <c r="N237" i="1"/>
  <c r="AY236" i="1"/>
  <c r="AQ235" i="1"/>
  <c r="BM234" i="1"/>
  <c r="BI234" i="1"/>
  <c r="BE234" i="1"/>
  <c r="AQ233" i="1"/>
  <c r="BE231" i="1"/>
  <c r="AY231" i="1"/>
  <c r="AQ231" i="1"/>
  <c r="U231" i="1"/>
  <c r="N231" i="1"/>
  <c r="AM219" i="1"/>
  <c r="U219" i="1"/>
  <c r="N219" i="1"/>
  <c r="N213" i="1"/>
  <c r="BM210" i="1"/>
  <c r="BI210" i="1"/>
  <c r="BE210" i="1"/>
  <c r="BE207" i="1"/>
  <c r="AN207" i="1"/>
  <c r="U207" i="1"/>
  <c r="N207" i="1"/>
  <c r="AM195" i="1"/>
  <c r="U195" i="1"/>
  <c r="N195" i="1"/>
  <c r="N189" i="1"/>
  <c r="BM186" i="1"/>
  <c r="BI186" i="1"/>
  <c r="BE186" i="1"/>
  <c r="AU186" i="1"/>
  <c r="AM186" i="1"/>
  <c r="BE183" i="1"/>
  <c r="U183" i="1"/>
  <c r="N183" i="1"/>
  <c r="AM171" i="1"/>
  <c r="U171" i="1"/>
  <c r="N171" i="1"/>
  <c r="N165" i="1"/>
  <c r="AU162" i="1"/>
  <c r="AQ162" i="1"/>
  <c r="AM162" i="1"/>
  <c r="AM159" i="1"/>
  <c r="U159" i="1"/>
  <c r="N159" i="1"/>
  <c r="AM147" i="1"/>
  <c r="U147" i="1"/>
  <c r="N147" i="1"/>
  <c r="AC142" i="1"/>
  <c r="U142" i="1"/>
  <c r="N141" i="1"/>
  <c r="BM138" i="1"/>
  <c r="BI138" i="1"/>
  <c r="BE138" i="1"/>
  <c r="AC137" i="1"/>
  <c r="U137" i="1"/>
  <c r="BE135" i="1"/>
  <c r="AM135" i="1"/>
  <c r="N135" i="1"/>
  <c r="AM123" i="1"/>
  <c r="U123" i="1"/>
  <c r="N123" i="1"/>
  <c r="U118" i="1"/>
  <c r="N117" i="1"/>
  <c r="BM114" i="1"/>
  <c r="BI114" i="1"/>
  <c r="BE114" i="1"/>
  <c r="U113" i="1"/>
  <c r="BE111" i="1"/>
  <c r="AM111" i="1"/>
  <c r="N111" i="1"/>
  <c r="AM99" i="1"/>
  <c r="U99" i="1"/>
  <c r="N99" i="1"/>
  <c r="AC94" i="1"/>
  <c r="U94" i="1"/>
  <c r="N93" i="1"/>
  <c r="BM90" i="1"/>
  <c r="BI90" i="1"/>
  <c r="BE90" i="1"/>
  <c r="AC89" i="1"/>
  <c r="U89" i="1"/>
  <c r="BE87" i="1"/>
  <c r="AM87" i="1"/>
  <c r="N87" i="1"/>
  <c r="AM75" i="1"/>
  <c r="U75" i="1"/>
  <c r="N75" i="1"/>
  <c r="N69" i="1"/>
  <c r="BM66" i="1"/>
  <c r="BI66" i="1"/>
  <c r="BE66" i="1"/>
  <c r="AU66" i="1"/>
  <c r="AM66" i="1"/>
  <c r="BE63" i="1"/>
  <c r="U63" i="1"/>
  <c r="N63" i="1"/>
  <c r="AM52" i="1"/>
  <c r="U52" i="1"/>
  <c r="N52" i="1"/>
  <c r="AM48" i="1"/>
  <c r="AM47" i="1"/>
  <c r="AM46" i="1"/>
  <c r="AM45" i="1"/>
  <c r="AM44" i="1"/>
  <c r="N44" i="1"/>
  <c r="AM43" i="1"/>
  <c r="AM42" i="1"/>
  <c r="BM39" i="1"/>
  <c r="BI39" i="1"/>
  <c r="BE39" i="1"/>
  <c r="AU38" i="1"/>
  <c r="AM38" i="1"/>
  <c r="BE36" i="1"/>
  <c r="U36" i="1"/>
  <c r="N36" i="1"/>
  <c r="BB24" i="1"/>
  <c r="AT24" i="1"/>
  <c r="AM24" i="1"/>
  <c r="AF24" i="1"/>
  <c r="Y24" i="1"/>
  <c r="R24" i="1"/>
  <c r="K24" i="1"/>
  <c r="D24" i="1"/>
  <c r="BF11" i="1"/>
  <c r="AO11" i="1"/>
  <c r="U11" i="1"/>
  <c r="C11" i="1"/>
</calcChain>
</file>

<file path=xl/sharedStrings.xml><?xml version="1.0" encoding="utf-8"?>
<sst xmlns="http://schemas.openxmlformats.org/spreadsheetml/2006/main" count="704" uniqueCount="74">
  <si>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</si>
  <si>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</si>
  <si>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</si>
  <si>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</si>
  <si>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</si>
  <si>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</si>
  <si>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</si>
  <si>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</si>
  <si>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</si>
  <si>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</si>
  <si>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</si>
  <si>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</si>
  <si>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</si>
  <si>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</si>
  <si>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取組事項</t>
    <rPh sb="0" eb="2">
      <t>トリクミ</t>
    </rPh>
    <rPh sb="2" eb="4">
      <t>ジコウ</t>
    </rPh>
    <phoneticPr fontId="1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</si>
  <si>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</si>
  <si>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</si>
  <si>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</si>
  <si>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</si>
  <si>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</si>
  <si>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</si>
  <si>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①償還終了による廃止</t>
    <rPh sb="1" eb="3">
      <t>ショウカン</t>
    </rPh>
    <rPh sb="3" eb="5">
      <t>シュウリョウ</t>
    </rPh>
    <rPh sb="8" eb="10">
      <t>ハイシ</t>
    </rPh>
    <phoneticPr fontId="1"/>
  </si>
  <si>
    <t>②一般会計化</t>
    <rPh sb="1" eb="3">
      <t>イッパン</t>
    </rPh>
    <rPh sb="3" eb="6">
      <t>カイケイカ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</si>
  <si>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</si>
  <si>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</si>
  <si>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</si>
  <si>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</si>
  <si>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t>③診療所への移行</t>
    <rPh sb="1" eb="4">
      <t>シンリョウジョ</t>
    </rPh>
    <rPh sb="6" eb="8">
      <t>イコウ</t>
    </rPh>
    <phoneticPr fontId="1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</si>
  <si>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1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</si>
  <si>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</si>
  <si>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⑥広域化による廃止</t>
    <rPh sb="1" eb="4">
      <t>コウイキカ</t>
    </rPh>
    <rPh sb="7" eb="9">
      <t>ハイシ</t>
    </rPh>
    <phoneticPr fontId="1"/>
  </si>
  <si>
    <t>⑦その他</t>
    <rPh sb="3" eb="4">
      <t>タ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</si>
  <si>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</si>
  <si>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</si>
  <si>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</si>
  <si>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</si>
  <si>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（取組の概要及び効果）</t>
    <rPh sb="1" eb="2">
      <t>ト</t>
    </rPh>
    <rPh sb="2" eb="3">
      <t>ク</t>
    </rPh>
    <rPh sb="4" eb="6">
      <t>ガイヨウ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</si>
  <si>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</si>
  <si>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</si>
  <si>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</si>
  <si>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</si>
  <si>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</si>
  <si>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</si>
  <si>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</si>
  <si>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</si>
  <si>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</si>
  <si>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</si>
  <si>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</si>
  <si>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</si>
  <si>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</si>
  <si>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</si>
  <si>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</si>
  <si>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最適な汚水処理
施設の選択</t>
    </r>
    <r>
      <rPr>
        <sz val="10"/>
        <color theme="1"/>
        <rFont val="游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</si>
  <si>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</si>
  <si>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</si>
  <si>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</si>
  <si>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</si>
  <si>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</si>
  <si>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</si>
  <si>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</si>
  <si>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</si>
  <si>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</si>
  <si>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</si>
  <si>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</si>
  <si>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</si>
  <si>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</si>
  <si>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その他</t>
    <rPh sb="2" eb="3">
      <t>タ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</si>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</sst>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Alignment="1"/>
    <xf numFmtId="0" fontId="12" fillId="2" borderId="5" xfId="0" applyFont="1" applyFill="1" applyBorder="1" applyAlignment="1"/>
    <xf numFmtId="0" fontId="12" fillId="2" borderId="0" xfId="0" applyFont="1" applyFill="1" applyAlignment="1"/>
    <xf numFmtId="0" fontId="12" fillId="2" borderId="6" xfId="0" applyFont="1" applyFill="1" applyBorder="1" applyAlignment="1"/>
    <xf numFmtId="0" fontId="13" fillId="2" borderId="0" xfId="0" applyFont="1" applyFill="1">
      <alignment vertical="center"/>
    </xf>
    <xf numFmtId="0" fontId="15" fillId="0" borderId="0" xfId="0" applyFont="1" applyAlignment="1"/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15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2EFF4C1-D6DB-4DAE-8FCC-F7DCFA29396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49826B1-25ED-4BBB-8536-ED090F1C7BE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B25E774-FE27-4F96-9C18-F8932074FDB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00E5138-15C5-4725-AB7D-8CE67B2C4CDF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D332DA9C-0F4B-4250-B880-AC9A50F4C08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34673AC-1249-491B-AFD6-AC93A4DE234B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2A1EA65A-069A-486F-824D-6FC728BFA8A6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F87152BE-7D04-45B7-BA97-5F0DB8991FB3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686FF3B6-69CC-4BDE-8CB2-1FB0AE1B3DAF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F629778C-75D8-4DF2-9226-9D944878CB19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2527EE4-A8D6-4604-B485-C4EEDB430561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F00BDD8-32A8-4790-9F4A-127B1D594D6F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98ABADB0-0FDE-485E-9BAF-E74D24190054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8412BEAB-5DC6-4EE2-9500-7EF3F83F1A8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378EAC13-5C15-4D9E-BE10-8DE088675594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E3E98B82-0846-42E5-8E98-4F329C8D4A3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54378800-59E7-4D08-B42E-801FE45BE8DE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E961D753-607D-403E-825B-037DE84F11E7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302A6356-B033-4076-A7B8-15819FB5BC8F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AF4E2C4C-F9DE-40EB-96DD-A35FF8BC30BA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735CD5EC-6880-444E-BC6E-CA95A6F6F2FA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5FCAD391-ED97-4F5B-9FD4-FE8B8970A8C6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16DB8EF6-804A-487F-8015-FE7EAF55B6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8E266049-DD06-446B-AAD9-A6BAF7FD0569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60302F62-4478-471E-80F7-A42BCBC2ECD5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FC19B43-93BD-4C30-AA92-B962EF7356C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D5E6F8A-3016-43E8-9E0A-797801FC91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D1F8409-C26A-4D64-9BAA-0994E262BFB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2EFF8B8-2041-4394-9313-88D04656780E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266234EE-5DD6-43DE-A144-C3AF3E5305F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29F60A11-A809-40D5-B0F3-0BAE69BE55AF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D98A882-9762-4236-BBB2-414FE6AC35D7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3CEAADBD-106E-4CCC-B2DC-328A7FE65256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B0E34B97-BB16-4BE3-93AF-26DF2E05491F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4E0FB0C2-79DC-40C1-8615-6AF7F303596F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9F6B1C3-C169-4D98-ADCF-E544605F00EE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DBC895C-3BC6-4FD6-88DB-712DBA753E4B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1716A49D-2E57-455F-950C-3EBD43BCB0BA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7FD409DE-09B1-4858-AE26-ED7FF59067D4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99656222-EDC9-4F3B-B2CD-9ADDA31B18A1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5BB962EC-6007-4462-8089-1B6189A69E23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44B75CD5-02EA-4198-BF32-10B471EF2C8E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57EADBC8-BA90-4388-93C6-59D8746C74DD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2DB99702-19E2-4F21-B4CC-00F603A904A2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BB11CA38-F9EF-45EB-9BE7-05C00FA2FE73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CC81E77D-7041-4DA0-B518-E994527606EB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46FCA0BE-54F2-4E81-B221-AF71477E7615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4E695676-0DBF-4750-AFFB-383DC921FB15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D70EEC1F-DEA3-46C3-9735-33AE80917FA9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96C9B492-8DAE-484B-8AAD-685E6FFC4E9C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231F46B-F7A2-40F2-B743-F8853BCD1D9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AE02DC-4420-4051-BBB7-DA3D934C106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F4F8FA2-05AE-40E1-A4D5-CB425BB30F6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BC6014-AA8F-4937-9F5C-B9F3CE786C0A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3B0FCF2-30D4-48C5-A0E7-EDE4D2B79E0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6E5F8F61-531D-457B-A2C8-1D27256CD6C4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B3176C35-58BD-43EA-9623-C3FFD75D4954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60031F6F-CF31-44E2-A455-A72D844E9685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AC60D59F-A8E4-4307-8DB5-1A61D33D52A3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8CC20B47-D756-4A1A-8416-667A598491B4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D08D1AB-70DB-422A-9812-8C04E03503D2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9565DC5-00B1-468E-98DE-A81D09BB53D8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92CAB548-1FFA-4390-AD6F-FA763ED52C34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EC6BA74A-171A-406C-A45B-82E0C187D7AA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5B1DAD96-4C94-44B1-80B6-628852A6E19D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F3EFB4D7-7E4D-4F71-B361-1C227DBF0F19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6EDEFA1C-1F50-4EB1-BB37-F43BD50AED1E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E628A68-14DD-419D-8399-C380ACE5677E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38FB6ADF-A428-4AD0-B423-95376C3CA39F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EC65EE30-E403-4CFB-A54A-C3B1F7D2A05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731B3C6F-8783-47CE-A6E0-CB9F342C0988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4358648B-4093-4E39-B00A-EB9FFEB5CF66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EBC64419-3C93-4713-8CA0-8BFA46CDF45D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D73BF0A3-3098-4295-86E9-8911176E508C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E019717A-EF9E-47EC-B87E-53C4B51A8DDB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BC9AF19-86F2-429E-B351-85E1C63E011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018A05-9871-4353-B3BB-2920B248160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BB7C2A5-9054-4FB4-86F9-05963C6CA66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E3E9CA4-6AD5-4E68-ACE0-C24955B38553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F428EF6-6AEA-4189-8425-BD7F5ADCADE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2CA791D-A496-412F-A4BB-0C77A1E684B2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C3E2524-2E1B-44AC-A790-9A08EAA1D202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3C970D40-CCE6-4994-BDC6-F2F8C8286B2A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71127DDF-8E69-4D6A-8F93-C391A266CE3A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CCBED13B-8B54-4830-A471-04874CD75621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5099757-443C-4A31-8FBB-D5DF42E44185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2EFF90A-E4DA-4057-9DDE-4AEDEE0304F3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ECF0E99D-968C-4C46-9CDA-0E2B05434F9C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1245B2EB-28A1-4A1E-980B-B3B0B06AC72F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B322DD05-0FCF-4C22-9C5E-89493120F99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3501795B-2BA5-473C-B031-27870D5B2387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CADC5186-7B7B-49EF-95EA-ABEA63F319F8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6FCCF8FE-ED60-471B-9331-99F975221157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72200B42-7245-4E7C-B508-1EF24146952B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AA8F695-73E4-414A-A599-275CE6499335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2F298D68-A19E-4FCF-9AC6-2BE08B605366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120C0B41-3EEE-44AC-B345-A5BB2BF81733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E02D7FD4-8384-4770-A730-050177895B29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5EAABBF8-7551-4657-B8C1-CF4D16F5633A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E8011869-AC4D-4FFA-8202-B7823D9FA24E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koueikigyo/02%20&#26989;&#21209;/01%20&#20849;&#36890;&#26989;&#21209;/03%20&#21508;&#31278;&#35519;&#26619;&#12539;&#29031;&#20250;/07%20&#32076;&#21942;&#32207;&#28857;&#26908;&#35519;&#26619;&#12539;&#25244;&#26412;&#30340;&#25913;&#38761;&#21462;&#32068;&#29366;&#27841;&#35519;&#26619;/R02&#24180;&#24230;&#20316;&#26989;/01%20&#25244;&#26412;&#30340;&#12394;&#25913;&#38761;&#12398;&#21462;&#32068;&#29366;&#27841;&#35519;&#26619;/03%20&#24066;&#30010;&#26449;&#8594;&#30476;/19%20&#20116;&#22478;&#30446;&#30010;&#9675;/03%20&#35519;&#26619;&#31080;&#65288;R2&#25244;&#26412;&#25913;&#38761;&#35519;&#26619;&#65289;&#12304;&#20116;&#22478;&#30446;&#30010;&#12539;&#19979;&#27700;&#36947;&#20107;&#26989;&#12539;&#29305;&#2987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koueikigyo/02%20&#26989;&#21209;/01%20&#20849;&#36890;&#26989;&#21209;/03%20&#21508;&#31278;&#35519;&#26619;&#12539;&#29031;&#20250;/07%20&#32076;&#21942;&#32207;&#28857;&#26908;&#35519;&#26619;&#12539;&#25244;&#26412;&#30340;&#25913;&#38761;&#21462;&#32068;&#29366;&#27841;&#35519;&#26619;/R02&#24180;&#24230;&#20316;&#26989;/01%20&#25244;&#26412;&#30340;&#12394;&#25913;&#38761;&#12398;&#21462;&#32068;&#29366;&#27841;&#35519;&#26619;/03%20&#24066;&#30010;&#26449;&#8594;&#30476;/19%20&#20116;&#22478;&#30446;&#30010;&#9675;/03%20&#35519;&#26619;&#31080;&#65288;R2&#25244;&#26412;&#25913;&#38761;&#35519;&#26619;&#65289;&#12304;&#20116;&#22478;&#30446;&#30010;&#12539;&#31777;&#26131;&#27700;&#36947;&#20107;&#269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koueikigyo/02%20&#26989;&#21209;/01%20&#20849;&#36890;&#26989;&#21209;/03%20&#21508;&#31278;&#35519;&#26619;&#12539;&#29031;&#20250;/07%20&#32076;&#21942;&#32207;&#28857;&#26908;&#35519;&#26619;&#12539;&#25244;&#26412;&#30340;&#25913;&#38761;&#21462;&#32068;&#29366;&#27841;&#35519;&#26619;/R02&#24180;&#24230;&#20316;&#26989;/01%20&#25244;&#26412;&#30340;&#12394;&#25913;&#38761;&#12398;&#21462;&#32068;&#29366;&#27841;&#35519;&#26619;/03%20&#24066;&#30010;&#26449;&#8594;&#30476;/19%20&#20116;&#22478;&#30446;&#30010;&#9675;/03%20&#35519;&#26619;&#31080;&#65288;R2&#25244;&#26412;&#25913;&#38761;&#35519;&#26619;&#65289;&#12304;&#20116;&#22478;&#30446;&#30010;&#12539;&#27700;&#36947;&#20107;&#26989;&#12539;&#26411;&#31471;&#32102;&#27700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koueikigyo/02%20&#26989;&#21209;/01%20&#20849;&#36890;&#26989;&#21209;/03%20&#21508;&#31278;&#35519;&#26619;&#12539;&#29031;&#20250;/07%20&#32076;&#21942;&#32207;&#28857;&#26908;&#35519;&#26619;&#12539;&#25244;&#26412;&#30340;&#25913;&#38761;&#21462;&#32068;&#29366;&#27841;&#35519;&#26619;/R02&#24180;&#24230;&#20316;&#26989;/01%20&#25244;&#26412;&#30340;&#12394;&#25913;&#38761;&#12398;&#21462;&#32068;&#29366;&#27841;&#35519;&#26619;/03%20&#24066;&#30010;&#26449;&#8594;&#30476;/19%20&#20116;&#22478;&#30446;&#30010;&#9675;/03%20&#35519;&#26619;&#31080;&#65288;R2&#25244;&#26412;&#25913;&#38761;&#35519;&#26619;&#65289;&#12304;&#20116;&#22478;&#30446;&#30010;&#12539;&#19979;&#27700;&#36947;&#20107;&#26989;&#12539;&#20844;&#2084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五城目町</v>
          </cell>
        </row>
        <row r="17">
          <cell r="F17" t="str">
            <v>下水道事業</v>
          </cell>
          <cell r="W17" t="str">
            <v>特定環境保全公共下水道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>○</v>
          </cell>
          <cell r="AD43" t="str">
            <v>○</v>
          </cell>
        </row>
        <row r="45">
          <cell r="R45" t="str">
            <v>○</v>
          </cell>
          <cell r="AD45" t="str">
            <v>○</v>
          </cell>
        </row>
        <row r="249">
          <cell r="B249" t="str">
            <v>秋田県で検討している下水道事業広域化・共同化事業のうち、「秋田中央ブロックにおける管路包括的民間委託の共同発注」（マンホールポンプを含む管路の維持管理業務）</v>
          </cell>
        </row>
        <row r="255">
          <cell r="B255" t="str">
            <v>業務範囲および業者選定の検討。</v>
          </cell>
        </row>
        <row r="350">
          <cell r="B350" t="str">
            <v>秋田県で検討している下水道事業広域化・共同化事業のうち、「秋田中央ブロックにおける管路包括的民間委託の共同発注」（マンホールポンプを含む管路の維持管理業務）</v>
          </cell>
        </row>
        <row r="356">
          <cell r="B356" t="str">
            <v>業務範囲および業者選定の検討。</v>
          </cell>
        </row>
        <row r="375">
          <cell r="BC375" t="str">
            <v>　</v>
          </cell>
        </row>
        <row r="376">
          <cell r="BC376" t="str">
            <v>　</v>
          </cell>
        </row>
        <row r="377">
          <cell r="BC377" t="str">
            <v>　</v>
          </cell>
        </row>
        <row r="378">
          <cell r="BC378" t="str">
            <v>　</v>
          </cell>
        </row>
        <row r="379">
          <cell r="BC379" t="str">
            <v>　</v>
          </cell>
        </row>
        <row r="380">
          <cell r="BC380" t="str">
            <v>　</v>
          </cell>
        </row>
        <row r="381">
          <cell r="BC381" t="str">
            <v>　</v>
          </cell>
        </row>
        <row r="389">
          <cell r="BC389" t="str">
            <v>　</v>
          </cell>
        </row>
        <row r="390">
          <cell r="BC390" t="str">
            <v>　</v>
          </cell>
        </row>
        <row r="391">
          <cell r="BC391" t="str">
            <v>　</v>
          </cell>
        </row>
        <row r="392">
          <cell r="BC392" t="str">
            <v>　</v>
          </cell>
        </row>
        <row r="393">
          <cell r="BC393" t="str">
            <v>　</v>
          </cell>
        </row>
        <row r="394">
          <cell r="BC394" t="str">
            <v>　</v>
          </cell>
        </row>
        <row r="395">
          <cell r="BC395" t="str">
            <v>　</v>
          </cell>
        </row>
      </sheetData>
      <sheetData sheetId="1" refreshError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五城目町</v>
          </cell>
        </row>
        <row r="17">
          <cell r="F17" t="str">
            <v>簡易水道事業</v>
          </cell>
          <cell r="W17" t="str">
            <v>―</v>
          </cell>
          <cell r="BD17" t="str">
            <v>×</v>
          </cell>
        </row>
        <row r="19">
          <cell r="F19" t="str">
            <v>―</v>
          </cell>
        </row>
        <row r="41">
          <cell r="R41" t="str">
            <v>○</v>
          </cell>
          <cell r="X41" t="str">
            <v>○</v>
          </cell>
        </row>
        <row r="56">
          <cell r="B56" t="str">
            <v>　水道事業に統合したことによる事業廃止。</v>
          </cell>
        </row>
        <row r="62">
          <cell r="G62" t="str">
            <v>○</v>
          </cell>
          <cell r="S62" t="str">
            <v>平成</v>
          </cell>
          <cell r="V62">
            <v>29</v>
          </cell>
        </row>
        <row r="63">
          <cell r="V63">
            <v>3</v>
          </cell>
        </row>
        <row r="64">
          <cell r="V64">
            <v>31</v>
          </cell>
        </row>
        <row r="69">
          <cell r="AG69" t="str">
            <v>○</v>
          </cell>
        </row>
        <row r="162">
          <cell r="J162" t="str">
            <v xml:space="preserve"> </v>
          </cell>
        </row>
        <row r="375">
          <cell r="BC375" t="str">
            <v>　</v>
          </cell>
        </row>
        <row r="376">
          <cell r="BC376" t="str">
            <v>　</v>
          </cell>
        </row>
        <row r="377">
          <cell r="BC377" t="str">
            <v>　</v>
          </cell>
        </row>
        <row r="378">
          <cell r="BC378" t="str">
            <v>　</v>
          </cell>
        </row>
        <row r="379">
          <cell r="BC379" t="str">
            <v>　</v>
          </cell>
        </row>
        <row r="380">
          <cell r="BC380" t="str">
            <v>　</v>
          </cell>
        </row>
        <row r="381">
          <cell r="BC381" t="str">
            <v>　</v>
          </cell>
        </row>
        <row r="389">
          <cell r="BC389" t="str">
            <v>　</v>
          </cell>
        </row>
        <row r="390">
          <cell r="BC390" t="str">
            <v>　</v>
          </cell>
        </row>
        <row r="391">
          <cell r="BC391" t="str">
            <v>　</v>
          </cell>
        </row>
        <row r="392">
          <cell r="BC392" t="str">
            <v>　</v>
          </cell>
        </row>
        <row r="393">
          <cell r="BC393" t="str">
            <v>　</v>
          </cell>
        </row>
        <row r="394">
          <cell r="BC394" t="str">
            <v>　</v>
          </cell>
        </row>
        <row r="395">
          <cell r="BC395" t="str">
            <v>　</v>
          </cell>
        </row>
      </sheetData>
      <sheetData sheetId="1" refreshError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五城目町</v>
          </cell>
        </row>
        <row r="17">
          <cell r="F17" t="str">
            <v>水道事業</v>
          </cell>
          <cell r="W17" t="str">
            <v>―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 xml:space="preserve"> </v>
          </cell>
          <cell r="AD43" t="str">
            <v xml:space="preserve"> </v>
          </cell>
        </row>
        <row r="45">
          <cell r="R45" t="str">
            <v>○</v>
          </cell>
          <cell r="AD45" t="str">
            <v>○</v>
          </cell>
        </row>
        <row r="350">
          <cell r="B350" t="str">
            <v>浄水施設運転管理業務。</v>
          </cell>
        </row>
        <row r="356">
          <cell r="B356" t="str">
            <v>設備修繕や薬品購入等業務範囲の検討。単独での発注のため直営の場合との費用比較。</v>
          </cell>
        </row>
        <row r="375">
          <cell r="BC375" t="str">
            <v>　</v>
          </cell>
        </row>
        <row r="376">
          <cell r="BC376" t="str">
            <v>　</v>
          </cell>
        </row>
        <row r="377">
          <cell r="BC377" t="str">
            <v>　</v>
          </cell>
        </row>
        <row r="378">
          <cell r="BC378" t="str">
            <v>　</v>
          </cell>
        </row>
        <row r="379">
          <cell r="BC379" t="str">
            <v>　</v>
          </cell>
        </row>
        <row r="380">
          <cell r="BC380" t="str">
            <v>　</v>
          </cell>
        </row>
        <row r="381">
          <cell r="BC381" t="str">
            <v>　</v>
          </cell>
        </row>
        <row r="389">
          <cell r="BC389" t="str">
            <v>　</v>
          </cell>
        </row>
        <row r="390">
          <cell r="BC390" t="str">
            <v>　</v>
          </cell>
        </row>
        <row r="391">
          <cell r="BC391" t="str">
            <v>　</v>
          </cell>
        </row>
        <row r="392">
          <cell r="BC392" t="str">
            <v>　</v>
          </cell>
        </row>
        <row r="393">
          <cell r="BC393" t="str">
            <v>　</v>
          </cell>
        </row>
        <row r="394">
          <cell r="BC394" t="str">
            <v>　</v>
          </cell>
        </row>
        <row r="395">
          <cell r="BC395" t="str">
            <v>　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五城目町</v>
          </cell>
        </row>
        <row r="17">
          <cell r="F17" t="str">
            <v>下水道事業</v>
          </cell>
          <cell r="W17" t="str">
            <v>公共下水道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>○</v>
          </cell>
          <cell r="AD43" t="str">
            <v>○</v>
          </cell>
        </row>
        <row r="45">
          <cell r="R45" t="str">
            <v>○</v>
          </cell>
          <cell r="AD45" t="str">
            <v>○</v>
          </cell>
        </row>
        <row r="249">
          <cell r="B249" t="str">
            <v>秋田県で検討している下水道事業広域化・共同化事業のうち、「秋田中央ブロックにおける管路包括的民間委託の共同発注」（マンホールポンプを含む管路の維持管理業務）</v>
          </cell>
        </row>
        <row r="255">
          <cell r="B255" t="str">
            <v>業務範囲および業者選定の検討。</v>
          </cell>
        </row>
        <row r="350">
          <cell r="B350" t="str">
            <v>秋田県で検討している下水道事業広域化・共同化事業のうち、「秋田中央ブロックにおける管路包括的民間委託の共同発注」（マンホールポンプを含む管路の維持管理業務）</v>
          </cell>
        </row>
        <row r="356">
          <cell r="B356" t="str">
            <v>業務範囲および業者選定の検討。</v>
          </cell>
        </row>
        <row r="375">
          <cell r="BC375" t="str">
            <v>　</v>
          </cell>
        </row>
        <row r="376">
          <cell r="BC376" t="str">
            <v>　</v>
          </cell>
        </row>
        <row r="377">
          <cell r="BC377" t="str">
            <v>　</v>
          </cell>
        </row>
        <row r="378">
          <cell r="BC378" t="str">
            <v>　</v>
          </cell>
        </row>
        <row r="379">
          <cell r="BC379" t="str">
            <v>　</v>
          </cell>
        </row>
        <row r="380">
          <cell r="BC380" t="str">
            <v>　</v>
          </cell>
        </row>
        <row r="381">
          <cell r="BC381" t="str">
            <v>　</v>
          </cell>
        </row>
        <row r="389">
          <cell r="BC389" t="str">
            <v>　</v>
          </cell>
        </row>
        <row r="390">
          <cell r="BC390" t="str">
            <v>　</v>
          </cell>
        </row>
        <row r="391">
          <cell r="BC391" t="str">
            <v>　</v>
          </cell>
        </row>
        <row r="392">
          <cell r="BC392" t="str">
            <v>　</v>
          </cell>
        </row>
        <row r="393">
          <cell r="BC393" t="str">
            <v>　</v>
          </cell>
        </row>
        <row r="394">
          <cell r="BC394" t="str">
            <v>　</v>
          </cell>
        </row>
        <row r="395">
          <cell r="BC395" t="str">
            <v>　</v>
          </cell>
        </row>
      </sheetData>
      <sheetData sheetId="1" refreshError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44A8-12B0-4E3B-B8EA-6047AC0EC64F}">
  <sheetPr>
    <pageSetUpPr fitToPage="1"/>
  </sheetPr>
  <dimension ref="A1:CE298"/>
  <sheetViews>
    <sheetView showZeros="0" tabSelected="1" zoomScale="55" zoomScaleNormal="55" workbookViewId="0">
      <selection activeCell="AM243" sqref="AM243:BP246"/>
    </sheetView>
  </sheetViews>
  <sheetFormatPr defaultColWidth="2.875" defaultRowHeight="12.6" customHeight="1" x14ac:dyDescent="0.4"/>
  <cols>
    <col min="1" max="70" width="2.5" customWidth="1"/>
  </cols>
  <sheetData>
    <row r="1" spans="3:70" ht="15.6" customHeight="1" x14ac:dyDescent="0.4"/>
    <row r="2" spans="3:70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 x14ac:dyDescent="0.4">
      <c r="C8" s="244" t="s">
        <v>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1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2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8"/>
      <c r="BF8" s="244" t="s">
        <v>3</v>
      </c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7"/>
    </row>
    <row r="9" spans="3:70" ht="15.6" customHeight="1" x14ac:dyDescent="0.4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0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9"/>
      <c r="AO9" s="200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7"/>
    </row>
    <row r="10" spans="3:70" ht="15.6" customHeight="1" x14ac:dyDescent="0.4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7"/>
    </row>
    <row r="11" spans="3:70" ht="15.6" customHeight="1" x14ac:dyDescent="0.4">
      <c r="C11" s="251" t="str">
        <f>IF(COUNTIF([3]回答表!K15,"*")&gt;0,[3]回答表!K15,"")</f>
        <v>五城目町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tr">
        <f>IF(COUNTIF([3]回答表!F17,"*")&gt;0,[3]回答表!F17,"")</f>
        <v>水道事業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tr">
        <f>IF(COUNTIF([3]回答表!W17,"*")&gt;0,[3]回答表!W17,"")</f>
        <v>―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8"/>
      <c r="BF11" s="251" t="str">
        <f>IF(COUNTIF([3]回答表!F19,"*")&gt;0,[3]回答表!F19,"")</f>
        <v>ー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5"/>
    </row>
    <row r="12" spans="3:70" ht="15.6" customHeight="1" x14ac:dyDescent="0.4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8"/>
      <c r="AG12" s="198"/>
      <c r="AH12" s="198"/>
      <c r="AI12" s="198"/>
      <c r="AJ12" s="198"/>
      <c r="AK12" s="198"/>
      <c r="AL12" s="198"/>
      <c r="AM12" s="198"/>
      <c r="AN12" s="199"/>
      <c r="AO12" s="200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5"/>
    </row>
    <row r="13" spans="3:70" ht="15.6" customHeight="1" x14ac:dyDescent="0.4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"/>
    </row>
    <row r="14" spans="3:70" ht="15.6" customHeight="1" x14ac:dyDescent="0.4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 x14ac:dyDescent="0.4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3" ht="15.6" customHeight="1" x14ac:dyDescent="0.4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83" ht="15.6" customHeight="1" x14ac:dyDescent="0.4">
      <c r="C18" s="13"/>
      <c r="D18" s="211" t="s">
        <v>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3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3:83" ht="15.6" customHeight="1" x14ac:dyDescent="0.4">
      <c r="C19" s="13"/>
      <c r="D19" s="214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6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3:83" ht="13.35" customHeight="1" x14ac:dyDescent="0.4">
      <c r="C20" s="13"/>
      <c r="D20" s="217" t="s">
        <v>5</v>
      </c>
      <c r="E20" s="218"/>
      <c r="F20" s="218"/>
      <c r="G20" s="218"/>
      <c r="H20" s="218"/>
      <c r="I20" s="218"/>
      <c r="J20" s="219"/>
      <c r="K20" s="217" t="s">
        <v>6</v>
      </c>
      <c r="L20" s="218"/>
      <c r="M20" s="218"/>
      <c r="N20" s="218"/>
      <c r="O20" s="218"/>
      <c r="P20" s="218"/>
      <c r="Q20" s="219"/>
      <c r="R20" s="217" t="s">
        <v>7</v>
      </c>
      <c r="S20" s="218"/>
      <c r="T20" s="218"/>
      <c r="U20" s="218"/>
      <c r="V20" s="218"/>
      <c r="W20" s="218"/>
      <c r="X20" s="219"/>
      <c r="Y20" s="226" t="s">
        <v>8</v>
      </c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6"/>
      <c r="BB20" s="235" t="s">
        <v>9</v>
      </c>
      <c r="BC20" s="236"/>
      <c r="BD20" s="236"/>
      <c r="BE20" s="236"/>
      <c r="BF20" s="236"/>
      <c r="BG20" s="236"/>
      <c r="BH20" s="236"/>
      <c r="BI20" s="204"/>
      <c r="BJ20" s="205"/>
      <c r="BK20" s="15"/>
      <c r="BR20" s="17"/>
    </row>
    <row r="21" spans="3:83" ht="13.35" customHeight="1" x14ac:dyDescent="0.4">
      <c r="C21" s="13"/>
      <c r="D21" s="220"/>
      <c r="E21" s="221"/>
      <c r="F21" s="221"/>
      <c r="G21" s="221"/>
      <c r="H21" s="221"/>
      <c r="I21" s="221"/>
      <c r="J21" s="222"/>
      <c r="K21" s="220"/>
      <c r="L21" s="221"/>
      <c r="M21" s="221"/>
      <c r="N21" s="221"/>
      <c r="O21" s="221"/>
      <c r="P21" s="221"/>
      <c r="Q21" s="222"/>
      <c r="R21" s="220"/>
      <c r="S21" s="221"/>
      <c r="T21" s="221"/>
      <c r="U21" s="221"/>
      <c r="V21" s="221"/>
      <c r="W21" s="221"/>
      <c r="X21" s="222"/>
      <c r="Y21" s="229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6"/>
      <c r="BB21" s="237"/>
      <c r="BC21" s="238"/>
      <c r="BD21" s="238"/>
      <c r="BE21" s="238"/>
      <c r="BF21" s="238"/>
      <c r="BG21" s="238"/>
      <c r="BH21" s="238"/>
      <c r="BI21" s="206"/>
      <c r="BJ21" s="207"/>
      <c r="BK21" s="15"/>
      <c r="BR21" s="17"/>
    </row>
    <row r="22" spans="3:83" ht="13.35" customHeight="1" x14ac:dyDescent="0.4">
      <c r="C22" s="13"/>
      <c r="D22" s="220"/>
      <c r="E22" s="221"/>
      <c r="F22" s="221"/>
      <c r="G22" s="221"/>
      <c r="H22" s="221"/>
      <c r="I22" s="221"/>
      <c r="J22" s="222"/>
      <c r="K22" s="220"/>
      <c r="L22" s="221"/>
      <c r="M22" s="221"/>
      <c r="N22" s="221"/>
      <c r="O22" s="221"/>
      <c r="P22" s="221"/>
      <c r="Q22" s="222"/>
      <c r="R22" s="220"/>
      <c r="S22" s="221"/>
      <c r="T22" s="221"/>
      <c r="U22" s="221"/>
      <c r="V22" s="221"/>
      <c r="W22" s="221"/>
      <c r="X22" s="222"/>
      <c r="Y22" s="232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18"/>
      <c r="BB22" s="237"/>
      <c r="BC22" s="238"/>
      <c r="BD22" s="238"/>
      <c r="BE22" s="238"/>
      <c r="BF22" s="238"/>
      <c r="BG22" s="238"/>
      <c r="BH22" s="238"/>
      <c r="BI22" s="206"/>
      <c r="BJ22" s="207"/>
      <c r="BK22" s="15"/>
      <c r="BR22" s="17"/>
    </row>
    <row r="23" spans="3:83" ht="31.35" customHeight="1" x14ac:dyDescent="0.4">
      <c r="C23" s="13"/>
      <c r="D23" s="223"/>
      <c r="E23" s="224"/>
      <c r="F23" s="224"/>
      <c r="G23" s="224"/>
      <c r="H23" s="224"/>
      <c r="I23" s="224"/>
      <c r="J23" s="225"/>
      <c r="K23" s="223"/>
      <c r="L23" s="224"/>
      <c r="M23" s="224"/>
      <c r="N23" s="224"/>
      <c r="O23" s="224"/>
      <c r="P23" s="224"/>
      <c r="Q23" s="225"/>
      <c r="R23" s="223"/>
      <c r="S23" s="224"/>
      <c r="T23" s="224"/>
      <c r="U23" s="224"/>
      <c r="V23" s="224"/>
      <c r="W23" s="224"/>
      <c r="X23" s="225"/>
      <c r="Y23" s="241" t="s">
        <v>10</v>
      </c>
      <c r="Z23" s="242"/>
      <c r="AA23" s="242"/>
      <c r="AB23" s="242"/>
      <c r="AC23" s="242"/>
      <c r="AD23" s="242"/>
      <c r="AE23" s="243"/>
      <c r="AF23" s="241" t="s">
        <v>11</v>
      </c>
      <c r="AG23" s="242"/>
      <c r="AH23" s="242"/>
      <c r="AI23" s="242"/>
      <c r="AJ23" s="242"/>
      <c r="AK23" s="242"/>
      <c r="AL23" s="243"/>
      <c r="AM23" s="241" t="s">
        <v>12</v>
      </c>
      <c r="AN23" s="242"/>
      <c r="AO23" s="242"/>
      <c r="AP23" s="242"/>
      <c r="AQ23" s="242"/>
      <c r="AR23" s="242"/>
      <c r="AS23" s="243"/>
      <c r="AT23" s="241" t="s">
        <v>13</v>
      </c>
      <c r="AU23" s="242"/>
      <c r="AV23" s="242"/>
      <c r="AW23" s="242"/>
      <c r="AX23" s="242"/>
      <c r="AY23" s="242"/>
      <c r="AZ23" s="243"/>
      <c r="BA23" s="18"/>
      <c r="BB23" s="239"/>
      <c r="BC23" s="240"/>
      <c r="BD23" s="240"/>
      <c r="BE23" s="240"/>
      <c r="BF23" s="240"/>
      <c r="BG23" s="240"/>
      <c r="BH23" s="240"/>
      <c r="BI23" s="208"/>
      <c r="BJ23" s="209"/>
      <c r="BK23" s="15"/>
      <c r="BR23" s="17"/>
    </row>
    <row r="24" spans="3:83" ht="15.6" customHeight="1" x14ac:dyDescent="0.4">
      <c r="C24" s="13"/>
      <c r="D24" s="120" t="str">
        <f>IF([3]回答表!R41="○","○","")</f>
        <v/>
      </c>
      <c r="E24" s="121"/>
      <c r="F24" s="121"/>
      <c r="G24" s="121"/>
      <c r="H24" s="121"/>
      <c r="I24" s="121"/>
      <c r="J24" s="122"/>
      <c r="K24" s="120" t="str">
        <f>IF([3]回答表!R42="○","○","")</f>
        <v/>
      </c>
      <c r="L24" s="121"/>
      <c r="M24" s="121"/>
      <c r="N24" s="121"/>
      <c r="O24" s="121"/>
      <c r="P24" s="121"/>
      <c r="Q24" s="122"/>
      <c r="R24" s="120" t="str">
        <f>IF([3]回答表!R43="○","○","")</f>
        <v/>
      </c>
      <c r="S24" s="121"/>
      <c r="T24" s="121"/>
      <c r="U24" s="121"/>
      <c r="V24" s="121"/>
      <c r="W24" s="121"/>
      <c r="X24" s="122"/>
      <c r="Y24" s="120" t="str">
        <f>IF([3]回答表!R44="○","○","")</f>
        <v/>
      </c>
      <c r="Z24" s="121"/>
      <c r="AA24" s="121"/>
      <c r="AB24" s="121"/>
      <c r="AC24" s="121"/>
      <c r="AD24" s="121"/>
      <c r="AE24" s="122"/>
      <c r="AF24" s="120" t="str">
        <f>IF([3]回答表!R45="○","○","")</f>
        <v>○</v>
      </c>
      <c r="AG24" s="121"/>
      <c r="AH24" s="121"/>
      <c r="AI24" s="121"/>
      <c r="AJ24" s="121"/>
      <c r="AK24" s="121"/>
      <c r="AL24" s="122"/>
      <c r="AM24" s="120" t="str">
        <f>IF([3]回答表!R46="○","○","")</f>
        <v/>
      </c>
      <c r="AN24" s="121"/>
      <c r="AO24" s="121"/>
      <c r="AP24" s="121"/>
      <c r="AQ24" s="121"/>
      <c r="AR24" s="121"/>
      <c r="AS24" s="122"/>
      <c r="AT24" s="120" t="str">
        <f>IF([3]回答表!R47="○","○","")</f>
        <v/>
      </c>
      <c r="AU24" s="121"/>
      <c r="AV24" s="121"/>
      <c r="AW24" s="121"/>
      <c r="AX24" s="121"/>
      <c r="AY24" s="121"/>
      <c r="AZ24" s="122"/>
      <c r="BA24" s="18"/>
      <c r="BB24" s="117" t="str">
        <f>IF([3]回答表!R48="○","○","")</f>
        <v/>
      </c>
      <c r="BC24" s="118"/>
      <c r="BD24" s="118"/>
      <c r="BE24" s="118"/>
      <c r="BF24" s="118"/>
      <c r="BG24" s="118"/>
      <c r="BH24" s="118"/>
      <c r="BI24" s="204"/>
      <c r="BJ24" s="205"/>
      <c r="BK24" s="15"/>
      <c r="BR24" s="17"/>
    </row>
    <row r="25" spans="3:83" ht="15.6" customHeight="1" x14ac:dyDescent="0.4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19"/>
      <c r="BB25" s="120"/>
      <c r="BC25" s="121"/>
      <c r="BD25" s="121"/>
      <c r="BE25" s="121"/>
      <c r="BF25" s="121"/>
      <c r="BG25" s="121"/>
      <c r="BH25" s="121"/>
      <c r="BI25" s="206"/>
      <c r="BJ25" s="207"/>
      <c r="BK25" s="15"/>
      <c r="BR25" s="17"/>
    </row>
    <row r="26" spans="3:83" ht="15.6" customHeight="1" x14ac:dyDescent="0.4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9"/>
      <c r="BB26" s="123"/>
      <c r="BC26" s="124"/>
      <c r="BD26" s="124"/>
      <c r="BE26" s="124"/>
      <c r="BF26" s="124"/>
      <c r="BG26" s="124"/>
      <c r="BH26" s="124"/>
      <c r="BI26" s="208"/>
      <c r="BJ26" s="209"/>
      <c r="BK26" s="15"/>
      <c r="BR26" s="17"/>
    </row>
    <row r="27" spans="3:83" ht="15.6" customHeight="1" x14ac:dyDescent="0.4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3:83" ht="15.6" customHeight="1" x14ac:dyDescent="0.4">
      <c r="BR28" s="24"/>
    </row>
    <row r="29" spans="3:83" ht="15.6" customHeight="1" x14ac:dyDescent="0.4">
      <c r="BR29" s="25"/>
    </row>
    <row r="30" spans="3:83" ht="15.6" customHeight="1" x14ac:dyDescent="0.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3:83" ht="15.6" customHeight="1" x14ac:dyDescent="0.4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4"/>
      <c r="CE31" s="31"/>
    </row>
    <row r="32" spans="3:83" ht="15.6" customHeight="1" x14ac:dyDescent="0.5">
      <c r="C32" s="32"/>
      <c r="D32" s="127" t="s">
        <v>14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87" t="s">
        <v>5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9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5"/>
      <c r="BN32" s="35"/>
      <c r="BO32" s="35"/>
      <c r="BP32" s="36"/>
      <c r="BQ32" s="37"/>
      <c r="BR32" s="24"/>
    </row>
    <row r="33" spans="1:70" ht="15.6" customHeight="1" x14ac:dyDescent="0.5">
      <c r="C33" s="32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93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5"/>
      <c r="BN33" s="35"/>
      <c r="BO33" s="35"/>
      <c r="BP33" s="36"/>
      <c r="BQ33" s="37"/>
      <c r="BR33" s="24"/>
    </row>
    <row r="34" spans="1:70" ht="15.6" customHeight="1" x14ac:dyDescent="0.5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5"/>
      <c r="BN34" s="35"/>
      <c r="BO34" s="35"/>
      <c r="BP34" s="36"/>
      <c r="BQ34" s="37"/>
      <c r="BR34" s="24"/>
    </row>
    <row r="35" spans="1:70" ht="25.5" x14ac:dyDescent="0.5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48" t="s">
        <v>17</v>
      </c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6"/>
      <c r="BQ35" s="37"/>
      <c r="BR35" s="24"/>
    </row>
    <row r="36" spans="1:70" ht="15.6" customHeight="1" x14ac:dyDescent="0.4">
      <c r="A36" s="24"/>
      <c r="B36" s="24"/>
      <c r="C36" s="32"/>
      <c r="D36" s="87" t="s">
        <v>18</v>
      </c>
      <c r="E36" s="88"/>
      <c r="F36" s="88"/>
      <c r="G36" s="88"/>
      <c r="H36" s="88"/>
      <c r="I36" s="88"/>
      <c r="J36" s="88"/>
      <c r="K36" s="88"/>
      <c r="L36" s="88"/>
      <c r="M36" s="89"/>
      <c r="N36" s="96" t="str">
        <f>IF([3]回答表!X41="○","○","")</f>
        <v/>
      </c>
      <c r="O36" s="97"/>
      <c r="P36" s="97"/>
      <c r="Q36" s="98"/>
      <c r="R36" s="38"/>
      <c r="S36" s="38"/>
      <c r="T36" s="38"/>
      <c r="U36" s="105" t="str">
        <f>IF([3]回答表!X41="○",[3]回答表!B56,IF([3]回答表!AA41="○",[3]回答表!B76,""))</f>
        <v/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49"/>
      <c r="AL36" s="49"/>
      <c r="AM36" s="210" t="s">
        <v>19</v>
      </c>
      <c r="AN36" s="210"/>
      <c r="AO36" s="210"/>
      <c r="AP36" s="210"/>
      <c r="AQ36" s="210"/>
      <c r="AR36" s="210"/>
      <c r="AS36" s="210"/>
      <c r="AT36" s="210"/>
      <c r="AU36" s="210" t="s">
        <v>20</v>
      </c>
      <c r="AV36" s="210"/>
      <c r="AW36" s="210"/>
      <c r="AX36" s="210"/>
      <c r="AY36" s="210"/>
      <c r="AZ36" s="210"/>
      <c r="BA36" s="210"/>
      <c r="BB36" s="210"/>
      <c r="BC36" s="39"/>
      <c r="BD36" s="34"/>
      <c r="BE36" s="114" t="str">
        <f>IF([3]回答表!X41="○",[3]回答表!S62,IF([3]回答表!AA41="○",[3]回答表!S82,""))</f>
        <v/>
      </c>
      <c r="BF36" s="115"/>
      <c r="BG36" s="115"/>
      <c r="BH36" s="115"/>
      <c r="BI36" s="114"/>
      <c r="BJ36" s="115"/>
      <c r="BK36" s="115"/>
      <c r="BL36" s="115"/>
      <c r="BM36" s="114"/>
      <c r="BN36" s="115"/>
      <c r="BO36" s="115"/>
      <c r="BP36" s="116"/>
      <c r="BQ36" s="37"/>
      <c r="BR36" s="24"/>
    </row>
    <row r="37" spans="1:70" ht="15.6" customHeight="1" x14ac:dyDescent="0.4">
      <c r="A37" s="24"/>
      <c r="B37" s="24"/>
      <c r="C37" s="32"/>
      <c r="D37" s="90"/>
      <c r="E37" s="91"/>
      <c r="F37" s="91"/>
      <c r="G37" s="91"/>
      <c r="H37" s="91"/>
      <c r="I37" s="91"/>
      <c r="J37" s="91"/>
      <c r="K37" s="91"/>
      <c r="L37" s="91"/>
      <c r="M37" s="92"/>
      <c r="N37" s="99"/>
      <c r="O37" s="100"/>
      <c r="P37" s="100"/>
      <c r="Q37" s="101"/>
      <c r="R37" s="38"/>
      <c r="S37" s="38"/>
      <c r="T37" s="38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49"/>
      <c r="AL37" s="49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39"/>
      <c r="BD37" s="34"/>
      <c r="BE37" s="81"/>
      <c r="BF37" s="82"/>
      <c r="BG37" s="82"/>
      <c r="BH37" s="82"/>
      <c r="BI37" s="81"/>
      <c r="BJ37" s="82"/>
      <c r="BK37" s="82"/>
      <c r="BL37" s="82"/>
      <c r="BM37" s="81"/>
      <c r="BN37" s="82"/>
      <c r="BO37" s="82"/>
      <c r="BP37" s="85"/>
      <c r="BQ37" s="37"/>
      <c r="BR37" s="24"/>
    </row>
    <row r="38" spans="1:70" ht="15.6" customHeight="1" x14ac:dyDescent="0.4">
      <c r="A38" s="24"/>
      <c r="B38" s="24"/>
      <c r="C38" s="3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38"/>
      <c r="S38" s="38"/>
      <c r="T38" s="38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49"/>
      <c r="AL38" s="49"/>
      <c r="AM38" s="117" t="str">
        <f>IF([3]回答表!X41="○",[3]回答表!G62,IF([3]回答表!AA41="○",[3]回答表!G82,""))</f>
        <v/>
      </c>
      <c r="AN38" s="118"/>
      <c r="AO38" s="118"/>
      <c r="AP38" s="118"/>
      <c r="AQ38" s="118"/>
      <c r="AR38" s="118"/>
      <c r="AS38" s="118"/>
      <c r="AT38" s="119"/>
      <c r="AU38" s="117" t="str">
        <f>IF([3]回答表!X41="○",[3]回答表!G63,IF([3]回答表!AA41="○",[3]回答表!G83,""))</f>
        <v/>
      </c>
      <c r="AV38" s="118"/>
      <c r="AW38" s="118"/>
      <c r="AX38" s="118"/>
      <c r="AY38" s="118"/>
      <c r="AZ38" s="118"/>
      <c r="BA38" s="118"/>
      <c r="BB38" s="119"/>
      <c r="BC38" s="39"/>
      <c r="BD38" s="34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37"/>
      <c r="BR38" s="24"/>
    </row>
    <row r="39" spans="1:70" ht="15.6" customHeight="1" x14ac:dyDescent="0.4">
      <c r="A39" s="24"/>
      <c r="B39" s="24"/>
      <c r="C39" s="32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38"/>
      <c r="S39" s="38"/>
      <c r="T39" s="38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49"/>
      <c r="AL39" s="49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39"/>
      <c r="BD39" s="34"/>
      <c r="BE39" s="81" t="str">
        <f>IF([3]回答表!X41="○",[3]回答表!V62,IF([3]回答表!AA41="○",[3]回答表!V82,""))</f>
        <v/>
      </c>
      <c r="BF39" s="198"/>
      <c r="BG39" s="198"/>
      <c r="BH39" s="199"/>
      <c r="BI39" s="81" t="str">
        <f>IF([3]回答表!X41="○",[3]回答表!V63,IF([3]回答表!AA41="○",[3]回答表!V83,""))</f>
        <v/>
      </c>
      <c r="BJ39" s="198"/>
      <c r="BK39" s="198"/>
      <c r="BL39" s="199"/>
      <c r="BM39" s="81" t="str">
        <f>IF([3]回答表!X41="○",[3]回答表!V64,IF([3]回答表!AA41="○",[3]回答表!V84,""))</f>
        <v/>
      </c>
      <c r="BN39" s="198"/>
      <c r="BO39" s="198"/>
      <c r="BP39" s="199"/>
      <c r="BQ39" s="37"/>
      <c r="BR39" s="24"/>
    </row>
    <row r="40" spans="1:70" ht="15.6" customHeight="1" x14ac:dyDescent="0.4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49"/>
      <c r="AL40" s="49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39"/>
      <c r="BD40" s="39"/>
      <c r="BE40" s="200"/>
      <c r="BF40" s="198"/>
      <c r="BG40" s="198"/>
      <c r="BH40" s="199"/>
      <c r="BI40" s="200"/>
      <c r="BJ40" s="198"/>
      <c r="BK40" s="198"/>
      <c r="BL40" s="199"/>
      <c r="BM40" s="200"/>
      <c r="BN40" s="198"/>
      <c r="BO40" s="198"/>
      <c r="BP40" s="199"/>
      <c r="BQ40" s="37"/>
      <c r="BR40" s="24"/>
    </row>
    <row r="41" spans="1:70" ht="15.6" customHeight="1" x14ac:dyDescent="0.4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200"/>
      <c r="BF41" s="198"/>
      <c r="BG41" s="198"/>
      <c r="BH41" s="199"/>
      <c r="BI41" s="200"/>
      <c r="BJ41" s="198"/>
      <c r="BK41" s="198"/>
      <c r="BL41" s="199"/>
      <c r="BM41" s="200"/>
      <c r="BN41" s="198"/>
      <c r="BO41" s="198"/>
      <c r="BP41" s="199"/>
      <c r="BQ41" s="37"/>
      <c r="BR41" s="24"/>
    </row>
    <row r="42" spans="1:70" ht="15.6" customHeight="1" x14ac:dyDescent="0.4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49"/>
      <c r="AL42" s="49"/>
      <c r="AM42" s="196" t="str">
        <f>IF([3]回答表!X41="○",[3]回答表!O68,IF([3]回答表!AA41="○",[3]回答表!O88,""))</f>
        <v/>
      </c>
      <c r="AN42" s="197"/>
      <c r="AO42" s="194" t="s">
        <v>21</v>
      </c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39"/>
      <c r="BD42" s="39"/>
      <c r="BE42" s="200"/>
      <c r="BF42" s="198"/>
      <c r="BG42" s="198"/>
      <c r="BH42" s="199"/>
      <c r="BI42" s="200"/>
      <c r="BJ42" s="198"/>
      <c r="BK42" s="198"/>
      <c r="BL42" s="199"/>
      <c r="BM42" s="200"/>
      <c r="BN42" s="198"/>
      <c r="BO42" s="198"/>
      <c r="BP42" s="199"/>
      <c r="BQ42" s="37"/>
      <c r="BR42" s="24"/>
    </row>
    <row r="43" spans="1:70" ht="15.6" customHeight="1" x14ac:dyDescent="0.4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49"/>
      <c r="AL43" s="49"/>
      <c r="AM43" s="196" t="str">
        <f>IF([3]回答表!X41="○",[3]回答表!O69,IF([3]回答表!AA41="○",[3]回答表!O89,""))</f>
        <v/>
      </c>
      <c r="AN43" s="197"/>
      <c r="AO43" s="194" t="s">
        <v>22</v>
      </c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39"/>
      <c r="BD43" s="34"/>
      <c r="BE43" s="81" t="s">
        <v>23</v>
      </c>
      <c r="BF43" s="198"/>
      <c r="BG43" s="198"/>
      <c r="BH43" s="199"/>
      <c r="BI43" s="81" t="s">
        <v>24</v>
      </c>
      <c r="BJ43" s="198"/>
      <c r="BK43" s="198"/>
      <c r="BL43" s="199"/>
      <c r="BM43" s="81" t="s">
        <v>25</v>
      </c>
      <c r="BN43" s="198"/>
      <c r="BO43" s="198"/>
      <c r="BP43" s="199"/>
      <c r="BQ43" s="37"/>
      <c r="BR43" s="24"/>
    </row>
    <row r="44" spans="1:70" ht="15.6" customHeight="1" x14ac:dyDescent="0.4">
      <c r="A44" s="24"/>
      <c r="B44" s="24"/>
      <c r="C44" s="32"/>
      <c r="D44" s="139" t="s">
        <v>26</v>
      </c>
      <c r="E44" s="140"/>
      <c r="F44" s="140"/>
      <c r="G44" s="140"/>
      <c r="H44" s="140"/>
      <c r="I44" s="140"/>
      <c r="J44" s="140"/>
      <c r="K44" s="140"/>
      <c r="L44" s="140"/>
      <c r="M44" s="141"/>
      <c r="N44" s="96" t="str">
        <f>IF([3]回答表!AA41="○","○","")</f>
        <v/>
      </c>
      <c r="O44" s="97"/>
      <c r="P44" s="97"/>
      <c r="Q44" s="98"/>
      <c r="R44" s="38"/>
      <c r="S44" s="38"/>
      <c r="T44" s="3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49"/>
      <c r="AL44" s="49"/>
      <c r="AM44" s="196" t="str">
        <f>IF([3]回答表!X41="○",[3]回答表!O70,IF([3]回答表!AA41="○",[3]回答表!O90,""))</f>
        <v/>
      </c>
      <c r="AN44" s="197"/>
      <c r="AO44" s="194" t="s">
        <v>27</v>
      </c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39"/>
      <c r="BD44" s="53"/>
      <c r="BE44" s="200"/>
      <c r="BF44" s="198"/>
      <c r="BG44" s="198"/>
      <c r="BH44" s="199"/>
      <c r="BI44" s="200"/>
      <c r="BJ44" s="198"/>
      <c r="BK44" s="198"/>
      <c r="BL44" s="199"/>
      <c r="BM44" s="200"/>
      <c r="BN44" s="198"/>
      <c r="BO44" s="198"/>
      <c r="BP44" s="199"/>
      <c r="BQ44" s="37"/>
      <c r="BR44" s="24"/>
    </row>
    <row r="45" spans="1:70" ht="15.6" customHeight="1" x14ac:dyDescent="0.4">
      <c r="A45" s="24"/>
      <c r="B45" s="24"/>
      <c r="C45" s="32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99"/>
      <c r="O45" s="100"/>
      <c r="P45" s="100"/>
      <c r="Q45" s="101"/>
      <c r="R45" s="38"/>
      <c r="S45" s="38"/>
      <c r="T45" s="38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49"/>
      <c r="AL45" s="49"/>
      <c r="AM45" s="196" t="str">
        <f>IF([3]回答表!X41="○",[3]回答表!O71,IF([3]回答表!AA41="○",[3]回答表!O91,""))</f>
        <v/>
      </c>
      <c r="AN45" s="197"/>
      <c r="AO45" s="194" t="s">
        <v>28</v>
      </c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39"/>
      <c r="BD45" s="53"/>
      <c r="BE45" s="201"/>
      <c r="BF45" s="202"/>
      <c r="BG45" s="202"/>
      <c r="BH45" s="203"/>
      <c r="BI45" s="201"/>
      <c r="BJ45" s="202"/>
      <c r="BK45" s="202"/>
      <c r="BL45" s="203"/>
      <c r="BM45" s="201"/>
      <c r="BN45" s="202"/>
      <c r="BO45" s="202"/>
      <c r="BP45" s="203"/>
      <c r="BQ45" s="37"/>
      <c r="BR45" s="24"/>
    </row>
    <row r="46" spans="1:70" ht="15.6" customHeight="1" x14ac:dyDescent="0.4">
      <c r="A46" s="24"/>
      <c r="B46" s="24"/>
      <c r="C46" s="32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99"/>
      <c r="O46" s="100"/>
      <c r="P46" s="100"/>
      <c r="Q46" s="101"/>
      <c r="R46" s="38"/>
      <c r="S46" s="38"/>
      <c r="T46" s="38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49"/>
      <c r="AL46" s="49"/>
      <c r="AM46" s="196" t="str">
        <f>IF([3]回答表!X41="○",[3]回答表!AG68,IF([3]回答表!AA41="○",[3]回答表!AG88,""))</f>
        <v/>
      </c>
      <c r="AN46" s="197"/>
      <c r="AO46" s="194" t="s">
        <v>29</v>
      </c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39"/>
      <c r="BD46" s="53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37"/>
      <c r="BR46" s="24"/>
    </row>
    <row r="47" spans="1:70" ht="15.6" customHeight="1" x14ac:dyDescent="0.4">
      <c r="A47" s="24"/>
      <c r="B47" s="24"/>
      <c r="C47" s="32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2"/>
      <c r="O47" s="103"/>
      <c r="P47" s="103"/>
      <c r="Q47" s="104"/>
      <c r="R47" s="38"/>
      <c r="S47" s="38"/>
      <c r="T47" s="38"/>
      <c r="U47" s="111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49"/>
      <c r="AL47" s="49"/>
      <c r="AM47" s="196" t="str">
        <f>IF([3]回答表!X41="○",[3]回答表!AG69,IF([3]回答表!AA41="○",[3]回答表!AG89,""))</f>
        <v/>
      </c>
      <c r="AN47" s="197"/>
      <c r="AO47" s="194" t="s">
        <v>30</v>
      </c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39"/>
      <c r="BD47" s="53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37"/>
      <c r="BR47" s="24"/>
    </row>
    <row r="48" spans="1:70" ht="15.6" customHeight="1" x14ac:dyDescent="0.4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196" t="str">
        <f>IF([3]回答表!X41="○",[3]回答表!AG70,IF([3]回答表!AA41="○",[3]回答表!AG90,""))</f>
        <v/>
      </c>
      <c r="AN48" s="197"/>
      <c r="AO48" s="194" t="s">
        <v>31</v>
      </c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5"/>
      <c r="BC48" s="39"/>
      <c r="BD48" s="5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7"/>
      <c r="BR48" s="24"/>
    </row>
    <row r="49" spans="1:70" ht="15.6" customHeight="1" x14ac:dyDescent="0.4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39"/>
      <c r="BD49" s="53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37"/>
      <c r="BR49" s="24"/>
    </row>
    <row r="50" spans="1:70" ht="6.95" customHeight="1" x14ac:dyDescent="0.5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9"/>
      <c r="O50" s="19"/>
      <c r="P50" s="19"/>
      <c r="Q50" s="19"/>
      <c r="R50" s="38"/>
      <c r="S50" s="38"/>
      <c r="T50" s="38"/>
      <c r="U50" s="38"/>
      <c r="V50" s="38"/>
      <c r="W50" s="38"/>
      <c r="X50" s="18"/>
      <c r="Y50" s="18"/>
      <c r="Z50" s="18"/>
      <c r="AA50" s="35"/>
      <c r="AB50" s="35"/>
      <c r="AC50" s="35"/>
      <c r="AD50" s="35"/>
      <c r="AE50" s="35"/>
      <c r="AF50" s="35"/>
      <c r="AG50" s="35"/>
      <c r="AH50" s="35"/>
      <c r="AI50" s="35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37"/>
      <c r="BR50" s="24"/>
    </row>
    <row r="51" spans="1:70" ht="18.600000000000001" customHeight="1" x14ac:dyDescent="0.5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9"/>
      <c r="O51" s="19"/>
      <c r="P51" s="19"/>
      <c r="Q51" s="19"/>
      <c r="R51" s="38"/>
      <c r="S51" s="38"/>
      <c r="T51" s="38"/>
      <c r="U51" s="42" t="s">
        <v>32</v>
      </c>
      <c r="V51" s="38"/>
      <c r="W51" s="38"/>
      <c r="X51" s="38"/>
      <c r="Y51" s="38"/>
      <c r="Z51" s="38"/>
      <c r="AA51" s="35"/>
      <c r="AB51" s="43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2" t="s">
        <v>33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18"/>
      <c r="BQ51" s="37"/>
      <c r="BR51" s="24"/>
    </row>
    <row r="52" spans="1:70" ht="15.6" customHeight="1" x14ac:dyDescent="0.4">
      <c r="A52" s="24"/>
      <c r="B52" s="24"/>
      <c r="C52" s="32"/>
      <c r="D52" s="87" t="s">
        <v>34</v>
      </c>
      <c r="E52" s="88"/>
      <c r="F52" s="88"/>
      <c r="G52" s="88"/>
      <c r="H52" s="88"/>
      <c r="I52" s="88"/>
      <c r="J52" s="88"/>
      <c r="K52" s="88"/>
      <c r="L52" s="88"/>
      <c r="M52" s="89"/>
      <c r="N52" s="96" t="str">
        <f>IF([3]回答表!AD41="○","○","")</f>
        <v/>
      </c>
      <c r="O52" s="97"/>
      <c r="P52" s="97"/>
      <c r="Q52" s="98"/>
      <c r="R52" s="38"/>
      <c r="S52" s="38"/>
      <c r="T52" s="38"/>
      <c r="U52" s="105" t="str">
        <f>IF([3]回答表!AD41="○",[3]回答表!B96,"")</f>
        <v/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5"/>
      <c r="AL52" s="55"/>
      <c r="AM52" s="105" t="str">
        <f>IF([3]回答表!AD41="○",[3]回答表!B101,"")</f>
        <v/>
      </c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37"/>
      <c r="BR52" s="24"/>
    </row>
    <row r="53" spans="1:70" ht="15.6" customHeight="1" x14ac:dyDescent="0.4">
      <c r="A53" s="24"/>
      <c r="B53" s="24"/>
      <c r="C53" s="32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38"/>
      <c r="S53" s="38"/>
      <c r="T53" s="38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37"/>
      <c r="BR53" s="24"/>
    </row>
    <row r="54" spans="1:70" ht="15.6" customHeight="1" x14ac:dyDescent="0.4">
      <c r="A54" s="24"/>
      <c r="B54" s="24"/>
      <c r="C54" s="32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38"/>
      <c r="S54" s="38"/>
      <c r="T54" s="38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55"/>
      <c r="AL54" s="55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0"/>
      <c r="BQ54" s="37"/>
      <c r="BR54" s="24"/>
    </row>
    <row r="55" spans="1:70" ht="15.6" customHeight="1" x14ac:dyDescent="0.4">
      <c r="C55" s="32"/>
      <c r="D55" s="93"/>
      <c r="E55" s="94"/>
      <c r="F55" s="94"/>
      <c r="G55" s="94"/>
      <c r="H55" s="94"/>
      <c r="I55" s="94"/>
      <c r="J55" s="94"/>
      <c r="K55" s="94"/>
      <c r="L55" s="94"/>
      <c r="M55" s="95"/>
      <c r="N55" s="102"/>
      <c r="O55" s="103"/>
      <c r="P55" s="103"/>
      <c r="Q55" s="104"/>
      <c r="R55" s="38"/>
      <c r="S55" s="38"/>
      <c r="T55" s="38"/>
      <c r="U55" s="111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3"/>
      <c r="AK55" s="55"/>
      <c r="AL55" s="55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3"/>
      <c r="BQ55" s="37"/>
      <c r="BR55" s="24"/>
    </row>
    <row r="56" spans="1:70" ht="15.6" customHeight="1" x14ac:dyDescent="0.4"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24"/>
    </row>
    <row r="57" spans="1:70" ht="15.6" customHeight="1" x14ac:dyDescent="0.4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</row>
    <row r="58" spans="1:70" ht="15.6" customHeight="1" x14ac:dyDescent="0.4"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28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30"/>
      <c r="BR58" s="24"/>
    </row>
    <row r="59" spans="1:70" ht="15.6" customHeight="1" x14ac:dyDescent="0.5">
      <c r="C59" s="32"/>
      <c r="D59" s="127" t="s">
        <v>14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87" t="s">
        <v>35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9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  <c r="BO59" s="35"/>
      <c r="BP59" s="36"/>
      <c r="BQ59" s="37"/>
      <c r="BR59" s="24"/>
    </row>
    <row r="60" spans="1:70" ht="15.6" customHeight="1" x14ac:dyDescent="0.5">
      <c r="C60" s="32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5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5"/>
      <c r="BN60" s="35"/>
      <c r="BO60" s="35"/>
      <c r="BP60" s="36"/>
      <c r="BQ60" s="37"/>
      <c r="BR60" s="24"/>
    </row>
    <row r="61" spans="1:70" ht="15.6" customHeight="1" x14ac:dyDescent="0.5">
      <c r="C61" s="32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18"/>
      <c r="Y61" s="18"/>
      <c r="Z61" s="18"/>
      <c r="AA61" s="34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6"/>
      <c r="AO61" s="39"/>
      <c r="AP61" s="40"/>
      <c r="AQ61" s="40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5"/>
      <c r="BN61" s="35"/>
      <c r="BO61" s="35"/>
      <c r="BP61" s="36"/>
      <c r="BQ61" s="37"/>
      <c r="BR61" s="24"/>
    </row>
    <row r="62" spans="1:70" ht="25.5" x14ac:dyDescent="0.5">
      <c r="C62" s="32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42" t="s">
        <v>36</v>
      </c>
      <c r="V62" s="38"/>
      <c r="W62" s="38"/>
      <c r="X62" s="38"/>
      <c r="Y62" s="38"/>
      <c r="Z62" s="38"/>
      <c r="AA62" s="35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2" t="s">
        <v>16</v>
      </c>
      <c r="AN62" s="44"/>
      <c r="AO62" s="43"/>
      <c r="AP62" s="45"/>
      <c r="AQ62" s="45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7"/>
      <c r="BD62" s="35"/>
      <c r="BE62" s="48" t="s">
        <v>17</v>
      </c>
      <c r="BF62" s="59"/>
      <c r="BG62" s="59"/>
      <c r="BH62" s="59"/>
      <c r="BI62" s="59"/>
      <c r="BJ62" s="59"/>
      <c r="BK62" s="59"/>
      <c r="BL62" s="35"/>
      <c r="BM62" s="35"/>
      <c r="BN62" s="35"/>
      <c r="BO62" s="35"/>
      <c r="BP62" s="44"/>
      <c r="BQ62" s="37"/>
      <c r="BR62" s="24"/>
    </row>
    <row r="63" spans="1:70" ht="15.6" customHeight="1" x14ac:dyDescent="0.4">
      <c r="C63" s="32"/>
      <c r="D63" s="87" t="s">
        <v>18</v>
      </c>
      <c r="E63" s="88"/>
      <c r="F63" s="88"/>
      <c r="G63" s="88"/>
      <c r="H63" s="88"/>
      <c r="I63" s="88"/>
      <c r="J63" s="88"/>
      <c r="K63" s="88"/>
      <c r="L63" s="88"/>
      <c r="M63" s="89"/>
      <c r="N63" s="96" t="str">
        <f>IF([3]回答表!X42="○","○","")</f>
        <v/>
      </c>
      <c r="O63" s="97"/>
      <c r="P63" s="97"/>
      <c r="Q63" s="98"/>
      <c r="R63" s="38"/>
      <c r="S63" s="38"/>
      <c r="T63" s="38"/>
      <c r="U63" s="105" t="str">
        <f>IF([3]回答表!X42="○",[3]回答表!B111,IF([3]回答表!AA42="○",[3]回答表!B124,""))</f>
        <v/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49"/>
      <c r="AL63" s="49"/>
      <c r="AM63" s="193" t="s">
        <v>37</v>
      </c>
      <c r="AN63" s="193"/>
      <c r="AO63" s="193"/>
      <c r="AP63" s="193"/>
      <c r="AQ63" s="193"/>
      <c r="AR63" s="193"/>
      <c r="AS63" s="193"/>
      <c r="AT63" s="193"/>
      <c r="AU63" s="193" t="s">
        <v>38</v>
      </c>
      <c r="AV63" s="193"/>
      <c r="AW63" s="193"/>
      <c r="AX63" s="193"/>
      <c r="AY63" s="193"/>
      <c r="AZ63" s="193"/>
      <c r="BA63" s="193"/>
      <c r="BB63" s="193"/>
      <c r="BC63" s="39"/>
      <c r="BD63" s="34"/>
      <c r="BE63" s="114" t="str">
        <f>IF([3]回答表!X42="○",[3]回答表!S117,IF([3]回答表!AA42="○",[3]回答表!S130,""))</f>
        <v/>
      </c>
      <c r="BF63" s="115"/>
      <c r="BG63" s="115"/>
      <c r="BH63" s="115"/>
      <c r="BI63" s="114"/>
      <c r="BJ63" s="115"/>
      <c r="BK63" s="115"/>
      <c r="BL63" s="115"/>
      <c r="BM63" s="114"/>
      <c r="BN63" s="115"/>
      <c r="BO63" s="115"/>
      <c r="BP63" s="116"/>
      <c r="BQ63" s="37"/>
      <c r="BR63" s="24"/>
    </row>
    <row r="64" spans="1:70" ht="15.6" customHeight="1" x14ac:dyDescent="0.4">
      <c r="C64" s="32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38"/>
      <c r="S64" s="38"/>
      <c r="T64" s="38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49"/>
      <c r="AL64" s="49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39"/>
      <c r="BD64" s="34"/>
      <c r="BE64" s="81"/>
      <c r="BF64" s="82"/>
      <c r="BG64" s="82"/>
      <c r="BH64" s="82"/>
      <c r="BI64" s="81"/>
      <c r="BJ64" s="82"/>
      <c r="BK64" s="82"/>
      <c r="BL64" s="82"/>
      <c r="BM64" s="81"/>
      <c r="BN64" s="82"/>
      <c r="BO64" s="82"/>
      <c r="BP64" s="85"/>
      <c r="BQ64" s="37"/>
      <c r="BR64" s="24"/>
    </row>
    <row r="65" spans="1:70" ht="15.6" customHeight="1" x14ac:dyDescent="0.4">
      <c r="C65" s="32"/>
      <c r="D65" s="90"/>
      <c r="E65" s="91"/>
      <c r="F65" s="91"/>
      <c r="G65" s="91"/>
      <c r="H65" s="91"/>
      <c r="I65" s="91"/>
      <c r="J65" s="91"/>
      <c r="K65" s="91"/>
      <c r="L65" s="91"/>
      <c r="M65" s="92"/>
      <c r="N65" s="99"/>
      <c r="O65" s="100"/>
      <c r="P65" s="100"/>
      <c r="Q65" s="101"/>
      <c r="R65" s="38"/>
      <c r="S65" s="38"/>
      <c r="T65" s="38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10"/>
      <c r="AK65" s="49"/>
      <c r="AL65" s="49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39"/>
      <c r="BD65" s="34"/>
      <c r="BE65" s="81"/>
      <c r="BF65" s="82"/>
      <c r="BG65" s="82"/>
      <c r="BH65" s="82"/>
      <c r="BI65" s="81"/>
      <c r="BJ65" s="82"/>
      <c r="BK65" s="82"/>
      <c r="BL65" s="82"/>
      <c r="BM65" s="81"/>
      <c r="BN65" s="82"/>
      <c r="BO65" s="82"/>
      <c r="BP65" s="85"/>
      <c r="BQ65" s="37"/>
      <c r="BR65" s="24"/>
    </row>
    <row r="66" spans="1:70" ht="15.6" customHeight="1" x14ac:dyDescent="0.4">
      <c r="C66" s="32"/>
      <c r="D66" s="93"/>
      <c r="E66" s="94"/>
      <c r="F66" s="94"/>
      <c r="G66" s="94"/>
      <c r="H66" s="94"/>
      <c r="I66" s="94"/>
      <c r="J66" s="94"/>
      <c r="K66" s="94"/>
      <c r="L66" s="94"/>
      <c r="M66" s="95"/>
      <c r="N66" s="102"/>
      <c r="O66" s="103"/>
      <c r="P66" s="103"/>
      <c r="Q66" s="104"/>
      <c r="R66" s="38"/>
      <c r="S66" s="38"/>
      <c r="T66" s="38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49"/>
      <c r="AL66" s="49"/>
      <c r="AM66" s="117" t="str">
        <f>IF([3]回答表!X42="○",[3]回答表!J117,IF([3]回答表!AA42="○",[3]回答表!J130,""))</f>
        <v/>
      </c>
      <c r="AN66" s="118"/>
      <c r="AO66" s="118"/>
      <c r="AP66" s="118"/>
      <c r="AQ66" s="118"/>
      <c r="AR66" s="118"/>
      <c r="AS66" s="118"/>
      <c r="AT66" s="119"/>
      <c r="AU66" s="117" t="str">
        <f>IF([3]回答表!X42="○",[3]回答表!J118,IF([3]回答表!AA42="○",[3]回答表!J131,""))</f>
        <v/>
      </c>
      <c r="AV66" s="118"/>
      <c r="AW66" s="118"/>
      <c r="AX66" s="118"/>
      <c r="AY66" s="118"/>
      <c r="AZ66" s="118"/>
      <c r="BA66" s="118"/>
      <c r="BB66" s="119"/>
      <c r="BC66" s="39"/>
      <c r="BD66" s="34"/>
      <c r="BE66" s="81" t="str">
        <f>IF([3]回答表!X42="○",[3]回答表!V117,IF([3]回答表!AA42="○",[3]回答表!V130,""))</f>
        <v/>
      </c>
      <c r="BF66" s="82"/>
      <c r="BG66" s="82"/>
      <c r="BH66" s="82"/>
      <c r="BI66" s="81" t="str">
        <f>IF([3]回答表!X42="○",[3]回答表!V118,IF([3]回答表!AA42="○",[3]回答表!V131,""))</f>
        <v/>
      </c>
      <c r="BJ66" s="82"/>
      <c r="BK66" s="82"/>
      <c r="BL66" s="82"/>
      <c r="BM66" s="81" t="str">
        <f>IF([3]回答表!X42="○",[3]回答表!V119,IF([3]回答表!AA42="○",[3]回答表!V132,""))</f>
        <v/>
      </c>
      <c r="BN66" s="82"/>
      <c r="BO66" s="82"/>
      <c r="BP66" s="85"/>
      <c r="BQ66" s="37"/>
      <c r="BR66" s="24"/>
    </row>
    <row r="67" spans="1:70" ht="15.6" customHeight="1" x14ac:dyDescent="0.4">
      <c r="C67" s="3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1"/>
      <c r="P67" s="51"/>
      <c r="Q67" s="51"/>
      <c r="R67" s="52"/>
      <c r="S67" s="52"/>
      <c r="T67" s="52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10"/>
      <c r="AK67" s="49"/>
      <c r="AL67" s="49"/>
      <c r="AM67" s="120"/>
      <c r="AN67" s="121"/>
      <c r="AO67" s="121"/>
      <c r="AP67" s="121"/>
      <c r="AQ67" s="121"/>
      <c r="AR67" s="121"/>
      <c r="AS67" s="121"/>
      <c r="AT67" s="122"/>
      <c r="AU67" s="120"/>
      <c r="AV67" s="121"/>
      <c r="AW67" s="121"/>
      <c r="AX67" s="121"/>
      <c r="AY67" s="121"/>
      <c r="AZ67" s="121"/>
      <c r="BA67" s="121"/>
      <c r="BB67" s="122"/>
      <c r="BC67" s="39"/>
      <c r="BD67" s="39"/>
      <c r="BE67" s="81"/>
      <c r="BF67" s="82"/>
      <c r="BG67" s="82"/>
      <c r="BH67" s="82"/>
      <c r="BI67" s="81"/>
      <c r="BJ67" s="82"/>
      <c r="BK67" s="82"/>
      <c r="BL67" s="82"/>
      <c r="BM67" s="81"/>
      <c r="BN67" s="82"/>
      <c r="BO67" s="82"/>
      <c r="BP67" s="85"/>
      <c r="BQ67" s="37"/>
      <c r="BR67" s="24"/>
    </row>
    <row r="68" spans="1:70" ht="15.6" customHeight="1" x14ac:dyDescent="0.4">
      <c r="C68" s="3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1"/>
      <c r="P68" s="51"/>
      <c r="Q68" s="51"/>
      <c r="R68" s="52"/>
      <c r="S68" s="52"/>
      <c r="T68" s="52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49"/>
      <c r="AL68" s="49"/>
      <c r="AM68" s="123"/>
      <c r="AN68" s="124"/>
      <c r="AO68" s="124"/>
      <c r="AP68" s="124"/>
      <c r="AQ68" s="124"/>
      <c r="AR68" s="124"/>
      <c r="AS68" s="124"/>
      <c r="AT68" s="125"/>
      <c r="AU68" s="123"/>
      <c r="AV68" s="124"/>
      <c r="AW68" s="124"/>
      <c r="AX68" s="124"/>
      <c r="AY68" s="124"/>
      <c r="AZ68" s="124"/>
      <c r="BA68" s="124"/>
      <c r="BB68" s="125"/>
      <c r="BC68" s="39"/>
      <c r="BD68" s="34"/>
      <c r="BE68" s="81"/>
      <c r="BF68" s="82"/>
      <c r="BG68" s="82"/>
      <c r="BH68" s="82"/>
      <c r="BI68" s="81"/>
      <c r="BJ68" s="82"/>
      <c r="BK68" s="82"/>
      <c r="BL68" s="82"/>
      <c r="BM68" s="81"/>
      <c r="BN68" s="82"/>
      <c r="BO68" s="82"/>
      <c r="BP68" s="85"/>
      <c r="BQ68" s="37"/>
      <c r="BR68" s="24"/>
    </row>
    <row r="69" spans="1:70" ht="15.6" customHeight="1" x14ac:dyDescent="0.4">
      <c r="C69" s="32"/>
      <c r="D69" s="139" t="s">
        <v>26</v>
      </c>
      <c r="E69" s="140"/>
      <c r="F69" s="140"/>
      <c r="G69" s="140"/>
      <c r="H69" s="140"/>
      <c r="I69" s="140"/>
      <c r="J69" s="140"/>
      <c r="K69" s="140"/>
      <c r="L69" s="140"/>
      <c r="M69" s="141"/>
      <c r="N69" s="96" t="str">
        <f>IF([3]回答表!AA42="○","○","")</f>
        <v/>
      </c>
      <c r="O69" s="97"/>
      <c r="P69" s="97"/>
      <c r="Q69" s="98"/>
      <c r="R69" s="38"/>
      <c r="S69" s="38"/>
      <c r="T69" s="38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49"/>
      <c r="AL69" s="49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9"/>
      <c r="BD69" s="53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37"/>
      <c r="BR69" s="24"/>
    </row>
    <row r="70" spans="1:70" ht="15.6" customHeight="1" x14ac:dyDescent="0.4">
      <c r="C70" s="32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99"/>
      <c r="O70" s="100"/>
      <c r="P70" s="100"/>
      <c r="Q70" s="101"/>
      <c r="R70" s="38"/>
      <c r="S70" s="38"/>
      <c r="T70" s="38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49"/>
      <c r="AL70" s="49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9"/>
      <c r="BD70" s="53"/>
      <c r="BE70" s="81" t="s">
        <v>23</v>
      </c>
      <c r="BF70" s="82"/>
      <c r="BG70" s="82"/>
      <c r="BH70" s="82"/>
      <c r="BI70" s="81" t="s">
        <v>24</v>
      </c>
      <c r="BJ70" s="82"/>
      <c r="BK70" s="82"/>
      <c r="BL70" s="82"/>
      <c r="BM70" s="81" t="s">
        <v>25</v>
      </c>
      <c r="BN70" s="82"/>
      <c r="BO70" s="82"/>
      <c r="BP70" s="85"/>
      <c r="BQ70" s="37"/>
      <c r="BR70" s="24"/>
    </row>
    <row r="71" spans="1:70" ht="15.6" customHeight="1" x14ac:dyDescent="0.4">
      <c r="C71" s="32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99"/>
      <c r="O71" s="100"/>
      <c r="P71" s="100"/>
      <c r="Q71" s="101"/>
      <c r="R71" s="38"/>
      <c r="S71" s="38"/>
      <c r="T71" s="38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49"/>
      <c r="AL71" s="49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9"/>
      <c r="BD71" s="53"/>
      <c r="BE71" s="81"/>
      <c r="BF71" s="82"/>
      <c r="BG71" s="82"/>
      <c r="BH71" s="82"/>
      <c r="BI71" s="81"/>
      <c r="BJ71" s="82"/>
      <c r="BK71" s="82"/>
      <c r="BL71" s="82"/>
      <c r="BM71" s="81"/>
      <c r="BN71" s="82"/>
      <c r="BO71" s="82"/>
      <c r="BP71" s="85"/>
      <c r="BQ71" s="37"/>
      <c r="BR71" s="24"/>
    </row>
    <row r="72" spans="1:70" ht="15.6" customHeight="1" x14ac:dyDescent="0.4">
      <c r="C72" s="32"/>
      <c r="D72" s="145"/>
      <c r="E72" s="146"/>
      <c r="F72" s="146"/>
      <c r="G72" s="146"/>
      <c r="H72" s="146"/>
      <c r="I72" s="146"/>
      <c r="J72" s="146"/>
      <c r="K72" s="146"/>
      <c r="L72" s="146"/>
      <c r="M72" s="147"/>
      <c r="N72" s="102"/>
      <c r="O72" s="103"/>
      <c r="P72" s="103"/>
      <c r="Q72" s="104"/>
      <c r="R72" s="38"/>
      <c r="S72" s="38"/>
      <c r="T72" s="38"/>
      <c r="U72" s="111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49"/>
      <c r="AL72" s="49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9"/>
      <c r="BD72" s="53"/>
      <c r="BE72" s="83"/>
      <c r="BF72" s="84"/>
      <c r="BG72" s="84"/>
      <c r="BH72" s="84"/>
      <c r="BI72" s="83"/>
      <c r="BJ72" s="84"/>
      <c r="BK72" s="84"/>
      <c r="BL72" s="84"/>
      <c r="BM72" s="83"/>
      <c r="BN72" s="84"/>
      <c r="BO72" s="84"/>
      <c r="BP72" s="86"/>
      <c r="BQ72" s="37"/>
      <c r="BR72" s="24"/>
    </row>
    <row r="73" spans="1:70" ht="15.6" customHeight="1" x14ac:dyDescent="0.5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19"/>
      <c r="O73" s="19"/>
      <c r="P73" s="19"/>
      <c r="Q73" s="19"/>
      <c r="R73" s="38"/>
      <c r="S73" s="38"/>
      <c r="T73" s="38"/>
      <c r="U73" s="38"/>
      <c r="V73" s="38"/>
      <c r="W73" s="38"/>
      <c r="X73" s="18"/>
      <c r="Y73" s="18"/>
      <c r="Z73" s="18"/>
      <c r="AA73" s="35"/>
      <c r="AB73" s="35"/>
      <c r="AC73" s="35"/>
      <c r="AD73" s="35"/>
      <c r="AE73" s="35"/>
      <c r="AF73" s="35"/>
      <c r="AG73" s="35"/>
      <c r="AH73" s="35"/>
      <c r="AI73" s="35"/>
      <c r="AJ73" s="18"/>
      <c r="AK73" s="18"/>
      <c r="AL73" s="18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37"/>
      <c r="BR73" s="24"/>
    </row>
    <row r="74" spans="1:70" ht="18.600000000000001" customHeight="1" x14ac:dyDescent="0.5">
      <c r="C74" s="3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19"/>
      <c r="O74" s="19"/>
      <c r="P74" s="19"/>
      <c r="Q74" s="19"/>
      <c r="R74" s="38"/>
      <c r="S74" s="38"/>
      <c r="T74" s="38"/>
      <c r="U74" s="42" t="s">
        <v>32</v>
      </c>
      <c r="V74" s="38"/>
      <c r="W74" s="38"/>
      <c r="X74" s="38"/>
      <c r="Y74" s="38"/>
      <c r="Z74" s="38"/>
      <c r="AA74" s="35"/>
      <c r="AB74" s="43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2" t="s">
        <v>33</v>
      </c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18"/>
      <c r="BQ74" s="37"/>
      <c r="BR74" s="24"/>
    </row>
    <row r="75" spans="1:70" ht="15.6" customHeight="1" x14ac:dyDescent="0.4">
      <c r="C75" s="32"/>
      <c r="D75" s="87" t="s">
        <v>34</v>
      </c>
      <c r="E75" s="88"/>
      <c r="F75" s="88"/>
      <c r="G75" s="88"/>
      <c r="H75" s="88"/>
      <c r="I75" s="88"/>
      <c r="J75" s="88"/>
      <c r="K75" s="88"/>
      <c r="L75" s="88"/>
      <c r="M75" s="89"/>
      <c r="N75" s="96" t="str">
        <f>IF([3]回答表!AD42="○","○","")</f>
        <v/>
      </c>
      <c r="O75" s="97"/>
      <c r="P75" s="97"/>
      <c r="Q75" s="98"/>
      <c r="R75" s="38"/>
      <c r="S75" s="38"/>
      <c r="T75" s="38"/>
      <c r="U75" s="105" t="str">
        <f>IF([3]回答表!AD42="○",[3]回答表!B137,"")</f>
        <v/>
      </c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55"/>
      <c r="AL75" s="55"/>
      <c r="AM75" s="105" t="str">
        <f>IF([3]回答表!AD42="○",[3]回答表!B143,"")</f>
        <v/>
      </c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7"/>
      <c r="BQ75" s="37"/>
      <c r="BR75" s="24"/>
    </row>
    <row r="76" spans="1:70" ht="15.6" customHeight="1" x14ac:dyDescent="0.4">
      <c r="C76" s="32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38"/>
      <c r="S76" s="38"/>
      <c r="T76" s="38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10"/>
      <c r="BQ76" s="37"/>
      <c r="BR76" s="24"/>
    </row>
    <row r="77" spans="1:70" ht="15.6" customHeight="1" x14ac:dyDescent="0.4">
      <c r="C77" s="32"/>
      <c r="D77" s="90"/>
      <c r="E77" s="91"/>
      <c r="F77" s="91"/>
      <c r="G77" s="91"/>
      <c r="H77" s="91"/>
      <c r="I77" s="91"/>
      <c r="J77" s="91"/>
      <c r="K77" s="91"/>
      <c r="L77" s="91"/>
      <c r="M77" s="92"/>
      <c r="N77" s="99"/>
      <c r="O77" s="100"/>
      <c r="P77" s="100"/>
      <c r="Q77" s="101"/>
      <c r="R77" s="38"/>
      <c r="S77" s="38"/>
      <c r="T77" s="38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10"/>
      <c r="AK77" s="55"/>
      <c r="AL77" s="55"/>
      <c r="AM77" s="108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10"/>
      <c r="BQ77" s="37"/>
      <c r="BR77" s="24"/>
    </row>
    <row r="78" spans="1:70" ht="15.6" customHeight="1" x14ac:dyDescent="0.4">
      <c r="C78" s="32"/>
      <c r="D78" s="93"/>
      <c r="E78" s="94"/>
      <c r="F78" s="94"/>
      <c r="G78" s="94"/>
      <c r="H78" s="94"/>
      <c r="I78" s="94"/>
      <c r="J78" s="94"/>
      <c r="K78" s="94"/>
      <c r="L78" s="94"/>
      <c r="M78" s="95"/>
      <c r="N78" s="102"/>
      <c r="O78" s="103"/>
      <c r="P78" s="103"/>
      <c r="Q78" s="104"/>
      <c r="R78" s="38"/>
      <c r="S78" s="38"/>
      <c r="T78" s="38"/>
      <c r="U78" s="111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3"/>
      <c r="AK78" s="55"/>
      <c r="AL78" s="55"/>
      <c r="AM78" s="111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3"/>
      <c r="BQ78" s="37"/>
      <c r="BR78" s="24"/>
    </row>
    <row r="79" spans="1:70" ht="15.6" customHeight="1" x14ac:dyDescent="0.4"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8"/>
      <c r="BR79" s="24"/>
    </row>
    <row r="80" spans="1:70" ht="15.6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3:69" ht="15.6" customHeight="1" x14ac:dyDescent="0.4"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28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</row>
    <row r="82" spans="3:69" ht="15.6" customHeight="1" x14ac:dyDescent="0.5">
      <c r="C82" s="32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18"/>
      <c r="Y82" s="18"/>
      <c r="Z82" s="18"/>
      <c r="AA82" s="34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6"/>
      <c r="AO82" s="39"/>
      <c r="AP82" s="40"/>
      <c r="AQ82" s="40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5"/>
      <c r="BN82" s="35"/>
      <c r="BO82" s="35"/>
      <c r="BP82" s="36"/>
      <c r="BQ82" s="37"/>
    </row>
    <row r="83" spans="3:69" ht="15.6" customHeight="1" x14ac:dyDescent="0.5">
      <c r="C83" s="32"/>
      <c r="D83" s="127" t="s">
        <v>14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9"/>
      <c r="R83" s="87" t="s">
        <v>39</v>
      </c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9"/>
      <c r="BC83" s="33"/>
      <c r="BD83" s="34"/>
      <c r="BE83" s="34"/>
      <c r="BF83" s="34"/>
      <c r="BG83" s="34"/>
      <c r="BH83" s="34"/>
      <c r="BI83" s="34"/>
      <c r="BJ83" s="34"/>
      <c r="BK83" s="34"/>
      <c r="BL83" s="34"/>
      <c r="BM83" s="35"/>
      <c r="BN83" s="35"/>
      <c r="BO83" s="35"/>
      <c r="BP83" s="36"/>
      <c r="BQ83" s="37"/>
    </row>
    <row r="84" spans="3:69" ht="15.6" customHeight="1" x14ac:dyDescent="0.5">
      <c r="C84" s="32"/>
      <c r="D84" s="130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2"/>
      <c r="R84" s="93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5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5"/>
      <c r="BN84" s="35"/>
      <c r="BO84" s="35"/>
      <c r="BP84" s="36"/>
      <c r="BQ84" s="37"/>
    </row>
    <row r="85" spans="3:69" ht="15.6" customHeight="1" x14ac:dyDescent="0.5">
      <c r="C85" s="32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18"/>
      <c r="Y85" s="18"/>
      <c r="Z85" s="18"/>
      <c r="AA85" s="34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6"/>
      <c r="AO85" s="39"/>
      <c r="AP85" s="40"/>
      <c r="AQ85" s="40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5"/>
      <c r="BN85" s="35"/>
      <c r="BO85" s="35"/>
      <c r="BP85" s="36"/>
      <c r="BQ85" s="37"/>
    </row>
    <row r="86" spans="3:69" ht="25.5" x14ac:dyDescent="0.5">
      <c r="C86" s="32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42" t="s">
        <v>40</v>
      </c>
      <c r="V86" s="44"/>
      <c r="W86" s="43"/>
      <c r="X86" s="45"/>
      <c r="Y86" s="45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3"/>
      <c r="AL86" s="43"/>
      <c r="AM86" s="42" t="s">
        <v>36</v>
      </c>
      <c r="AN86" s="38"/>
      <c r="AO86" s="38"/>
      <c r="AP86" s="38"/>
      <c r="AQ86" s="38"/>
      <c r="AR86" s="38"/>
      <c r="AS86" s="35"/>
      <c r="AT86" s="43"/>
      <c r="AU86" s="43"/>
      <c r="AV86" s="43"/>
      <c r="AW86" s="43"/>
      <c r="AX86" s="43"/>
      <c r="AY86" s="43"/>
      <c r="AZ86" s="43"/>
      <c r="BA86" s="43"/>
      <c r="BB86" s="43"/>
      <c r="BC86" s="47"/>
      <c r="BD86" s="35"/>
      <c r="BE86" s="48" t="s">
        <v>17</v>
      </c>
      <c r="BF86" s="59"/>
      <c r="BG86" s="59"/>
      <c r="BH86" s="59"/>
      <c r="BI86" s="59"/>
      <c r="BJ86" s="59"/>
      <c r="BK86" s="59"/>
      <c r="BL86" s="35"/>
      <c r="BM86" s="35"/>
      <c r="BN86" s="35"/>
      <c r="BO86" s="35"/>
      <c r="BP86" s="36"/>
      <c r="BQ86" s="37"/>
    </row>
    <row r="87" spans="3:69" ht="19.350000000000001" customHeight="1" x14ac:dyDescent="0.4">
      <c r="C87" s="32"/>
      <c r="D87" s="171" t="s">
        <v>18</v>
      </c>
      <c r="E87" s="171"/>
      <c r="F87" s="171"/>
      <c r="G87" s="171"/>
      <c r="H87" s="171"/>
      <c r="I87" s="171"/>
      <c r="J87" s="171"/>
      <c r="K87" s="171"/>
      <c r="L87" s="171"/>
      <c r="M87" s="171"/>
      <c r="N87" s="96" t="str">
        <f>IF([3]回答表!F17="水道事業",IF([3]回答表!X43="○","○",""),"")</f>
        <v/>
      </c>
      <c r="O87" s="97"/>
      <c r="P87" s="97"/>
      <c r="Q87" s="98"/>
      <c r="R87" s="38"/>
      <c r="S87" s="38"/>
      <c r="T87" s="38"/>
      <c r="U87" s="178" t="s">
        <v>41</v>
      </c>
      <c r="V87" s="179"/>
      <c r="W87" s="179"/>
      <c r="X87" s="179"/>
      <c r="Y87" s="179"/>
      <c r="Z87" s="179"/>
      <c r="AA87" s="179"/>
      <c r="AB87" s="179"/>
      <c r="AC87" s="178" t="s">
        <v>42</v>
      </c>
      <c r="AD87" s="179"/>
      <c r="AE87" s="179"/>
      <c r="AF87" s="179"/>
      <c r="AG87" s="179"/>
      <c r="AH87" s="179"/>
      <c r="AI87" s="179"/>
      <c r="AJ87" s="188"/>
      <c r="AK87" s="49"/>
      <c r="AL87" s="49"/>
      <c r="AM87" s="105" t="str">
        <f>IF([3]回答表!F17="水道事業",IF([3]回答表!X43="○",[3]回答表!B154,IF([3]回答表!AA43="○",[3]回答表!B201,"")),"")</f>
        <v/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7"/>
      <c r="BC87" s="39"/>
      <c r="BD87" s="34"/>
      <c r="BE87" s="114" t="str">
        <f>IF([3]回答表!F17="水道事業",IF([3]回答表!X43="○",[3]回答表!B190,IF([3]回答表!AA43="○",[3]回答表!B238,"")),"")</f>
        <v/>
      </c>
      <c r="BF87" s="115"/>
      <c r="BG87" s="115"/>
      <c r="BH87" s="115"/>
      <c r="BI87" s="114"/>
      <c r="BJ87" s="115"/>
      <c r="BK87" s="115"/>
      <c r="BL87" s="115"/>
      <c r="BM87" s="114"/>
      <c r="BN87" s="115"/>
      <c r="BO87" s="115"/>
      <c r="BP87" s="116"/>
      <c r="BQ87" s="37"/>
    </row>
    <row r="88" spans="3:69" ht="19.350000000000001" customHeight="1" x14ac:dyDescent="0.4">
      <c r="C88" s="32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99"/>
      <c r="O88" s="100"/>
      <c r="P88" s="100"/>
      <c r="Q88" s="101"/>
      <c r="R88" s="38"/>
      <c r="S88" s="38"/>
      <c r="T88" s="38"/>
      <c r="U88" s="180"/>
      <c r="V88" s="181"/>
      <c r="W88" s="181"/>
      <c r="X88" s="181"/>
      <c r="Y88" s="181"/>
      <c r="Z88" s="181"/>
      <c r="AA88" s="181"/>
      <c r="AB88" s="181"/>
      <c r="AC88" s="180"/>
      <c r="AD88" s="181"/>
      <c r="AE88" s="181"/>
      <c r="AF88" s="181"/>
      <c r="AG88" s="181"/>
      <c r="AH88" s="181"/>
      <c r="AI88" s="181"/>
      <c r="AJ88" s="189"/>
      <c r="AK88" s="49"/>
      <c r="AL88" s="49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10"/>
      <c r="BC88" s="39"/>
      <c r="BD88" s="34"/>
      <c r="BE88" s="81"/>
      <c r="BF88" s="82"/>
      <c r="BG88" s="82"/>
      <c r="BH88" s="82"/>
      <c r="BI88" s="81"/>
      <c r="BJ88" s="82"/>
      <c r="BK88" s="82"/>
      <c r="BL88" s="82"/>
      <c r="BM88" s="81"/>
      <c r="BN88" s="82"/>
      <c r="BO88" s="82"/>
      <c r="BP88" s="85"/>
      <c r="BQ88" s="37"/>
    </row>
    <row r="89" spans="3:69" ht="15.6" customHeight="1" x14ac:dyDescent="0.4">
      <c r="C89" s="32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99"/>
      <c r="O89" s="100"/>
      <c r="P89" s="100"/>
      <c r="Q89" s="101"/>
      <c r="R89" s="38"/>
      <c r="S89" s="38"/>
      <c r="T89" s="38"/>
      <c r="U89" s="117" t="str">
        <f>IF([3]回答表!F17="水道事業",IF([3]回答表!X43="○",[3]回答表!J162,IF([3]回答表!AA43="○",[3]回答表!J209,"")),"")</f>
        <v/>
      </c>
      <c r="V89" s="118"/>
      <c r="W89" s="118"/>
      <c r="X89" s="118"/>
      <c r="Y89" s="118"/>
      <c r="Z89" s="118"/>
      <c r="AA89" s="118"/>
      <c r="AB89" s="119"/>
      <c r="AC89" s="117" t="str">
        <f>IF([3]回答表!F17="水道事業",IF([3]回答表!X43="○",[3]回答表!J169,IF([3]回答表!AA43="○",[3]回答表!J216,"")),"")</f>
        <v/>
      </c>
      <c r="AD89" s="118"/>
      <c r="AE89" s="118"/>
      <c r="AF89" s="118"/>
      <c r="AG89" s="118"/>
      <c r="AH89" s="118"/>
      <c r="AI89" s="118"/>
      <c r="AJ89" s="119"/>
      <c r="AK89" s="49"/>
      <c r="AL89" s="49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10"/>
      <c r="BC89" s="39"/>
      <c r="BD89" s="34"/>
      <c r="BE89" s="81"/>
      <c r="BF89" s="82"/>
      <c r="BG89" s="82"/>
      <c r="BH89" s="82"/>
      <c r="BI89" s="81"/>
      <c r="BJ89" s="82"/>
      <c r="BK89" s="82"/>
      <c r="BL89" s="82"/>
      <c r="BM89" s="81"/>
      <c r="BN89" s="82"/>
      <c r="BO89" s="82"/>
      <c r="BP89" s="85"/>
      <c r="BQ89" s="37"/>
    </row>
    <row r="90" spans="3:69" ht="15.6" customHeight="1" x14ac:dyDescent="0.4">
      <c r="C90" s="32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02"/>
      <c r="O90" s="103"/>
      <c r="P90" s="103"/>
      <c r="Q90" s="104"/>
      <c r="R90" s="38"/>
      <c r="S90" s="38"/>
      <c r="T90" s="38"/>
      <c r="U90" s="120"/>
      <c r="V90" s="121"/>
      <c r="W90" s="121"/>
      <c r="X90" s="121"/>
      <c r="Y90" s="121"/>
      <c r="Z90" s="121"/>
      <c r="AA90" s="121"/>
      <c r="AB90" s="122"/>
      <c r="AC90" s="120"/>
      <c r="AD90" s="121"/>
      <c r="AE90" s="121"/>
      <c r="AF90" s="121"/>
      <c r="AG90" s="121"/>
      <c r="AH90" s="121"/>
      <c r="AI90" s="121"/>
      <c r="AJ90" s="122"/>
      <c r="AK90" s="49"/>
      <c r="AL90" s="49"/>
      <c r="AM90" s="108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10"/>
      <c r="BC90" s="39"/>
      <c r="BD90" s="34"/>
      <c r="BE90" s="81" t="str">
        <f>IF([3]回答表!F17="水道事業",IF([3]回答表!X43="○",[3]回答表!E190,IF([3]回答表!AA43="○",[3]回答表!E238,"")),"")</f>
        <v/>
      </c>
      <c r="BF90" s="82"/>
      <c r="BG90" s="82"/>
      <c r="BH90" s="82"/>
      <c r="BI90" s="81" t="str">
        <f>IF([3]回答表!F17="水道事業",IF([3]回答表!X43="○",[3]回答表!E191,IF([3]回答表!AA43="○",[3]回答表!E239,"")),"")</f>
        <v/>
      </c>
      <c r="BJ90" s="82"/>
      <c r="BK90" s="82"/>
      <c r="BL90" s="82"/>
      <c r="BM90" s="81" t="str">
        <f>IF([3]回答表!F17="水道事業",IF([3]回答表!X43="○",[3]回答表!E192,IF([3]回答表!AA43="○",[3]回答表!E240,"")),"")</f>
        <v/>
      </c>
      <c r="BN90" s="82"/>
      <c r="BO90" s="82"/>
      <c r="BP90" s="85"/>
      <c r="BQ90" s="37"/>
    </row>
    <row r="91" spans="3:69" ht="15.6" customHeight="1" x14ac:dyDescent="0.4">
      <c r="C91" s="3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1"/>
      <c r="P91" s="51"/>
      <c r="Q91" s="51"/>
      <c r="R91" s="52"/>
      <c r="S91" s="52"/>
      <c r="T91" s="52"/>
      <c r="U91" s="123"/>
      <c r="V91" s="124"/>
      <c r="W91" s="124"/>
      <c r="X91" s="124"/>
      <c r="Y91" s="124"/>
      <c r="Z91" s="124"/>
      <c r="AA91" s="124"/>
      <c r="AB91" s="125"/>
      <c r="AC91" s="123"/>
      <c r="AD91" s="124"/>
      <c r="AE91" s="124"/>
      <c r="AF91" s="124"/>
      <c r="AG91" s="124"/>
      <c r="AH91" s="124"/>
      <c r="AI91" s="124"/>
      <c r="AJ91" s="125"/>
      <c r="AK91" s="49"/>
      <c r="AL91" s="49"/>
      <c r="AM91" s="108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10"/>
      <c r="BC91" s="39"/>
      <c r="BD91" s="39"/>
      <c r="BE91" s="81"/>
      <c r="BF91" s="82"/>
      <c r="BG91" s="82"/>
      <c r="BH91" s="82"/>
      <c r="BI91" s="81"/>
      <c r="BJ91" s="82"/>
      <c r="BK91" s="82"/>
      <c r="BL91" s="82"/>
      <c r="BM91" s="81"/>
      <c r="BN91" s="82"/>
      <c r="BO91" s="82"/>
      <c r="BP91" s="85"/>
      <c r="BQ91" s="37"/>
    </row>
    <row r="92" spans="3:69" ht="19.350000000000001" customHeight="1" x14ac:dyDescent="0.4">
      <c r="C92" s="3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1"/>
      <c r="O92" s="51"/>
      <c r="P92" s="51"/>
      <c r="Q92" s="51"/>
      <c r="R92" s="52"/>
      <c r="S92" s="52"/>
      <c r="T92" s="52"/>
      <c r="U92" s="178" t="s">
        <v>43</v>
      </c>
      <c r="V92" s="179"/>
      <c r="W92" s="179"/>
      <c r="X92" s="179"/>
      <c r="Y92" s="179"/>
      <c r="Z92" s="179"/>
      <c r="AA92" s="179"/>
      <c r="AB92" s="179"/>
      <c r="AC92" s="178" t="s">
        <v>44</v>
      </c>
      <c r="AD92" s="179"/>
      <c r="AE92" s="179"/>
      <c r="AF92" s="179"/>
      <c r="AG92" s="179"/>
      <c r="AH92" s="179"/>
      <c r="AI92" s="179"/>
      <c r="AJ92" s="188"/>
      <c r="AK92" s="49"/>
      <c r="AL92" s="49"/>
      <c r="AM92" s="108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10"/>
      <c r="BC92" s="39"/>
      <c r="BD92" s="34"/>
      <c r="BE92" s="81"/>
      <c r="BF92" s="82"/>
      <c r="BG92" s="82"/>
      <c r="BH92" s="82"/>
      <c r="BI92" s="81"/>
      <c r="BJ92" s="82"/>
      <c r="BK92" s="82"/>
      <c r="BL92" s="82"/>
      <c r="BM92" s="81"/>
      <c r="BN92" s="82"/>
      <c r="BO92" s="82"/>
      <c r="BP92" s="85"/>
      <c r="BQ92" s="37"/>
    </row>
    <row r="93" spans="3:69" ht="19.350000000000001" customHeight="1" x14ac:dyDescent="0.4">
      <c r="C93" s="32"/>
      <c r="D93" s="176" t="s">
        <v>26</v>
      </c>
      <c r="E93" s="171"/>
      <c r="F93" s="171"/>
      <c r="G93" s="171"/>
      <c r="H93" s="171"/>
      <c r="I93" s="171"/>
      <c r="J93" s="171"/>
      <c r="K93" s="171"/>
      <c r="L93" s="171"/>
      <c r="M93" s="172"/>
      <c r="N93" s="96" t="str">
        <f>IF([3]回答表!F17="水道事業",IF([3]回答表!AA43="○","○",""),"")</f>
        <v/>
      </c>
      <c r="O93" s="97"/>
      <c r="P93" s="97"/>
      <c r="Q93" s="98"/>
      <c r="R93" s="38"/>
      <c r="S93" s="38"/>
      <c r="T93" s="38"/>
      <c r="U93" s="180"/>
      <c r="V93" s="181"/>
      <c r="W93" s="181"/>
      <c r="X93" s="181"/>
      <c r="Y93" s="181"/>
      <c r="Z93" s="181"/>
      <c r="AA93" s="181"/>
      <c r="AB93" s="181"/>
      <c r="AC93" s="180"/>
      <c r="AD93" s="181"/>
      <c r="AE93" s="181"/>
      <c r="AF93" s="181"/>
      <c r="AG93" s="181"/>
      <c r="AH93" s="181"/>
      <c r="AI93" s="181"/>
      <c r="AJ93" s="189"/>
      <c r="AK93" s="49"/>
      <c r="AL93" s="49"/>
      <c r="AM93" s="108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  <c r="BC93" s="39"/>
      <c r="BD93" s="53"/>
      <c r="BE93" s="81"/>
      <c r="BF93" s="82"/>
      <c r="BG93" s="82"/>
      <c r="BH93" s="82"/>
      <c r="BI93" s="81"/>
      <c r="BJ93" s="82"/>
      <c r="BK93" s="82"/>
      <c r="BL93" s="82"/>
      <c r="BM93" s="81"/>
      <c r="BN93" s="82"/>
      <c r="BO93" s="82"/>
      <c r="BP93" s="85"/>
      <c r="BQ93" s="37"/>
    </row>
    <row r="94" spans="3:69" ht="15.6" customHeight="1" x14ac:dyDescent="0.4">
      <c r="C94" s="32"/>
      <c r="D94" s="171"/>
      <c r="E94" s="171"/>
      <c r="F94" s="171"/>
      <c r="G94" s="171"/>
      <c r="H94" s="171"/>
      <c r="I94" s="171"/>
      <c r="J94" s="171"/>
      <c r="K94" s="171"/>
      <c r="L94" s="171"/>
      <c r="M94" s="172"/>
      <c r="N94" s="99"/>
      <c r="O94" s="100"/>
      <c r="P94" s="100"/>
      <c r="Q94" s="101"/>
      <c r="R94" s="38"/>
      <c r="S94" s="38"/>
      <c r="T94" s="38"/>
      <c r="U94" s="117" t="str">
        <f>IF([3]回答表!F17="水道事業",IF([3]回答表!X43="○",[3]回答表!J172,IF([3]回答表!AA43="○",[3]回答表!J219,"")),"")</f>
        <v/>
      </c>
      <c r="V94" s="118"/>
      <c r="W94" s="118"/>
      <c r="X94" s="118"/>
      <c r="Y94" s="118"/>
      <c r="Z94" s="118"/>
      <c r="AA94" s="118"/>
      <c r="AB94" s="119"/>
      <c r="AC94" s="117" t="str">
        <f>IF([3]回答表!F17="水道事業",IF([3]回答表!X43="○",[3]回答表!J176,IF([3]回答表!AA43="○",[3]回答表!J223,"")),"")</f>
        <v/>
      </c>
      <c r="AD94" s="118"/>
      <c r="AE94" s="118"/>
      <c r="AF94" s="118"/>
      <c r="AG94" s="118"/>
      <c r="AH94" s="118"/>
      <c r="AI94" s="118"/>
      <c r="AJ94" s="119"/>
      <c r="AK94" s="49"/>
      <c r="AL94" s="49"/>
      <c r="AM94" s="108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10"/>
      <c r="BC94" s="39"/>
      <c r="BD94" s="53"/>
      <c r="BE94" s="81" t="s">
        <v>23</v>
      </c>
      <c r="BF94" s="82"/>
      <c r="BG94" s="82"/>
      <c r="BH94" s="82"/>
      <c r="BI94" s="81" t="s">
        <v>24</v>
      </c>
      <c r="BJ94" s="82"/>
      <c r="BK94" s="82"/>
      <c r="BL94" s="82"/>
      <c r="BM94" s="81" t="s">
        <v>25</v>
      </c>
      <c r="BN94" s="82"/>
      <c r="BO94" s="82"/>
      <c r="BP94" s="85"/>
      <c r="BQ94" s="37"/>
    </row>
    <row r="95" spans="3:69" ht="15.6" customHeight="1" x14ac:dyDescent="0.4">
      <c r="C95" s="32"/>
      <c r="D95" s="171"/>
      <c r="E95" s="171"/>
      <c r="F95" s="171"/>
      <c r="G95" s="171"/>
      <c r="H95" s="171"/>
      <c r="I95" s="171"/>
      <c r="J95" s="171"/>
      <c r="K95" s="171"/>
      <c r="L95" s="171"/>
      <c r="M95" s="172"/>
      <c r="N95" s="99"/>
      <c r="O95" s="100"/>
      <c r="P95" s="100"/>
      <c r="Q95" s="101"/>
      <c r="R95" s="38"/>
      <c r="S95" s="38"/>
      <c r="T95" s="38"/>
      <c r="U95" s="120"/>
      <c r="V95" s="121"/>
      <c r="W95" s="121"/>
      <c r="X95" s="121"/>
      <c r="Y95" s="121"/>
      <c r="Z95" s="121"/>
      <c r="AA95" s="121"/>
      <c r="AB95" s="122"/>
      <c r="AC95" s="120"/>
      <c r="AD95" s="121"/>
      <c r="AE95" s="121"/>
      <c r="AF95" s="121"/>
      <c r="AG95" s="121"/>
      <c r="AH95" s="121"/>
      <c r="AI95" s="121"/>
      <c r="AJ95" s="122"/>
      <c r="AK95" s="49"/>
      <c r="AL95" s="49"/>
      <c r="AM95" s="108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10"/>
      <c r="BC95" s="39"/>
      <c r="BD95" s="53"/>
      <c r="BE95" s="81"/>
      <c r="BF95" s="82"/>
      <c r="BG95" s="82"/>
      <c r="BH95" s="82"/>
      <c r="BI95" s="81"/>
      <c r="BJ95" s="82"/>
      <c r="BK95" s="82"/>
      <c r="BL95" s="82"/>
      <c r="BM95" s="81"/>
      <c r="BN95" s="82"/>
      <c r="BO95" s="82"/>
      <c r="BP95" s="85"/>
      <c r="BQ95" s="37"/>
    </row>
    <row r="96" spans="3:69" ht="15.6" customHeight="1" x14ac:dyDescent="0.4">
      <c r="C96" s="32"/>
      <c r="D96" s="171"/>
      <c r="E96" s="171"/>
      <c r="F96" s="171"/>
      <c r="G96" s="171"/>
      <c r="H96" s="171"/>
      <c r="I96" s="171"/>
      <c r="J96" s="171"/>
      <c r="K96" s="171"/>
      <c r="L96" s="171"/>
      <c r="M96" s="172"/>
      <c r="N96" s="102"/>
      <c r="O96" s="103"/>
      <c r="P96" s="103"/>
      <c r="Q96" s="104"/>
      <c r="R96" s="38"/>
      <c r="S96" s="38"/>
      <c r="T96" s="38"/>
      <c r="U96" s="123"/>
      <c r="V96" s="124"/>
      <c r="W96" s="124"/>
      <c r="X96" s="124"/>
      <c r="Y96" s="124"/>
      <c r="Z96" s="124"/>
      <c r="AA96" s="124"/>
      <c r="AB96" s="125"/>
      <c r="AC96" s="123"/>
      <c r="AD96" s="124"/>
      <c r="AE96" s="124"/>
      <c r="AF96" s="124"/>
      <c r="AG96" s="124"/>
      <c r="AH96" s="124"/>
      <c r="AI96" s="124"/>
      <c r="AJ96" s="125"/>
      <c r="AK96" s="49"/>
      <c r="AL96" s="49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3"/>
      <c r="BC96" s="39"/>
      <c r="BD96" s="53"/>
      <c r="BE96" s="83"/>
      <c r="BF96" s="84"/>
      <c r="BG96" s="84"/>
      <c r="BH96" s="84"/>
      <c r="BI96" s="83"/>
      <c r="BJ96" s="84"/>
      <c r="BK96" s="84"/>
      <c r="BL96" s="84"/>
      <c r="BM96" s="83"/>
      <c r="BN96" s="84"/>
      <c r="BO96" s="84"/>
      <c r="BP96" s="86"/>
      <c r="BQ96" s="37"/>
    </row>
    <row r="97" spans="1:70" ht="15.6" customHeight="1" x14ac:dyDescent="0.5">
      <c r="C97" s="3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19"/>
      <c r="O97" s="19"/>
      <c r="P97" s="19"/>
      <c r="Q97" s="19"/>
      <c r="R97" s="38"/>
      <c r="S97" s="38"/>
      <c r="T97" s="38"/>
      <c r="U97" s="38"/>
      <c r="V97" s="38"/>
      <c r="W97" s="38"/>
      <c r="X97" s="18"/>
      <c r="Y97" s="18"/>
      <c r="Z97" s="18"/>
      <c r="AA97" s="35"/>
      <c r="AB97" s="35"/>
      <c r="AC97" s="35"/>
      <c r="AD97" s="35"/>
      <c r="AE97" s="35"/>
      <c r="AF97" s="35"/>
      <c r="AG97" s="35"/>
      <c r="AH97" s="35"/>
      <c r="AI97" s="35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37"/>
    </row>
    <row r="98" spans="1:70" ht="18.600000000000001" customHeight="1" x14ac:dyDescent="0.5">
      <c r="C98" s="3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19"/>
      <c r="O98" s="19"/>
      <c r="P98" s="19"/>
      <c r="Q98" s="19"/>
      <c r="R98" s="38"/>
      <c r="S98" s="38"/>
      <c r="T98" s="38"/>
      <c r="U98" s="42" t="s">
        <v>32</v>
      </c>
      <c r="V98" s="38"/>
      <c r="W98" s="38"/>
      <c r="X98" s="38"/>
      <c r="Y98" s="38"/>
      <c r="Z98" s="38"/>
      <c r="AA98" s="35"/>
      <c r="AB98" s="43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42" t="s">
        <v>33</v>
      </c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18"/>
      <c r="BQ98" s="37"/>
    </row>
    <row r="99" spans="1:70" ht="15.6" customHeight="1" x14ac:dyDescent="0.4">
      <c r="C99" s="32"/>
      <c r="D99" s="171" t="s">
        <v>34</v>
      </c>
      <c r="E99" s="171"/>
      <c r="F99" s="171"/>
      <c r="G99" s="171"/>
      <c r="H99" s="171"/>
      <c r="I99" s="171"/>
      <c r="J99" s="171"/>
      <c r="K99" s="171"/>
      <c r="L99" s="171"/>
      <c r="M99" s="172"/>
      <c r="N99" s="96" t="str">
        <f>IF([3]回答表!F17="水道事業",IF([3]回答表!AD43="○","○",""),"")</f>
        <v/>
      </c>
      <c r="O99" s="97"/>
      <c r="P99" s="97"/>
      <c r="Q99" s="98"/>
      <c r="R99" s="38"/>
      <c r="S99" s="38"/>
      <c r="T99" s="38"/>
      <c r="U99" s="105" t="str">
        <f>IF([3]回答表!F17="水道事業",IF([3]回答表!AD43="○",[3]回答表!B249,""),"")</f>
        <v/>
      </c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7"/>
      <c r="AK99" s="55"/>
      <c r="AL99" s="55"/>
      <c r="AM99" s="105" t="str">
        <f>IF([3]回答表!F17="水道事業",IF([3]回答表!AD43="○",[3]回答表!B255,""),"")</f>
        <v/>
      </c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7"/>
      <c r="BQ99" s="37"/>
    </row>
    <row r="100" spans="1:70" ht="15.6" customHeight="1" x14ac:dyDescent="0.4">
      <c r="C100" s="32"/>
      <c r="D100" s="171"/>
      <c r="E100" s="171"/>
      <c r="F100" s="171"/>
      <c r="G100" s="171"/>
      <c r="H100" s="171"/>
      <c r="I100" s="171"/>
      <c r="J100" s="171"/>
      <c r="K100" s="171"/>
      <c r="L100" s="171"/>
      <c r="M100" s="172"/>
      <c r="N100" s="99"/>
      <c r="O100" s="100"/>
      <c r="P100" s="100"/>
      <c r="Q100" s="101"/>
      <c r="R100" s="38"/>
      <c r="S100" s="38"/>
      <c r="T100" s="38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08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10"/>
      <c r="BQ100" s="37"/>
    </row>
    <row r="101" spans="1:70" ht="15.6" customHeight="1" x14ac:dyDescent="0.4">
      <c r="C101" s="32"/>
      <c r="D101" s="171"/>
      <c r="E101" s="171"/>
      <c r="F101" s="171"/>
      <c r="G101" s="171"/>
      <c r="H101" s="171"/>
      <c r="I101" s="171"/>
      <c r="J101" s="171"/>
      <c r="K101" s="171"/>
      <c r="L101" s="171"/>
      <c r="M101" s="172"/>
      <c r="N101" s="99"/>
      <c r="O101" s="100"/>
      <c r="P101" s="100"/>
      <c r="Q101" s="101"/>
      <c r="R101" s="38"/>
      <c r="S101" s="38"/>
      <c r="T101" s="38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108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10"/>
      <c r="BQ101" s="37"/>
    </row>
    <row r="102" spans="1:70" ht="15.6" customHeight="1" x14ac:dyDescent="0.4">
      <c r="C102" s="32"/>
      <c r="D102" s="171"/>
      <c r="E102" s="171"/>
      <c r="F102" s="171"/>
      <c r="G102" s="171"/>
      <c r="H102" s="171"/>
      <c r="I102" s="171"/>
      <c r="J102" s="171"/>
      <c r="K102" s="171"/>
      <c r="L102" s="171"/>
      <c r="M102" s="172"/>
      <c r="N102" s="102"/>
      <c r="O102" s="103"/>
      <c r="P102" s="103"/>
      <c r="Q102" s="104"/>
      <c r="R102" s="38"/>
      <c r="S102" s="38"/>
      <c r="T102" s="38"/>
      <c r="U102" s="111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3"/>
      <c r="AK102" s="55"/>
      <c r="AL102" s="55"/>
      <c r="AM102" s="111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3"/>
      <c r="BQ102" s="37"/>
    </row>
    <row r="103" spans="1:70" ht="15.6" customHeight="1" x14ac:dyDescent="0.4"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8"/>
    </row>
    <row r="104" spans="1:70" ht="15.6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</row>
    <row r="105" spans="1:70" ht="15.6" customHeight="1" x14ac:dyDescent="0.4"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28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30"/>
    </row>
    <row r="106" spans="1:70" ht="15.6" customHeight="1" x14ac:dyDescent="0.5">
      <c r="C106" s="32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18"/>
      <c r="Y106" s="18"/>
      <c r="Z106" s="18"/>
      <c r="AA106" s="34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6"/>
      <c r="AO106" s="39"/>
      <c r="AP106" s="40"/>
      <c r="AQ106" s="40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5"/>
      <c r="BN106" s="35"/>
      <c r="BO106" s="35"/>
      <c r="BP106" s="36"/>
      <c r="BQ106" s="37"/>
    </row>
    <row r="107" spans="1:70" ht="15.6" customHeight="1" x14ac:dyDescent="0.5">
      <c r="C107" s="32"/>
      <c r="D107" s="127" t="s">
        <v>14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9"/>
      <c r="R107" s="87" t="s">
        <v>45</v>
      </c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9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5"/>
      <c r="BN107" s="35"/>
      <c r="BO107" s="35"/>
      <c r="BP107" s="36"/>
      <c r="BQ107" s="37"/>
    </row>
    <row r="108" spans="1:70" ht="15.6" customHeight="1" x14ac:dyDescent="0.5">
      <c r="C108" s="32"/>
      <c r="D108" s="130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2"/>
      <c r="R108" s="93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5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5"/>
      <c r="BN108" s="35"/>
      <c r="BO108" s="35"/>
      <c r="BP108" s="36"/>
      <c r="BQ108" s="37"/>
    </row>
    <row r="109" spans="1:70" ht="15.6" customHeight="1" x14ac:dyDescent="0.5">
      <c r="C109" s="3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18"/>
      <c r="Y109" s="18"/>
      <c r="Z109" s="18"/>
      <c r="AA109" s="34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6"/>
      <c r="AO109" s="39"/>
      <c r="AP109" s="40"/>
      <c r="AQ109" s="40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5"/>
      <c r="BN109" s="35"/>
      <c r="BO109" s="35"/>
      <c r="BP109" s="36"/>
      <c r="BQ109" s="37"/>
    </row>
    <row r="110" spans="1:70" ht="25.5" x14ac:dyDescent="0.5">
      <c r="C110" s="32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42" t="s">
        <v>40</v>
      </c>
      <c r="V110" s="44"/>
      <c r="W110" s="43"/>
      <c r="X110" s="45"/>
      <c r="Y110" s="45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3"/>
      <c r="AL110" s="43"/>
      <c r="AM110" s="42" t="s">
        <v>36</v>
      </c>
      <c r="AN110" s="38"/>
      <c r="AO110" s="38"/>
      <c r="AP110" s="38"/>
      <c r="AQ110" s="38"/>
      <c r="AR110" s="38"/>
      <c r="AS110" s="35"/>
      <c r="AT110" s="43"/>
      <c r="AU110" s="43"/>
      <c r="AV110" s="43"/>
      <c r="AW110" s="43"/>
      <c r="AX110" s="43"/>
      <c r="AY110" s="43"/>
      <c r="AZ110" s="43"/>
      <c r="BA110" s="43"/>
      <c r="BB110" s="43"/>
      <c r="BC110" s="47"/>
      <c r="BD110" s="35"/>
      <c r="BE110" s="48" t="s">
        <v>17</v>
      </c>
      <c r="BF110" s="59"/>
      <c r="BG110" s="59"/>
      <c r="BH110" s="59"/>
      <c r="BI110" s="59"/>
      <c r="BJ110" s="59"/>
      <c r="BK110" s="59"/>
      <c r="BL110" s="35"/>
      <c r="BM110" s="35"/>
      <c r="BN110" s="35"/>
      <c r="BO110" s="35"/>
      <c r="BP110" s="36"/>
      <c r="BQ110" s="37"/>
    </row>
    <row r="111" spans="1:70" ht="19.350000000000001" customHeight="1" x14ac:dyDescent="0.4">
      <c r="C111" s="32"/>
      <c r="D111" s="171" t="s">
        <v>18</v>
      </c>
      <c r="E111" s="171"/>
      <c r="F111" s="171"/>
      <c r="G111" s="171"/>
      <c r="H111" s="171"/>
      <c r="I111" s="171"/>
      <c r="J111" s="171"/>
      <c r="K111" s="171"/>
      <c r="L111" s="171"/>
      <c r="M111" s="171"/>
      <c r="N111" s="96" t="str">
        <f>IF([3]回答表!F17="簡易水道事業",IF([3]回答表!X43="○","○",""),"")</f>
        <v/>
      </c>
      <c r="O111" s="97"/>
      <c r="P111" s="97"/>
      <c r="Q111" s="98"/>
      <c r="R111" s="38"/>
      <c r="S111" s="38"/>
      <c r="T111" s="38"/>
      <c r="U111" s="178" t="s">
        <v>46</v>
      </c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88"/>
      <c r="AK111" s="49"/>
      <c r="AL111" s="49"/>
      <c r="AM111" s="105" t="str">
        <f>IF([3]回答表!F17="簡易水道事業",IF([3]回答表!X43="○",[3]回答表!B154,IF([3]回答表!AA43="○",[3]回答表!B201,"")),"")</f>
        <v/>
      </c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7"/>
      <c r="BC111" s="39"/>
      <c r="BD111" s="34"/>
      <c r="BE111" s="114" t="str">
        <f>IF([3]回答表!F17="簡易水道事業",IF([3]回答表!X43="○",[3]回答表!B190,IF([3]回答表!AA43="○",[3]回答表!B238,"")),"")</f>
        <v/>
      </c>
      <c r="BF111" s="115"/>
      <c r="BG111" s="115"/>
      <c r="BH111" s="115"/>
      <c r="BI111" s="114"/>
      <c r="BJ111" s="115"/>
      <c r="BK111" s="115"/>
      <c r="BL111" s="115"/>
      <c r="BM111" s="114"/>
      <c r="BN111" s="115"/>
      <c r="BO111" s="115"/>
      <c r="BP111" s="116"/>
      <c r="BQ111" s="37"/>
    </row>
    <row r="112" spans="1:70" ht="19.350000000000001" customHeight="1" x14ac:dyDescent="0.4">
      <c r="C112" s="32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99"/>
      <c r="O112" s="100"/>
      <c r="P112" s="100"/>
      <c r="Q112" s="101"/>
      <c r="R112" s="38"/>
      <c r="S112" s="38"/>
      <c r="T112" s="38"/>
      <c r="U112" s="190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2"/>
      <c r="AK112" s="49"/>
      <c r="AL112" s="49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10"/>
      <c r="BC112" s="39"/>
      <c r="BD112" s="34"/>
      <c r="BE112" s="81"/>
      <c r="BF112" s="82"/>
      <c r="BG112" s="82"/>
      <c r="BH112" s="82"/>
      <c r="BI112" s="81"/>
      <c r="BJ112" s="82"/>
      <c r="BK112" s="82"/>
      <c r="BL112" s="82"/>
      <c r="BM112" s="81"/>
      <c r="BN112" s="82"/>
      <c r="BO112" s="82"/>
      <c r="BP112" s="85"/>
      <c r="BQ112" s="37"/>
    </row>
    <row r="113" spans="3:69" ht="15.6" customHeight="1" x14ac:dyDescent="0.4">
      <c r="C113" s="32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99"/>
      <c r="O113" s="100"/>
      <c r="P113" s="100"/>
      <c r="Q113" s="101"/>
      <c r="R113" s="38"/>
      <c r="S113" s="38"/>
      <c r="T113" s="38"/>
      <c r="U113" s="117" t="str">
        <f>IF([3]回答表!F17="簡易水道事業",IF([3]回答表!X43="○",[3]回答表!Y181,IF([3]回答表!AA43="○",[3]回答表!Y229,"")),"")</f>
        <v/>
      </c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9"/>
      <c r="AK113" s="49"/>
      <c r="AL113" s="49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10"/>
      <c r="BC113" s="39"/>
      <c r="BD113" s="34"/>
      <c r="BE113" s="81"/>
      <c r="BF113" s="82"/>
      <c r="BG113" s="82"/>
      <c r="BH113" s="82"/>
      <c r="BI113" s="81"/>
      <c r="BJ113" s="82"/>
      <c r="BK113" s="82"/>
      <c r="BL113" s="82"/>
      <c r="BM113" s="81"/>
      <c r="BN113" s="82"/>
      <c r="BO113" s="82"/>
      <c r="BP113" s="85"/>
      <c r="BQ113" s="37"/>
    </row>
    <row r="114" spans="3:69" ht="15.6" customHeight="1" x14ac:dyDescent="0.4">
      <c r="C114" s="32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02"/>
      <c r="O114" s="103"/>
      <c r="P114" s="103"/>
      <c r="Q114" s="104"/>
      <c r="R114" s="38"/>
      <c r="S114" s="38"/>
      <c r="T114" s="38"/>
      <c r="U114" s="120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2"/>
      <c r="AK114" s="49"/>
      <c r="AL114" s="49"/>
      <c r="AM114" s="108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10"/>
      <c r="BC114" s="39"/>
      <c r="BD114" s="34"/>
      <c r="BE114" s="81" t="str">
        <f>IF([3]回答表!F17="簡易水道事業",IF([3]回答表!X43="○",[3]回答表!E190,IF([3]回答表!AA43="○",[3]回答表!E238,"")),"")</f>
        <v/>
      </c>
      <c r="BF114" s="82"/>
      <c r="BG114" s="82"/>
      <c r="BH114" s="82"/>
      <c r="BI114" s="81" t="str">
        <f>IF([3]回答表!F17="簡易水道事業",IF([3]回答表!X43="○",[3]回答表!E191,IF([3]回答表!AA43="○",[3]回答表!E239,"")),"")</f>
        <v/>
      </c>
      <c r="BJ114" s="82"/>
      <c r="BK114" s="82"/>
      <c r="BL114" s="82"/>
      <c r="BM114" s="81" t="str">
        <f>IF([3]回答表!F17="簡易水道事業",IF([3]回答表!X43="○",[3]回答表!E192,IF([3]回答表!AA43="○",[3]回答表!E240,"")),"")</f>
        <v/>
      </c>
      <c r="BN114" s="82"/>
      <c r="BO114" s="82"/>
      <c r="BP114" s="85"/>
      <c r="BQ114" s="37"/>
    </row>
    <row r="115" spans="3:69" ht="15.6" customHeight="1" x14ac:dyDescent="0.4"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1"/>
      <c r="O115" s="51"/>
      <c r="P115" s="51"/>
      <c r="Q115" s="51"/>
      <c r="R115" s="52"/>
      <c r="S115" s="52"/>
      <c r="T115" s="52"/>
      <c r="U115" s="123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5"/>
      <c r="AK115" s="49"/>
      <c r="AL115" s="49"/>
      <c r="AM115" s="108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10"/>
      <c r="BC115" s="39"/>
      <c r="BD115" s="39"/>
      <c r="BE115" s="81"/>
      <c r="BF115" s="82"/>
      <c r="BG115" s="82"/>
      <c r="BH115" s="82"/>
      <c r="BI115" s="81"/>
      <c r="BJ115" s="82"/>
      <c r="BK115" s="82"/>
      <c r="BL115" s="82"/>
      <c r="BM115" s="81"/>
      <c r="BN115" s="82"/>
      <c r="BO115" s="82"/>
      <c r="BP115" s="85"/>
      <c r="BQ115" s="37"/>
    </row>
    <row r="116" spans="3:69" ht="19.350000000000001" customHeight="1" x14ac:dyDescent="0.4"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1"/>
      <c r="O116" s="51"/>
      <c r="P116" s="51"/>
      <c r="Q116" s="51"/>
      <c r="R116" s="52"/>
      <c r="S116" s="52"/>
      <c r="T116" s="52"/>
      <c r="U116" s="178" t="s">
        <v>47</v>
      </c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88"/>
      <c r="AK116" s="49"/>
      <c r="AL116" s="49"/>
      <c r="AM116" s="108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10"/>
      <c r="BC116" s="39"/>
      <c r="BD116" s="34"/>
      <c r="BE116" s="81"/>
      <c r="BF116" s="82"/>
      <c r="BG116" s="82"/>
      <c r="BH116" s="82"/>
      <c r="BI116" s="81"/>
      <c r="BJ116" s="82"/>
      <c r="BK116" s="82"/>
      <c r="BL116" s="82"/>
      <c r="BM116" s="81"/>
      <c r="BN116" s="82"/>
      <c r="BO116" s="82"/>
      <c r="BP116" s="85"/>
      <c r="BQ116" s="37"/>
    </row>
    <row r="117" spans="3:69" ht="19.350000000000001" customHeight="1" x14ac:dyDescent="0.4">
      <c r="C117" s="32"/>
      <c r="D117" s="176" t="s">
        <v>26</v>
      </c>
      <c r="E117" s="171"/>
      <c r="F117" s="171"/>
      <c r="G117" s="171"/>
      <c r="H117" s="171"/>
      <c r="I117" s="171"/>
      <c r="J117" s="171"/>
      <c r="K117" s="171"/>
      <c r="L117" s="171"/>
      <c r="M117" s="172"/>
      <c r="N117" s="96" t="str">
        <f>IF([3]回答表!F17="簡易水道事業",IF([3]回答表!AA43="○","○",""),"")</f>
        <v/>
      </c>
      <c r="O117" s="97"/>
      <c r="P117" s="97"/>
      <c r="Q117" s="98"/>
      <c r="R117" s="38"/>
      <c r="S117" s="38"/>
      <c r="T117" s="38"/>
      <c r="U117" s="190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2"/>
      <c r="AK117" s="49"/>
      <c r="AL117" s="49"/>
      <c r="AM117" s="108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10"/>
      <c r="BC117" s="39"/>
      <c r="BD117" s="53"/>
      <c r="BE117" s="81"/>
      <c r="BF117" s="82"/>
      <c r="BG117" s="82"/>
      <c r="BH117" s="82"/>
      <c r="BI117" s="81"/>
      <c r="BJ117" s="82"/>
      <c r="BK117" s="82"/>
      <c r="BL117" s="82"/>
      <c r="BM117" s="81"/>
      <c r="BN117" s="82"/>
      <c r="BO117" s="82"/>
      <c r="BP117" s="85"/>
      <c r="BQ117" s="37"/>
    </row>
    <row r="118" spans="3:69" ht="15.6" customHeight="1" x14ac:dyDescent="0.4">
      <c r="C118" s="32"/>
      <c r="D118" s="171"/>
      <c r="E118" s="171"/>
      <c r="F118" s="171"/>
      <c r="G118" s="171"/>
      <c r="H118" s="171"/>
      <c r="I118" s="171"/>
      <c r="J118" s="171"/>
      <c r="K118" s="171"/>
      <c r="L118" s="171"/>
      <c r="M118" s="172"/>
      <c r="N118" s="99"/>
      <c r="O118" s="100"/>
      <c r="P118" s="100"/>
      <c r="Q118" s="101"/>
      <c r="R118" s="38"/>
      <c r="S118" s="38"/>
      <c r="T118" s="38"/>
      <c r="U118" s="117" t="str">
        <f>IF([3]回答表!F17="簡易水道事業",IF([3]回答表!X43="○",[3]回答表!Y182,IF([3]回答表!AA43="○",[3]回答表!Y230,"")),"")</f>
        <v/>
      </c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49"/>
      <c r="AL118" s="49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10"/>
      <c r="BC118" s="39"/>
      <c r="BD118" s="53"/>
      <c r="BE118" s="81" t="s">
        <v>23</v>
      </c>
      <c r="BF118" s="82"/>
      <c r="BG118" s="82"/>
      <c r="BH118" s="82"/>
      <c r="BI118" s="81" t="s">
        <v>24</v>
      </c>
      <c r="BJ118" s="82"/>
      <c r="BK118" s="82"/>
      <c r="BL118" s="82"/>
      <c r="BM118" s="81" t="s">
        <v>25</v>
      </c>
      <c r="BN118" s="82"/>
      <c r="BO118" s="82"/>
      <c r="BP118" s="85"/>
      <c r="BQ118" s="37"/>
    </row>
    <row r="119" spans="3:69" ht="15.6" customHeight="1" x14ac:dyDescent="0.4">
      <c r="C119" s="32"/>
      <c r="D119" s="171"/>
      <c r="E119" s="171"/>
      <c r="F119" s="171"/>
      <c r="G119" s="171"/>
      <c r="H119" s="171"/>
      <c r="I119" s="171"/>
      <c r="J119" s="171"/>
      <c r="K119" s="171"/>
      <c r="L119" s="171"/>
      <c r="M119" s="172"/>
      <c r="N119" s="99"/>
      <c r="O119" s="100"/>
      <c r="P119" s="100"/>
      <c r="Q119" s="101"/>
      <c r="R119" s="38"/>
      <c r="S119" s="38"/>
      <c r="T119" s="38"/>
      <c r="U119" s="120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2"/>
      <c r="AK119" s="49"/>
      <c r="AL119" s="49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10"/>
      <c r="BC119" s="39"/>
      <c r="BD119" s="53"/>
      <c r="BE119" s="81"/>
      <c r="BF119" s="82"/>
      <c r="BG119" s="82"/>
      <c r="BH119" s="82"/>
      <c r="BI119" s="81"/>
      <c r="BJ119" s="82"/>
      <c r="BK119" s="82"/>
      <c r="BL119" s="82"/>
      <c r="BM119" s="81"/>
      <c r="BN119" s="82"/>
      <c r="BO119" s="82"/>
      <c r="BP119" s="85"/>
      <c r="BQ119" s="37"/>
    </row>
    <row r="120" spans="3:69" ht="15.6" customHeight="1" x14ac:dyDescent="0.4">
      <c r="C120" s="32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  <c r="N120" s="102"/>
      <c r="O120" s="103"/>
      <c r="P120" s="103"/>
      <c r="Q120" s="104"/>
      <c r="R120" s="38"/>
      <c r="S120" s="38"/>
      <c r="T120" s="38"/>
      <c r="U120" s="123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5"/>
      <c r="AK120" s="49"/>
      <c r="AL120" s="49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3"/>
      <c r="BC120" s="39"/>
      <c r="BD120" s="53"/>
      <c r="BE120" s="83"/>
      <c r="BF120" s="84"/>
      <c r="BG120" s="84"/>
      <c r="BH120" s="84"/>
      <c r="BI120" s="83"/>
      <c r="BJ120" s="84"/>
      <c r="BK120" s="84"/>
      <c r="BL120" s="84"/>
      <c r="BM120" s="83"/>
      <c r="BN120" s="84"/>
      <c r="BO120" s="84"/>
      <c r="BP120" s="86"/>
      <c r="BQ120" s="37"/>
    </row>
    <row r="121" spans="3:69" ht="15.6" customHeight="1" x14ac:dyDescent="0.5">
      <c r="C121" s="3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19"/>
      <c r="O121" s="19"/>
      <c r="P121" s="19"/>
      <c r="Q121" s="19"/>
      <c r="R121" s="38"/>
      <c r="S121" s="38"/>
      <c r="T121" s="38"/>
      <c r="U121" s="38"/>
      <c r="V121" s="38"/>
      <c r="W121" s="38"/>
      <c r="X121" s="18"/>
      <c r="Y121" s="18"/>
      <c r="Z121" s="18"/>
      <c r="AA121" s="35"/>
      <c r="AB121" s="35"/>
      <c r="AC121" s="35"/>
      <c r="AD121" s="35"/>
      <c r="AE121" s="35"/>
      <c r="AF121" s="35"/>
      <c r="AG121" s="35"/>
      <c r="AH121" s="35"/>
      <c r="AI121" s="35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37"/>
    </row>
    <row r="122" spans="3:69" ht="18.600000000000001" customHeight="1" x14ac:dyDescent="0.5">
      <c r="C122" s="3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19"/>
      <c r="O122" s="19"/>
      <c r="P122" s="19"/>
      <c r="Q122" s="19"/>
      <c r="R122" s="38"/>
      <c r="S122" s="38"/>
      <c r="T122" s="38"/>
      <c r="U122" s="42" t="s">
        <v>32</v>
      </c>
      <c r="V122" s="38"/>
      <c r="W122" s="38"/>
      <c r="X122" s="38"/>
      <c r="Y122" s="38"/>
      <c r="Z122" s="38"/>
      <c r="AA122" s="35"/>
      <c r="AB122" s="43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2" t="s">
        <v>33</v>
      </c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18"/>
      <c r="BQ122" s="37"/>
    </row>
    <row r="123" spans="3:69" ht="15.6" customHeight="1" x14ac:dyDescent="0.4">
      <c r="C123" s="32"/>
      <c r="D123" s="171" t="s">
        <v>34</v>
      </c>
      <c r="E123" s="171"/>
      <c r="F123" s="171"/>
      <c r="G123" s="171"/>
      <c r="H123" s="171"/>
      <c r="I123" s="171"/>
      <c r="J123" s="171"/>
      <c r="K123" s="171"/>
      <c r="L123" s="171"/>
      <c r="M123" s="172"/>
      <c r="N123" s="96" t="str">
        <f>IF([3]回答表!F17="簡易水道事業",IF([3]回答表!AD43="○","○",""),"")</f>
        <v/>
      </c>
      <c r="O123" s="97"/>
      <c r="P123" s="97"/>
      <c r="Q123" s="98"/>
      <c r="R123" s="38"/>
      <c r="S123" s="38"/>
      <c r="T123" s="38"/>
      <c r="U123" s="105" t="str">
        <f>IF([3]回答表!F17="簡易水道事業",IF([3]回答表!AD43="○",[3]回答表!B249,""),"")</f>
        <v/>
      </c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7"/>
      <c r="AK123" s="55"/>
      <c r="AL123" s="55"/>
      <c r="AM123" s="105" t="str">
        <f>IF([3]回答表!F17="簡易水道事業",IF([3]回答表!AD43="○",[3]回答表!B255,""),"")</f>
        <v/>
      </c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7"/>
      <c r="BQ123" s="37"/>
    </row>
    <row r="124" spans="3:69" ht="15.6" customHeight="1" x14ac:dyDescent="0.4">
      <c r="C124" s="32"/>
      <c r="D124" s="171"/>
      <c r="E124" s="171"/>
      <c r="F124" s="171"/>
      <c r="G124" s="171"/>
      <c r="H124" s="171"/>
      <c r="I124" s="171"/>
      <c r="J124" s="171"/>
      <c r="K124" s="171"/>
      <c r="L124" s="171"/>
      <c r="M124" s="172"/>
      <c r="N124" s="99"/>
      <c r="O124" s="100"/>
      <c r="P124" s="100"/>
      <c r="Q124" s="101"/>
      <c r="R124" s="38"/>
      <c r="S124" s="38"/>
      <c r="T124" s="38"/>
      <c r="U124" s="108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10"/>
      <c r="AK124" s="55"/>
      <c r="AL124" s="55"/>
      <c r="AM124" s="108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10"/>
      <c r="BQ124" s="37"/>
    </row>
    <row r="125" spans="3:69" ht="15.6" customHeight="1" x14ac:dyDescent="0.4">
      <c r="C125" s="32"/>
      <c r="D125" s="171"/>
      <c r="E125" s="171"/>
      <c r="F125" s="171"/>
      <c r="G125" s="171"/>
      <c r="H125" s="171"/>
      <c r="I125" s="171"/>
      <c r="J125" s="171"/>
      <c r="K125" s="171"/>
      <c r="L125" s="171"/>
      <c r="M125" s="172"/>
      <c r="N125" s="99"/>
      <c r="O125" s="100"/>
      <c r="P125" s="100"/>
      <c r="Q125" s="101"/>
      <c r="R125" s="38"/>
      <c r="S125" s="38"/>
      <c r="T125" s="38"/>
      <c r="U125" s="108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10"/>
      <c r="AK125" s="55"/>
      <c r="AL125" s="55"/>
      <c r="AM125" s="108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10"/>
      <c r="BQ125" s="37"/>
    </row>
    <row r="126" spans="3:69" ht="15.6" customHeight="1" x14ac:dyDescent="0.4">
      <c r="C126" s="32"/>
      <c r="D126" s="171"/>
      <c r="E126" s="171"/>
      <c r="F126" s="171"/>
      <c r="G126" s="171"/>
      <c r="H126" s="171"/>
      <c r="I126" s="171"/>
      <c r="J126" s="171"/>
      <c r="K126" s="171"/>
      <c r="L126" s="171"/>
      <c r="M126" s="172"/>
      <c r="N126" s="102"/>
      <c r="O126" s="103"/>
      <c r="P126" s="103"/>
      <c r="Q126" s="104"/>
      <c r="R126" s="38"/>
      <c r="S126" s="38"/>
      <c r="T126" s="38"/>
      <c r="U126" s="111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3"/>
      <c r="AK126" s="55"/>
      <c r="AL126" s="55"/>
      <c r="AM126" s="111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3"/>
      <c r="BQ126" s="37"/>
    </row>
    <row r="127" spans="3:69" ht="15.6" customHeight="1" x14ac:dyDescent="0.4"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8"/>
    </row>
    <row r="128" spans="3:69" ht="15.6" customHeight="1" x14ac:dyDescent="0.4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</row>
    <row r="129" spans="3:69" ht="15.6" customHeight="1" x14ac:dyDescent="0.4"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28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30"/>
    </row>
    <row r="130" spans="3:69" ht="15.6" customHeight="1" x14ac:dyDescent="0.5">
      <c r="C130" s="32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18"/>
      <c r="Y130" s="18"/>
      <c r="Z130" s="18"/>
      <c r="AA130" s="34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6"/>
      <c r="AO130" s="39"/>
      <c r="AP130" s="40"/>
      <c r="AQ130" s="40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5"/>
      <c r="BN130" s="35"/>
      <c r="BO130" s="35"/>
      <c r="BP130" s="36"/>
      <c r="BQ130" s="37"/>
    </row>
    <row r="131" spans="3:69" ht="15.6" customHeight="1" x14ac:dyDescent="0.5">
      <c r="C131" s="32"/>
      <c r="D131" s="127" t="s">
        <v>14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9"/>
      <c r="R131" s="87" t="s">
        <v>48</v>
      </c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9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5"/>
      <c r="BN131" s="35"/>
      <c r="BO131" s="35"/>
      <c r="BP131" s="36"/>
      <c r="BQ131" s="37"/>
    </row>
    <row r="132" spans="3:69" ht="15.6" customHeight="1" x14ac:dyDescent="0.5">
      <c r="C132" s="32"/>
      <c r="D132" s="130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2"/>
      <c r="R132" s="93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5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5"/>
      <c r="BN132" s="35"/>
      <c r="BO132" s="35"/>
      <c r="BP132" s="36"/>
      <c r="BQ132" s="37"/>
    </row>
    <row r="133" spans="3:69" ht="15.6" customHeight="1" x14ac:dyDescent="0.5">
      <c r="C133" s="32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18"/>
      <c r="Y133" s="18"/>
      <c r="Z133" s="18"/>
      <c r="AA133" s="34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6"/>
      <c r="AO133" s="39"/>
      <c r="AP133" s="40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5"/>
      <c r="BN133" s="35"/>
      <c r="BO133" s="35"/>
      <c r="BP133" s="36"/>
      <c r="BQ133" s="37"/>
    </row>
    <row r="134" spans="3:69" ht="25.5" x14ac:dyDescent="0.5">
      <c r="C134" s="32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42" t="s">
        <v>40</v>
      </c>
      <c r="V134" s="44"/>
      <c r="W134" s="43"/>
      <c r="X134" s="45"/>
      <c r="Y134" s="4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3"/>
      <c r="AL134" s="43"/>
      <c r="AM134" s="42" t="s">
        <v>36</v>
      </c>
      <c r="AN134" s="38"/>
      <c r="AO134" s="38"/>
      <c r="AP134" s="38"/>
      <c r="AQ134" s="38"/>
      <c r="AR134" s="38"/>
      <c r="AS134" s="35"/>
      <c r="AT134" s="43"/>
      <c r="AU134" s="43"/>
      <c r="AV134" s="43"/>
      <c r="AW134" s="43"/>
      <c r="AX134" s="43"/>
      <c r="AY134" s="43"/>
      <c r="AZ134" s="43"/>
      <c r="BA134" s="43"/>
      <c r="BB134" s="43"/>
      <c r="BC134" s="47"/>
      <c r="BD134" s="35"/>
      <c r="BE134" s="48" t="s">
        <v>17</v>
      </c>
      <c r="BF134" s="59"/>
      <c r="BG134" s="59"/>
      <c r="BH134" s="59"/>
      <c r="BI134" s="59"/>
      <c r="BJ134" s="59"/>
      <c r="BK134" s="59"/>
      <c r="BL134" s="35"/>
      <c r="BM134" s="35"/>
      <c r="BN134" s="35"/>
      <c r="BO134" s="35"/>
      <c r="BP134" s="36"/>
      <c r="BQ134" s="37"/>
    </row>
    <row r="135" spans="3:69" ht="19.350000000000001" customHeight="1" x14ac:dyDescent="0.4">
      <c r="C135" s="32"/>
      <c r="D135" s="171" t="s">
        <v>18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96" t="str">
        <f>IF([3]回答表!F17="下水道事業",IF([3]回答表!X43="○","○",""),"")</f>
        <v/>
      </c>
      <c r="O135" s="97"/>
      <c r="P135" s="97"/>
      <c r="Q135" s="98"/>
      <c r="R135" s="38"/>
      <c r="S135" s="38"/>
      <c r="T135" s="38"/>
      <c r="U135" s="178" t="s">
        <v>49</v>
      </c>
      <c r="V135" s="179"/>
      <c r="W135" s="179"/>
      <c r="X135" s="179"/>
      <c r="Y135" s="179"/>
      <c r="Z135" s="179"/>
      <c r="AA135" s="179"/>
      <c r="AB135" s="179"/>
      <c r="AC135" s="178" t="s">
        <v>50</v>
      </c>
      <c r="AD135" s="179"/>
      <c r="AE135" s="179"/>
      <c r="AF135" s="179"/>
      <c r="AG135" s="179"/>
      <c r="AH135" s="179"/>
      <c r="AI135" s="179"/>
      <c r="AJ135" s="188"/>
      <c r="AK135" s="49"/>
      <c r="AL135" s="49"/>
      <c r="AM135" s="105" t="str">
        <f>IF([3]回答表!F17="下水道事業",IF([3]回答表!X43="○",[3]回答表!B154,IF([3]回答表!AA43="○",[3]回答表!B201,"")),"")</f>
        <v/>
      </c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39"/>
      <c r="BD135" s="34"/>
      <c r="BE135" s="114" t="str">
        <f>IF([3]回答表!F17="下水道事業",IF([3]回答表!X43="○",[3]回答表!B190,IF([3]回答表!AA43="○",[3]回答表!B238,"")),"")</f>
        <v/>
      </c>
      <c r="BF135" s="115"/>
      <c r="BG135" s="115"/>
      <c r="BH135" s="115"/>
      <c r="BI135" s="114"/>
      <c r="BJ135" s="115"/>
      <c r="BK135" s="115"/>
      <c r="BL135" s="115"/>
      <c r="BM135" s="114"/>
      <c r="BN135" s="115"/>
      <c r="BO135" s="115"/>
      <c r="BP135" s="116"/>
      <c r="BQ135" s="37"/>
    </row>
    <row r="136" spans="3:69" ht="19.350000000000001" customHeight="1" x14ac:dyDescent="0.4">
      <c r="C136" s="32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99"/>
      <c r="O136" s="100"/>
      <c r="P136" s="100"/>
      <c r="Q136" s="101"/>
      <c r="R136" s="38"/>
      <c r="S136" s="38"/>
      <c r="T136" s="38"/>
      <c r="U136" s="180"/>
      <c r="V136" s="181"/>
      <c r="W136" s="181"/>
      <c r="X136" s="181"/>
      <c r="Y136" s="181"/>
      <c r="Z136" s="181"/>
      <c r="AA136" s="181"/>
      <c r="AB136" s="181"/>
      <c r="AC136" s="180"/>
      <c r="AD136" s="181"/>
      <c r="AE136" s="181"/>
      <c r="AF136" s="181"/>
      <c r="AG136" s="181"/>
      <c r="AH136" s="181"/>
      <c r="AI136" s="181"/>
      <c r="AJ136" s="189"/>
      <c r="AK136" s="49"/>
      <c r="AL136" s="49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10"/>
      <c r="BC136" s="39"/>
      <c r="BD136" s="34"/>
      <c r="BE136" s="81"/>
      <c r="BF136" s="82"/>
      <c r="BG136" s="82"/>
      <c r="BH136" s="82"/>
      <c r="BI136" s="81"/>
      <c r="BJ136" s="82"/>
      <c r="BK136" s="82"/>
      <c r="BL136" s="82"/>
      <c r="BM136" s="81"/>
      <c r="BN136" s="82"/>
      <c r="BO136" s="82"/>
      <c r="BP136" s="85"/>
      <c r="BQ136" s="37"/>
    </row>
    <row r="137" spans="3:69" ht="15.6" customHeight="1" x14ac:dyDescent="0.4">
      <c r="C137" s="32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99"/>
      <c r="O137" s="100"/>
      <c r="P137" s="100"/>
      <c r="Q137" s="101"/>
      <c r="R137" s="38"/>
      <c r="S137" s="38"/>
      <c r="T137" s="38"/>
      <c r="U137" s="117" t="str">
        <f>IF([3]回答表!F17="下水道事業",IF([3]回答表!X43="○",[3]回答表!Y184,IF([3]回答表!AA43="○",[3]回答表!Y232,"")),"")</f>
        <v/>
      </c>
      <c r="V137" s="118"/>
      <c r="W137" s="118"/>
      <c r="X137" s="118"/>
      <c r="Y137" s="118"/>
      <c r="Z137" s="118"/>
      <c r="AA137" s="118"/>
      <c r="AB137" s="119"/>
      <c r="AC137" s="117" t="str">
        <f>IF([3]回答表!F17="下水道事業",IF([3]回答表!X43="○",[3]回答表!Y185,IF([3]回答表!AA43="○",[3]回答表!Y233,"")),"")</f>
        <v/>
      </c>
      <c r="AD137" s="118"/>
      <c r="AE137" s="118"/>
      <c r="AF137" s="118"/>
      <c r="AG137" s="118"/>
      <c r="AH137" s="118"/>
      <c r="AI137" s="118"/>
      <c r="AJ137" s="119"/>
      <c r="AK137" s="49"/>
      <c r="AL137" s="49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10"/>
      <c r="BC137" s="39"/>
      <c r="BD137" s="34"/>
      <c r="BE137" s="81"/>
      <c r="BF137" s="82"/>
      <c r="BG137" s="82"/>
      <c r="BH137" s="82"/>
      <c r="BI137" s="81"/>
      <c r="BJ137" s="82"/>
      <c r="BK137" s="82"/>
      <c r="BL137" s="82"/>
      <c r="BM137" s="81"/>
      <c r="BN137" s="82"/>
      <c r="BO137" s="82"/>
      <c r="BP137" s="85"/>
      <c r="BQ137" s="37"/>
    </row>
    <row r="138" spans="3:69" ht="15.6" customHeight="1" x14ac:dyDescent="0.4">
      <c r="C138" s="32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02"/>
      <c r="O138" s="103"/>
      <c r="P138" s="103"/>
      <c r="Q138" s="104"/>
      <c r="R138" s="38"/>
      <c r="S138" s="38"/>
      <c r="T138" s="38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49"/>
      <c r="AL138" s="49"/>
      <c r="AM138" s="108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10"/>
      <c r="BC138" s="39"/>
      <c r="BD138" s="34"/>
      <c r="BE138" s="81" t="str">
        <f>IF([3]回答表!F17="下水道事業",IF([3]回答表!X43="○",[3]回答表!E190,IF([3]回答表!AA43="○",[3]回答表!E238,"")),"")</f>
        <v/>
      </c>
      <c r="BF138" s="82"/>
      <c r="BG138" s="82"/>
      <c r="BH138" s="82"/>
      <c r="BI138" s="81" t="str">
        <f>IF([3]回答表!F17="下水道事業",IF([3]回答表!X43="○",[3]回答表!E191,IF([3]回答表!AA43="○",[3]回答表!E239,"")),"")</f>
        <v/>
      </c>
      <c r="BJ138" s="82"/>
      <c r="BK138" s="82"/>
      <c r="BL138" s="82"/>
      <c r="BM138" s="81" t="str">
        <f>IF([3]回答表!F17="下水道事業",IF([3]回答表!X43="○",[3]回答表!E192,IF([3]回答表!AA43="○",[3]回答表!E240,"")),"")</f>
        <v/>
      </c>
      <c r="BN138" s="82"/>
      <c r="BO138" s="82"/>
      <c r="BP138" s="85"/>
      <c r="BQ138" s="37"/>
    </row>
    <row r="139" spans="3:69" ht="15.6" customHeight="1" x14ac:dyDescent="0.4"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51"/>
      <c r="P139" s="51"/>
      <c r="Q139" s="51"/>
      <c r="R139" s="52"/>
      <c r="S139" s="52"/>
      <c r="T139" s="52"/>
      <c r="U139" s="123"/>
      <c r="V139" s="124"/>
      <c r="W139" s="124"/>
      <c r="X139" s="124"/>
      <c r="Y139" s="124"/>
      <c r="Z139" s="124"/>
      <c r="AA139" s="124"/>
      <c r="AB139" s="125"/>
      <c r="AC139" s="123"/>
      <c r="AD139" s="124"/>
      <c r="AE139" s="124"/>
      <c r="AF139" s="124"/>
      <c r="AG139" s="124"/>
      <c r="AH139" s="124"/>
      <c r="AI139" s="124"/>
      <c r="AJ139" s="125"/>
      <c r="AK139" s="49"/>
      <c r="AL139" s="49"/>
      <c r="AM139" s="108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10"/>
      <c r="BC139" s="39"/>
      <c r="BD139" s="39"/>
      <c r="BE139" s="81"/>
      <c r="BF139" s="82"/>
      <c r="BG139" s="82"/>
      <c r="BH139" s="82"/>
      <c r="BI139" s="81"/>
      <c r="BJ139" s="82"/>
      <c r="BK139" s="82"/>
      <c r="BL139" s="82"/>
      <c r="BM139" s="81"/>
      <c r="BN139" s="82"/>
      <c r="BO139" s="82"/>
      <c r="BP139" s="85"/>
      <c r="BQ139" s="37"/>
    </row>
    <row r="140" spans="3:69" ht="19.350000000000001" customHeight="1" x14ac:dyDescent="0.4"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1"/>
      <c r="O140" s="51"/>
      <c r="P140" s="51"/>
      <c r="Q140" s="51"/>
      <c r="R140" s="52"/>
      <c r="S140" s="52"/>
      <c r="T140" s="52"/>
      <c r="U140" s="178" t="s">
        <v>51</v>
      </c>
      <c r="V140" s="179"/>
      <c r="W140" s="179"/>
      <c r="X140" s="179"/>
      <c r="Y140" s="179"/>
      <c r="Z140" s="179"/>
      <c r="AA140" s="179"/>
      <c r="AB140" s="179"/>
      <c r="AC140" s="182" t="s">
        <v>52</v>
      </c>
      <c r="AD140" s="183"/>
      <c r="AE140" s="183"/>
      <c r="AF140" s="183"/>
      <c r="AG140" s="183"/>
      <c r="AH140" s="183"/>
      <c r="AI140" s="183"/>
      <c r="AJ140" s="184"/>
      <c r="AK140" s="49"/>
      <c r="AL140" s="49"/>
      <c r="AM140" s="108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10"/>
      <c r="BC140" s="39"/>
      <c r="BD140" s="34"/>
      <c r="BE140" s="81"/>
      <c r="BF140" s="82"/>
      <c r="BG140" s="82"/>
      <c r="BH140" s="82"/>
      <c r="BI140" s="81"/>
      <c r="BJ140" s="82"/>
      <c r="BK140" s="82"/>
      <c r="BL140" s="82"/>
      <c r="BM140" s="81"/>
      <c r="BN140" s="82"/>
      <c r="BO140" s="82"/>
      <c r="BP140" s="85"/>
      <c r="BQ140" s="37"/>
    </row>
    <row r="141" spans="3:69" ht="19.350000000000001" customHeight="1" x14ac:dyDescent="0.4">
      <c r="C141" s="32"/>
      <c r="D141" s="176" t="s">
        <v>26</v>
      </c>
      <c r="E141" s="171"/>
      <c r="F141" s="171"/>
      <c r="G141" s="171"/>
      <c r="H141" s="171"/>
      <c r="I141" s="171"/>
      <c r="J141" s="171"/>
      <c r="K141" s="171"/>
      <c r="L141" s="171"/>
      <c r="M141" s="172"/>
      <c r="N141" s="96" t="str">
        <f>IF([3]回答表!F17="下水道事業",IF([3]回答表!AA43="○","○",""),"")</f>
        <v/>
      </c>
      <c r="O141" s="97"/>
      <c r="P141" s="97"/>
      <c r="Q141" s="98"/>
      <c r="R141" s="38"/>
      <c r="S141" s="38"/>
      <c r="T141" s="38"/>
      <c r="U141" s="180"/>
      <c r="V141" s="181"/>
      <c r="W141" s="181"/>
      <c r="X141" s="181"/>
      <c r="Y141" s="181"/>
      <c r="Z141" s="181"/>
      <c r="AA141" s="181"/>
      <c r="AB141" s="181"/>
      <c r="AC141" s="185"/>
      <c r="AD141" s="186"/>
      <c r="AE141" s="186"/>
      <c r="AF141" s="186"/>
      <c r="AG141" s="186"/>
      <c r="AH141" s="186"/>
      <c r="AI141" s="186"/>
      <c r="AJ141" s="187"/>
      <c r="AK141" s="49"/>
      <c r="AL141" s="49"/>
      <c r="AM141" s="108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10"/>
      <c r="BC141" s="39"/>
      <c r="BD141" s="53"/>
      <c r="BE141" s="81"/>
      <c r="BF141" s="82"/>
      <c r="BG141" s="82"/>
      <c r="BH141" s="82"/>
      <c r="BI141" s="81"/>
      <c r="BJ141" s="82"/>
      <c r="BK141" s="82"/>
      <c r="BL141" s="82"/>
      <c r="BM141" s="81"/>
      <c r="BN141" s="82"/>
      <c r="BO141" s="82"/>
      <c r="BP141" s="85"/>
      <c r="BQ141" s="37"/>
    </row>
    <row r="142" spans="3:69" ht="15.6" customHeight="1" x14ac:dyDescent="0.4">
      <c r="C142" s="32"/>
      <c r="D142" s="171"/>
      <c r="E142" s="171"/>
      <c r="F142" s="171"/>
      <c r="G142" s="171"/>
      <c r="H142" s="171"/>
      <c r="I142" s="171"/>
      <c r="J142" s="171"/>
      <c r="K142" s="171"/>
      <c r="L142" s="171"/>
      <c r="M142" s="172"/>
      <c r="N142" s="99"/>
      <c r="O142" s="100"/>
      <c r="P142" s="100"/>
      <c r="Q142" s="101"/>
      <c r="R142" s="38"/>
      <c r="S142" s="38"/>
      <c r="T142" s="38"/>
      <c r="U142" s="117" t="str">
        <f>IF([3]回答表!F17="下水道事業",IF([3]回答表!X43="○",[3]回答表!Y186,IF([3]回答表!AA43="○",[3]回答表!Y234,"")),"")</f>
        <v/>
      </c>
      <c r="V142" s="118"/>
      <c r="W142" s="118"/>
      <c r="X142" s="118"/>
      <c r="Y142" s="118"/>
      <c r="Z142" s="118"/>
      <c r="AA142" s="118"/>
      <c r="AB142" s="119"/>
      <c r="AC142" s="117" t="str">
        <f>IF([3]回答表!F17="下水道事業",IF([3]回答表!X43="○",[3]回答表!Y187,IF([3]回答表!AA43="○",[3]回答表!Y235,"")),"")</f>
        <v/>
      </c>
      <c r="AD142" s="118"/>
      <c r="AE142" s="118"/>
      <c r="AF142" s="118"/>
      <c r="AG142" s="118"/>
      <c r="AH142" s="118"/>
      <c r="AI142" s="118"/>
      <c r="AJ142" s="119"/>
      <c r="AK142" s="49"/>
      <c r="AL142" s="49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10"/>
      <c r="BC142" s="39"/>
      <c r="BD142" s="53"/>
      <c r="BE142" s="81" t="s">
        <v>23</v>
      </c>
      <c r="BF142" s="82"/>
      <c r="BG142" s="82"/>
      <c r="BH142" s="82"/>
      <c r="BI142" s="81" t="s">
        <v>24</v>
      </c>
      <c r="BJ142" s="82"/>
      <c r="BK142" s="82"/>
      <c r="BL142" s="82"/>
      <c r="BM142" s="81" t="s">
        <v>25</v>
      </c>
      <c r="BN142" s="82"/>
      <c r="BO142" s="82"/>
      <c r="BP142" s="85"/>
      <c r="BQ142" s="37"/>
    </row>
    <row r="143" spans="3:69" ht="15.6" customHeight="1" x14ac:dyDescent="0.4">
      <c r="C143" s="32"/>
      <c r="D143" s="171"/>
      <c r="E143" s="171"/>
      <c r="F143" s="171"/>
      <c r="G143" s="171"/>
      <c r="H143" s="171"/>
      <c r="I143" s="171"/>
      <c r="J143" s="171"/>
      <c r="K143" s="171"/>
      <c r="L143" s="171"/>
      <c r="M143" s="172"/>
      <c r="N143" s="99"/>
      <c r="O143" s="100"/>
      <c r="P143" s="100"/>
      <c r="Q143" s="101"/>
      <c r="R143" s="38"/>
      <c r="S143" s="38"/>
      <c r="T143" s="38"/>
      <c r="U143" s="120"/>
      <c r="V143" s="121"/>
      <c r="W143" s="121"/>
      <c r="X143" s="121"/>
      <c r="Y143" s="121"/>
      <c r="Z143" s="121"/>
      <c r="AA143" s="121"/>
      <c r="AB143" s="122"/>
      <c r="AC143" s="120"/>
      <c r="AD143" s="121"/>
      <c r="AE143" s="121"/>
      <c r="AF143" s="121"/>
      <c r="AG143" s="121"/>
      <c r="AH143" s="121"/>
      <c r="AI143" s="121"/>
      <c r="AJ143" s="122"/>
      <c r="AK143" s="49"/>
      <c r="AL143" s="49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10"/>
      <c r="BC143" s="39"/>
      <c r="BD143" s="53"/>
      <c r="BE143" s="81"/>
      <c r="BF143" s="82"/>
      <c r="BG143" s="82"/>
      <c r="BH143" s="82"/>
      <c r="BI143" s="81"/>
      <c r="BJ143" s="82"/>
      <c r="BK143" s="82"/>
      <c r="BL143" s="82"/>
      <c r="BM143" s="81"/>
      <c r="BN143" s="82"/>
      <c r="BO143" s="82"/>
      <c r="BP143" s="85"/>
      <c r="BQ143" s="37"/>
    </row>
    <row r="144" spans="3:69" ht="15.6" customHeight="1" x14ac:dyDescent="0.4">
      <c r="C144" s="32"/>
      <c r="D144" s="171"/>
      <c r="E144" s="171"/>
      <c r="F144" s="171"/>
      <c r="G144" s="171"/>
      <c r="H144" s="171"/>
      <c r="I144" s="171"/>
      <c r="J144" s="171"/>
      <c r="K144" s="171"/>
      <c r="L144" s="171"/>
      <c r="M144" s="172"/>
      <c r="N144" s="102"/>
      <c r="O144" s="103"/>
      <c r="P144" s="103"/>
      <c r="Q144" s="104"/>
      <c r="R144" s="38"/>
      <c r="S144" s="38"/>
      <c r="T144" s="38"/>
      <c r="U144" s="123"/>
      <c r="V144" s="124"/>
      <c r="W144" s="124"/>
      <c r="X144" s="124"/>
      <c r="Y144" s="124"/>
      <c r="Z144" s="124"/>
      <c r="AA144" s="124"/>
      <c r="AB144" s="125"/>
      <c r="AC144" s="123"/>
      <c r="AD144" s="124"/>
      <c r="AE144" s="124"/>
      <c r="AF144" s="124"/>
      <c r="AG144" s="124"/>
      <c r="AH144" s="124"/>
      <c r="AI144" s="124"/>
      <c r="AJ144" s="125"/>
      <c r="AK144" s="49"/>
      <c r="AL144" s="49"/>
      <c r="AM144" s="111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3"/>
      <c r="BC144" s="39"/>
      <c r="BD144" s="53"/>
      <c r="BE144" s="83"/>
      <c r="BF144" s="84"/>
      <c r="BG144" s="84"/>
      <c r="BH144" s="84"/>
      <c r="BI144" s="83"/>
      <c r="BJ144" s="84"/>
      <c r="BK144" s="84"/>
      <c r="BL144" s="84"/>
      <c r="BM144" s="83"/>
      <c r="BN144" s="84"/>
      <c r="BO144" s="84"/>
      <c r="BP144" s="86"/>
      <c r="BQ144" s="37"/>
    </row>
    <row r="145" spans="3:69" ht="15.6" customHeight="1" x14ac:dyDescent="0.5"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19"/>
      <c r="O145" s="19"/>
      <c r="P145" s="19"/>
      <c r="Q145" s="19"/>
      <c r="R145" s="38"/>
      <c r="S145" s="38"/>
      <c r="T145" s="38"/>
      <c r="U145" s="38"/>
      <c r="V145" s="38"/>
      <c r="W145" s="38"/>
      <c r="X145" s="18"/>
      <c r="Y145" s="18"/>
      <c r="Z145" s="18"/>
      <c r="AA145" s="35"/>
      <c r="AB145" s="35"/>
      <c r="AC145" s="35"/>
      <c r="AD145" s="35"/>
      <c r="AE145" s="35"/>
      <c r="AF145" s="35"/>
      <c r="AG145" s="35"/>
      <c r="AH145" s="35"/>
      <c r="AI145" s="35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37"/>
    </row>
    <row r="146" spans="3:69" ht="18.600000000000001" customHeight="1" x14ac:dyDescent="0.5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42" t="s">
        <v>32</v>
      </c>
      <c r="V146" s="38"/>
      <c r="W146" s="38"/>
      <c r="X146" s="38"/>
      <c r="Y146" s="38"/>
      <c r="Z146" s="38"/>
      <c r="AA146" s="35"/>
      <c r="AB146" s="43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2" t="s">
        <v>33</v>
      </c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18"/>
      <c r="BQ146" s="37"/>
    </row>
    <row r="147" spans="3:69" ht="15.6" customHeight="1" x14ac:dyDescent="0.4">
      <c r="C147" s="32"/>
      <c r="D147" s="171" t="s">
        <v>34</v>
      </c>
      <c r="E147" s="171"/>
      <c r="F147" s="171"/>
      <c r="G147" s="171"/>
      <c r="H147" s="171"/>
      <c r="I147" s="171"/>
      <c r="J147" s="171"/>
      <c r="K147" s="171"/>
      <c r="L147" s="171"/>
      <c r="M147" s="172"/>
      <c r="N147" s="96" t="str">
        <f>IF([3]回答表!F17="下水道事業",IF([3]回答表!AD43="○","○",""),"")</f>
        <v/>
      </c>
      <c r="O147" s="97"/>
      <c r="P147" s="97"/>
      <c r="Q147" s="98"/>
      <c r="R147" s="38"/>
      <c r="S147" s="38"/>
      <c r="T147" s="38"/>
      <c r="U147" s="105" t="str">
        <f>IF([3]回答表!F17="下水道事業",IF([3]回答表!AD43="○",[3]回答表!B249,""),"")</f>
        <v/>
      </c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7"/>
      <c r="AK147" s="55"/>
      <c r="AL147" s="55"/>
      <c r="AM147" s="105" t="str">
        <f>IF([3]回答表!F17="下水道事業",IF([3]回答表!AD43="○",[3]回答表!B255,""),"")</f>
        <v/>
      </c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7"/>
      <c r="BQ147" s="37"/>
    </row>
    <row r="148" spans="3:69" ht="15.6" customHeight="1" x14ac:dyDescent="0.4">
      <c r="C148" s="32"/>
      <c r="D148" s="171"/>
      <c r="E148" s="171"/>
      <c r="F148" s="171"/>
      <c r="G148" s="171"/>
      <c r="H148" s="171"/>
      <c r="I148" s="171"/>
      <c r="J148" s="171"/>
      <c r="K148" s="171"/>
      <c r="L148" s="171"/>
      <c r="M148" s="172"/>
      <c r="N148" s="99"/>
      <c r="O148" s="100"/>
      <c r="P148" s="100"/>
      <c r="Q148" s="101"/>
      <c r="R148" s="38"/>
      <c r="S148" s="38"/>
      <c r="T148" s="38"/>
      <c r="U148" s="108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10"/>
      <c r="AK148" s="55"/>
      <c r="AL148" s="55"/>
      <c r="AM148" s="108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10"/>
      <c r="BQ148" s="37"/>
    </row>
    <row r="149" spans="3:69" ht="15.6" customHeight="1" x14ac:dyDescent="0.4">
      <c r="C149" s="32"/>
      <c r="D149" s="171"/>
      <c r="E149" s="171"/>
      <c r="F149" s="171"/>
      <c r="G149" s="171"/>
      <c r="H149" s="171"/>
      <c r="I149" s="171"/>
      <c r="J149" s="171"/>
      <c r="K149" s="171"/>
      <c r="L149" s="171"/>
      <c r="M149" s="172"/>
      <c r="N149" s="99"/>
      <c r="O149" s="100"/>
      <c r="P149" s="100"/>
      <c r="Q149" s="101"/>
      <c r="R149" s="38"/>
      <c r="S149" s="38"/>
      <c r="T149" s="38"/>
      <c r="U149" s="108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10"/>
      <c r="AK149" s="55"/>
      <c r="AL149" s="55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10"/>
      <c r="BQ149" s="37"/>
    </row>
    <row r="150" spans="3:69" ht="15.6" customHeight="1" x14ac:dyDescent="0.4">
      <c r="C150" s="32"/>
      <c r="D150" s="171"/>
      <c r="E150" s="171"/>
      <c r="F150" s="171"/>
      <c r="G150" s="171"/>
      <c r="H150" s="171"/>
      <c r="I150" s="171"/>
      <c r="J150" s="171"/>
      <c r="K150" s="171"/>
      <c r="L150" s="171"/>
      <c r="M150" s="172"/>
      <c r="N150" s="102"/>
      <c r="O150" s="103"/>
      <c r="P150" s="103"/>
      <c r="Q150" s="104"/>
      <c r="R150" s="38"/>
      <c r="S150" s="38"/>
      <c r="T150" s="38"/>
      <c r="U150" s="111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3"/>
      <c r="AK150" s="55"/>
      <c r="AL150" s="55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3"/>
      <c r="BQ150" s="37"/>
    </row>
    <row r="151" spans="3:69" ht="15.6" customHeight="1" x14ac:dyDescent="0.4"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8"/>
    </row>
    <row r="152" spans="3:69" ht="15.6" customHeight="1" x14ac:dyDescent="0.4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</row>
    <row r="153" spans="3:69" ht="15.6" customHeight="1" x14ac:dyDescent="0.4"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28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30"/>
    </row>
    <row r="154" spans="3:69" ht="15.6" customHeight="1" x14ac:dyDescent="0.5">
      <c r="C154" s="32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8"/>
      <c r="Y154" s="18"/>
      <c r="Z154" s="18"/>
      <c r="AA154" s="34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6"/>
      <c r="AO154" s="39"/>
      <c r="AP154" s="40"/>
      <c r="AQ154" s="40"/>
      <c r="AR154" s="177"/>
      <c r="AS154" s="177"/>
      <c r="AT154" s="177"/>
      <c r="AU154" s="177"/>
      <c r="AV154" s="177"/>
      <c r="AW154" s="177"/>
      <c r="AX154" s="177"/>
      <c r="AY154" s="177"/>
      <c r="AZ154" s="177"/>
      <c r="BA154" s="177"/>
      <c r="BB154" s="177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5"/>
      <c r="BN154" s="35"/>
      <c r="BO154" s="35"/>
      <c r="BP154" s="36"/>
      <c r="BQ154" s="37"/>
    </row>
    <row r="155" spans="3:69" ht="15.6" customHeight="1" x14ac:dyDescent="0.5">
      <c r="C155" s="32"/>
      <c r="D155" s="127" t="s">
        <v>14</v>
      </c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9"/>
      <c r="R155" s="87" t="s">
        <v>53</v>
      </c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9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5"/>
      <c r="BN155" s="35"/>
      <c r="BO155" s="35"/>
      <c r="BP155" s="36"/>
      <c r="BQ155" s="37"/>
    </row>
    <row r="156" spans="3:69" ht="15.6" customHeight="1" x14ac:dyDescent="0.5">
      <c r="C156" s="32"/>
      <c r="D156" s="130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2"/>
      <c r="R156" s="93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5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5"/>
      <c r="BN156" s="35"/>
      <c r="BO156" s="35"/>
      <c r="BP156" s="36"/>
      <c r="BQ156" s="37"/>
    </row>
    <row r="157" spans="3:69" ht="15.6" customHeight="1" x14ac:dyDescent="0.5">
      <c r="C157" s="32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18"/>
      <c r="Y157" s="18"/>
      <c r="Z157" s="18"/>
      <c r="AA157" s="34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6"/>
      <c r="AO157" s="39"/>
      <c r="AP157" s="40"/>
      <c r="AQ157" s="40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5"/>
      <c r="BN157" s="35"/>
      <c r="BO157" s="35"/>
      <c r="BP157" s="36"/>
      <c r="BQ157" s="37"/>
    </row>
    <row r="158" spans="3:69" ht="25.5" x14ac:dyDescent="0.5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42" t="s">
        <v>36</v>
      </c>
      <c r="V158" s="38"/>
      <c r="W158" s="38"/>
      <c r="X158" s="38"/>
      <c r="Y158" s="38"/>
      <c r="Z158" s="38"/>
      <c r="AA158" s="35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8" t="s">
        <v>17</v>
      </c>
      <c r="AN158" s="59"/>
      <c r="AO158" s="59"/>
      <c r="AP158" s="59"/>
      <c r="AQ158" s="59"/>
      <c r="AR158" s="59"/>
      <c r="AS158" s="59"/>
      <c r="AT158" s="35"/>
      <c r="AU158" s="35"/>
      <c r="AV158" s="35"/>
      <c r="AW158" s="35"/>
      <c r="AX158" s="36"/>
      <c r="AY158" s="47"/>
      <c r="AZ158" s="47"/>
      <c r="BA158" s="47"/>
      <c r="BB158" s="47"/>
      <c r="BC158" s="47"/>
      <c r="BD158" s="35"/>
      <c r="BE158" s="48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6"/>
      <c r="BQ158" s="37"/>
    </row>
    <row r="159" spans="3:69" ht="19.350000000000001" customHeight="1" x14ac:dyDescent="0.5">
      <c r="C159" s="32"/>
      <c r="D159" s="171" t="s">
        <v>18</v>
      </c>
      <c r="E159" s="171"/>
      <c r="F159" s="171"/>
      <c r="G159" s="171"/>
      <c r="H159" s="171"/>
      <c r="I159" s="171"/>
      <c r="J159" s="171"/>
      <c r="K159" s="171"/>
      <c r="L159" s="171"/>
      <c r="M159" s="171"/>
      <c r="N159" s="96" t="str">
        <f>IF([3]回答表!BD17="○",IF([3]回答表!X43="○","○",""),"")</f>
        <v/>
      </c>
      <c r="O159" s="97"/>
      <c r="P159" s="97"/>
      <c r="Q159" s="98"/>
      <c r="R159" s="38"/>
      <c r="S159" s="38"/>
      <c r="T159" s="38"/>
      <c r="U159" s="105" t="str">
        <f>IF([3]回答表!BD17="○",IF([3]回答表!X43="○",[3]回答表!B154,IF([3]回答表!AA43="○",[3]回答表!B201,"")),"")</f>
        <v/>
      </c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7"/>
      <c r="AK159" s="49"/>
      <c r="AL159" s="49"/>
      <c r="AM159" s="114" t="str">
        <f>IF([3]回答表!BD17="○",IF([3]回答表!X43="○",[3]回答表!B190,IF([3]回答表!AA43="○",[3]回答表!B238,"")),"")</f>
        <v/>
      </c>
      <c r="AN159" s="115"/>
      <c r="AO159" s="115"/>
      <c r="AP159" s="115"/>
      <c r="AQ159" s="114"/>
      <c r="AR159" s="115"/>
      <c r="AS159" s="115"/>
      <c r="AT159" s="115"/>
      <c r="AU159" s="114"/>
      <c r="AV159" s="115"/>
      <c r="AW159" s="115"/>
      <c r="AX159" s="116"/>
      <c r="AY159" s="47"/>
      <c r="AZ159" s="47"/>
      <c r="BA159" s="47"/>
      <c r="BB159" s="47"/>
      <c r="BC159" s="47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7"/>
    </row>
    <row r="160" spans="3:69" ht="19.350000000000001" customHeight="1" x14ac:dyDescent="0.5">
      <c r="C160" s="32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99"/>
      <c r="O160" s="100"/>
      <c r="P160" s="100"/>
      <c r="Q160" s="101"/>
      <c r="R160" s="38"/>
      <c r="S160" s="38"/>
      <c r="T160" s="38"/>
      <c r="U160" s="108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10"/>
      <c r="AK160" s="49"/>
      <c r="AL160" s="49"/>
      <c r="AM160" s="81"/>
      <c r="AN160" s="82"/>
      <c r="AO160" s="82"/>
      <c r="AP160" s="82"/>
      <c r="AQ160" s="81"/>
      <c r="AR160" s="82"/>
      <c r="AS160" s="82"/>
      <c r="AT160" s="82"/>
      <c r="AU160" s="81"/>
      <c r="AV160" s="82"/>
      <c r="AW160" s="82"/>
      <c r="AX160" s="85"/>
      <c r="AY160" s="47"/>
      <c r="AZ160" s="47"/>
      <c r="BA160" s="47"/>
      <c r="BB160" s="47"/>
      <c r="BC160" s="47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7"/>
    </row>
    <row r="161" spans="1:70" ht="15.6" customHeight="1" x14ac:dyDescent="0.5">
      <c r="C161" s="32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99"/>
      <c r="O161" s="100"/>
      <c r="P161" s="100"/>
      <c r="Q161" s="101"/>
      <c r="R161" s="38"/>
      <c r="S161" s="38"/>
      <c r="T161" s="38"/>
      <c r="U161" s="108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10"/>
      <c r="AK161" s="49"/>
      <c r="AL161" s="49"/>
      <c r="AM161" s="81"/>
      <c r="AN161" s="82"/>
      <c r="AO161" s="82"/>
      <c r="AP161" s="82"/>
      <c r="AQ161" s="81"/>
      <c r="AR161" s="82"/>
      <c r="AS161" s="82"/>
      <c r="AT161" s="82"/>
      <c r="AU161" s="81"/>
      <c r="AV161" s="82"/>
      <c r="AW161" s="82"/>
      <c r="AX161" s="85"/>
      <c r="AY161" s="47"/>
      <c r="AZ161" s="47"/>
      <c r="BA161" s="47"/>
      <c r="BB161" s="47"/>
      <c r="BC161" s="47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7"/>
    </row>
    <row r="162" spans="1:70" ht="15.6" customHeight="1" x14ac:dyDescent="0.5">
      <c r="C162" s="32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02"/>
      <c r="O162" s="103"/>
      <c r="P162" s="103"/>
      <c r="Q162" s="104"/>
      <c r="R162" s="38"/>
      <c r="S162" s="38"/>
      <c r="T162" s="38"/>
      <c r="U162" s="108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10"/>
      <c r="AK162" s="49"/>
      <c r="AL162" s="49"/>
      <c r="AM162" s="81" t="str">
        <f>IF([3]回答表!BD17="○",IF([3]回答表!X43="○",[3]回答表!E190,IF([3]回答表!AA43="○",[3]回答表!E238,"")),"")</f>
        <v/>
      </c>
      <c r="AN162" s="82"/>
      <c r="AO162" s="82"/>
      <c r="AP162" s="82"/>
      <c r="AQ162" s="81" t="str">
        <f>IF([3]回答表!BD17="○",IF([3]回答表!X43="○",[3]回答表!E191,IF([3]回答表!AA43="○",[3]回答表!E239,"")),"")</f>
        <v/>
      </c>
      <c r="AR162" s="82"/>
      <c r="AS162" s="82"/>
      <c r="AT162" s="82"/>
      <c r="AU162" s="81" t="str">
        <f>IF([3]回答表!BD17="○",IF([3]回答表!X43="○",[3]回答表!E192,IF([3]回答表!AA43="○",[3]回答表!E240,"")),"")</f>
        <v/>
      </c>
      <c r="AV162" s="82"/>
      <c r="AW162" s="82"/>
      <c r="AX162" s="85"/>
      <c r="AY162" s="47"/>
      <c r="AZ162" s="47"/>
      <c r="BA162" s="47"/>
      <c r="BB162" s="47"/>
      <c r="BC162" s="47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7"/>
    </row>
    <row r="163" spans="1:70" ht="15.6" customHeight="1" x14ac:dyDescent="0.5">
      <c r="C163" s="3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1"/>
      <c r="O163" s="51"/>
      <c r="P163" s="51"/>
      <c r="Q163" s="51"/>
      <c r="R163" s="52"/>
      <c r="S163" s="52"/>
      <c r="T163" s="52"/>
      <c r="U163" s="108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10"/>
      <c r="AK163" s="49"/>
      <c r="AL163" s="49"/>
      <c r="AM163" s="81"/>
      <c r="AN163" s="82"/>
      <c r="AO163" s="82"/>
      <c r="AP163" s="82"/>
      <c r="AQ163" s="81"/>
      <c r="AR163" s="82"/>
      <c r="AS163" s="82"/>
      <c r="AT163" s="82"/>
      <c r="AU163" s="81"/>
      <c r="AV163" s="82"/>
      <c r="AW163" s="82"/>
      <c r="AX163" s="85"/>
      <c r="AY163" s="47"/>
      <c r="AZ163" s="47"/>
      <c r="BA163" s="47"/>
      <c r="BB163" s="47"/>
      <c r="BC163" s="47"/>
      <c r="BD163" s="39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7"/>
    </row>
    <row r="164" spans="1:70" ht="19.350000000000001" customHeight="1" x14ac:dyDescent="0.5">
      <c r="C164" s="3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1"/>
      <c r="O164" s="51"/>
      <c r="P164" s="51"/>
      <c r="Q164" s="51"/>
      <c r="R164" s="52"/>
      <c r="S164" s="52"/>
      <c r="T164" s="52"/>
      <c r="U164" s="108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10"/>
      <c r="AK164" s="49"/>
      <c r="AL164" s="49"/>
      <c r="AM164" s="81"/>
      <c r="AN164" s="82"/>
      <c r="AO164" s="82"/>
      <c r="AP164" s="82"/>
      <c r="AQ164" s="81"/>
      <c r="AR164" s="82"/>
      <c r="AS164" s="82"/>
      <c r="AT164" s="82"/>
      <c r="AU164" s="81"/>
      <c r="AV164" s="82"/>
      <c r="AW164" s="82"/>
      <c r="AX164" s="85"/>
      <c r="AY164" s="47"/>
      <c r="AZ164" s="47"/>
      <c r="BA164" s="47"/>
      <c r="BB164" s="47"/>
      <c r="BC164" s="47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7"/>
    </row>
    <row r="165" spans="1:70" ht="19.350000000000001" customHeight="1" x14ac:dyDescent="0.5">
      <c r="C165" s="32"/>
      <c r="D165" s="176" t="s">
        <v>26</v>
      </c>
      <c r="E165" s="171"/>
      <c r="F165" s="171"/>
      <c r="G165" s="171"/>
      <c r="H165" s="171"/>
      <c r="I165" s="171"/>
      <c r="J165" s="171"/>
      <c r="K165" s="171"/>
      <c r="L165" s="171"/>
      <c r="M165" s="172"/>
      <c r="N165" s="96" t="str">
        <f>IF([3]回答表!BD17="○",IF([3]回答表!AA43="○","○",""),"")</f>
        <v/>
      </c>
      <c r="O165" s="97"/>
      <c r="P165" s="97"/>
      <c r="Q165" s="98"/>
      <c r="R165" s="38"/>
      <c r="S165" s="38"/>
      <c r="T165" s="38"/>
      <c r="U165" s="108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10"/>
      <c r="AK165" s="49"/>
      <c r="AL165" s="49"/>
      <c r="AM165" s="81"/>
      <c r="AN165" s="82"/>
      <c r="AO165" s="82"/>
      <c r="AP165" s="82"/>
      <c r="AQ165" s="81"/>
      <c r="AR165" s="82"/>
      <c r="AS165" s="82"/>
      <c r="AT165" s="82"/>
      <c r="AU165" s="81"/>
      <c r="AV165" s="82"/>
      <c r="AW165" s="82"/>
      <c r="AX165" s="85"/>
      <c r="AY165" s="47"/>
      <c r="AZ165" s="47"/>
      <c r="BA165" s="47"/>
      <c r="BB165" s="47"/>
      <c r="BC165" s="47"/>
      <c r="BD165" s="53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7"/>
    </row>
    <row r="166" spans="1:70" ht="15.6" customHeight="1" x14ac:dyDescent="0.5">
      <c r="C166" s="32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99"/>
      <c r="O166" s="100"/>
      <c r="P166" s="100"/>
      <c r="Q166" s="101"/>
      <c r="R166" s="38"/>
      <c r="S166" s="38"/>
      <c r="T166" s="38"/>
      <c r="U166" s="108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10"/>
      <c r="AK166" s="49"/>
      <c r="AL166" s="49"/>
      <c r="AM166" s="81" t="s">
        <v>23</v>
      </c>
      <c r="AN166" s="82"/>
      <c r="AO166" s="82"/>
      <c r="AP166" s="82"/>
      <c r="AQ166" s="81" t="s">
        <v>24</v>
      </c>
      <c r="AR166" s="82"/>
      <c r="AS166" s="82"/>
      <c r="AT166" s="82"/>
      <c r="AU166" s="81" t="s">
        <v>25</v>
      </c>
      <c r="AV166" s="82"/>
      <c r="AW166" s="82"/>
      <c r="AX166" s="85"/>
      <c r="AY166" s="47"/>
      <c r="AZ166" s="47"/>
      <c r="BA166" s="47"/>
      <c r="BB166" s="47"/>
      <c r="BC166" s="47"/>
      <c r="BD166" s="53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7"/>
    </row>
    <row r="167" spans="1:70" ht="15.6" customHeight="1" x14ac:dyDescent="0.5">
      <c r="C167" s="32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99"/>
      <c r="O167" s="100"/>
      <c r="P167" s="100"/>
      <c r="Q167" s="101"/>
      <c r="R167" s="38"/>
      <c r="S167" s="38"/>
      <c r="T167" s="38"/>
      <c r="U167" s="108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10"/>
      <c r="AK167" s="49"/>
      <c r="AL167" s="49"/>
      <c r="AM167" s="81"/>
      <c r="AN167" s="82"/>
      <c r="AO167" s="82"/>
      <c r="AP167" s="82"/>
      <c r="AQ167" s="81"/>
      <c r="AR167" s="82"/>
      <c r="AS167" s="82"/>
      <c r="AT167" s="82"/>
      <c r="AU167" s="81"/>
      <c r="AV167" s="82"/>
      <c r="AW167" s="82"/>
      <c r="AX167" s="85"/>
      <c r="AY167" s="47"/>
      <c r="AZ167" s="47"/>
      <c r="BA167" s="47"/>
      <c r="BB167" s="47"/>
      <c r="BC167" s="47"/>
      <c r="BD167" s="53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7"/>
    </row>
    <row r="168" spans="1:70" ht="15.6" customHeight="1" x14ac:dyDescent="0.5">
      <c r="C168" s="32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102"/>
      <c r="O168" s="103"/>
      <c r="P168" s="103"/>
      <c r="Q168" s="104"/>
      <c r="R168" s="38"/>
      <c r="S168" s="38"/>
      <c r="T168" s="38"/>
      <c r="U168" s="111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3"/>
      <c r="AK168" s="49"/>
      <c r="AL168" s="49"/>
      <c r="AM168" s="83"/>
      <c r="AN168" s="84"/>
      <c r="AO168" s="84"/>
      <c r="AP168" s="84"/>
      <c r="AQ168" s="83"/>
      <c r="AR168" s="84"/>
      <c r="AS168" s="84"/>
      <c r="AT168" s="84"/>
      <c r="AU168" s="83"/>
      <c r="AV168" s="84"/>
      <c r="AW168" s="84"/>
      <c r="AX168" s="86"/>
      <c r="AY168" s="47"/>
      <c r="AZ168" s="47"/>
      <c r="BA168" s="47"/>
      <c r="BB168" s="47"/>
      <c r="BC168" s="47"/>
      <c r="BD168" s="53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7"/>
    </row>
    <row r="169" spans="1:70" ht="15.6" customHeight="1" x14ac:dyDescent="0.5">
      <c r="C169" s="3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19"/>
      <c r="O169" s="19"/>
      <c r="P169" s="19"/>
      <c r="Q169" s="19"/>
      <c r="R169" s="38"/>
      <c r="S169" s="38"/>
      <c r="T169" s="38"/>
      <c r="U169" s="38"/>
      <c r="V169" s="38"/>
      <c r="W169" s="38"/>
      <c r="X169" s="18"/>
      <c r="Y169" s="18"/>
      <c r="Z169" s="18"/>
      <c r="AA169" s="35"/>
      <c r="AB169" s="35"/>
      <c r="AC169" s="35"/>
      <c r="AD169" s="35"/>
      <c r="AE169" s="35"/>
      <c r="AF169" s="35"/>
      <c r="AG169" s="35"/>
      <c r="AH169" s="35"/>
      <c r="AI169" s="35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37"/>
    </row>
    <row r="170" spans="1:70" ht="18.600000000000001" customHeight="1" x14ac:dyDescent="0.5">
      <c r="C170" s="3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19"/>
      <c r="O170" s="19"/>
      <c r="P170" s="19"/>
      <c r="Q170" s="19"/>
      <c r="R170" s="38"/>
      <c r="S170" s="38"/>
      <c r="T170" s="38"/>
      <c r="U170" s="42" t="s">
        <v>32</v>
      </c>
      <c r="V170" s="38"/>
      <c r="W170" s="38"/>
      <c r="X170" s="38"/>
      <c r="Y170" s="38"/>
      <c r="Z170" s="38"/>
      <c r="AA170" s="35"/>
      <c r="AB170" s="43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42" t="s">
        <v>33</v>
      </c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18"/>
      <c r="BQ170" s="37"/>
    </row>
    <row r="171" spans="1:70" ht="15.6" customHeight="1" x14ac:dyDescent="0.4">
      <c r="C171" s="32"/>
      <c r="D171" s="171" t="s">
        <v>34</v>
      </c>
      <c r="E171" s="171"/>
      <c r="F171" s="171"/>
      <c r="G171" s="171"/>
      <c r="H171" s="171"/>
      <c r="I171" s="171"/>
      <c r="J171" s="171"/>
      <c r="K171" s="171"/>
      <c r="L171" s="171"/>
      <c r="M171" s="172"/>
      <c r="N171" s="96" t="str">
        <f>IF([3]回答表!BD17="○",IF([3]回答表!AD43="○","○",""),"")</f>
        <v/>
      </c>
      <c r="O171" s="97"/>
      <c r="P171" s="97"/>
      <c r="Q171" s="98"/>
      <c r="R171" s="38"/>
      <c r="S171" s="38"/>
      <c r="T171" s="38"/>
      <c r="U171" s="105" t="str">
        <f>IF([3]回答表!BD17="○",IF([3]回答表!AD43="○",[3]回答表!B249,""),"")</f>
        <v/>
      </c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7"/>
      <c r="AK171" s="55"/>
      <c r="AL171" s="55"/>
      <c r="AM171" s="105" t="str">
        <f>IF([3]回答表!BD17="○",IF([3]回答表!AD43="○",[3]回答表!B255,""),"")</f>
        <v/>
      </c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7"/>
      <c r="BQ171" s="37"/>
    </row>
    <row r="172" spans="1:70" ht="15.6" customHeight="1" x14ac:dyDescent="0.4">
      <c r="C172" s="32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99"/>
      <c r="O172" s="100"/>
      <c r="P172" s="100"/>
      <c r="Q172" s="101"/>
      <c r="R172" s="38"/>
      <c r="S172" s="38"/>
      <c r="T172" s="38"/>
      <c r="U172" s="108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10"/>
      <c r="AK172" s="55"/>
      <c r="AL172" s="55"/>
      <c r="AM172" s="108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10"/>
      <c r="BQ172" s="37"/>
    </row>
    <row r="173" spans="1:70" ht="15.6" customHeight="1" x14ac:dyDescent="0.4">
      <c r="C173" s="32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99"/>
      <c r="O173" s="100"/>
      <c r="P173" s="100"/>
      <c r="Q173" s="101"/>
      <c r="R173" s="38"/>
      <c r="S173" s="38"/>
      <c r="T173" s="38"/>
      <c r="U173" s="108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10"/>
      <c r="AK173" s="55"/>
      <c r="AL173" s="55"/>
      <c r="AM173" s="108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10"/>
      <c r="BQ173" s="37"/>
    </row>
    <row r="174" spans="1:70" ht="15.6" customHeight="1" x14ac:dyDescent="0.4">
      <c r="C174" s="32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102"/>
      <c r="O174" s="103"/>
      <c r="P174" s="103"/>
      <c r="Q174" s="104"/>
      <c r="R174" s="38"/>
      <c r="S174" s="38"/>
      <c r="T174" s="38"/>
      <c r="U174" s="111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3"/>
      <c r="AK174" s="55"/>
      <c r="AL174" s="55"/>
      <c r="AM174" s="111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3"/>
      <c r="BQ174" s="37"/>
    </row>
    <row r="175" spans="1:70" ht="15.6" customHeight="1" x14ac:dyDescent="0.4"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8"/>
    </row>
    <row r="176" spans="1:70" ht="15.6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</row>
    <row r="177" spans="3:70" ht="15.6" customHeight="1" x14ac:dyDescent="0.4"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28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30"/>
      <c r="BR177" s="24"/>
    </row>
    <row r="178" spans="3:70" ht="15.6" customHeight="1" x14ac:dyDescent="0.5">
      <c r="C178" s="32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18"/>
      <c r="Y178" s="18"/>
      <c r="Z178" s="18"/>
      <c r="AA178" s="34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6"/>
      <c r="AO178" s="39"/>
      <c r="AP178" s="40"/>
      <c r="AQ178" s="40"/>
      <c r="AR178" s="177"/>
      <c r="AS178" s="177"/>
      <c r="AT178" s="177"/>
      <c r="AU178" s="177"/>
      <c r="AV178" s="177"/>
      <c r="AW178" s="177"/>
      <c r="AX178" s="177"/>
      <c r="AY178" s="177"/>
      <c r="AZ178" s="177"/>
      <c r="BA178" s="177"/>
      <c r="BB178" s="177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5"/>
      <c r="BN178" s="35"/>
      <c r="BO178" s="35"/>
      <c r="BP178" s="36"/>
      <c r="BQ178" s="37"/>
      <c r="BR178" s="24"/>
    </row>
    <row r="179" spans="3:70" ht="15.6" customHeight="1" x14ac:dyDescent="0.5">
      <c r="C179" s="32"/>
      <c r="D179" s="127" t="s">
        <v>14</v>
      </c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9"/>
      <c r="R179" s="87" t="s">
        <v>54</v>
      </c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9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5"/>
      <c r="BN179" s="35"/>
      <c r="BO179" s="35"/>
      <c r="BP179" s="36"/>
      <c r="BQ179" s="37"/>
      <c r="BR179" s="24"/>
    </row>
    <row r="180" spans="3:70" ht="15.6" customHeight="1" x14ac:dyDescent="0.5">
      <c r="C180" s="32"/>
      <c r="D180" s="130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2"/>
      <c r="R180" s="93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5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5"/>
      <c r="BN180" s="35"/>
      <c r="BO180" s="35"/>
      <c r="BP180" s="36"/>
      <c r="BQ180" s="37"/>
      <c r="BR180" s="24"/>
    </row>
    <row r="181" spans="3:70" ht="15.6" customHeight="1" x14ac:dyDescent="0.5">
      <c r="C181" s="32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18"/>
      <c r="Y181" s="18"/>
      <c r="Z181" s="18"/>
      <c r="AA181" s="34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6"/>
      <c r="AO181" s="39"/>
      <c r="AP181" s="40"/>
      <c r="AQ181" s="40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5"/>
      <c r="BN181" s="35"/>
      <c r="BO181" s="35"/>
      <c r="BP181" s="36"/>
      <c r="BQ181" s="37"/>
      <c r="BR181" s="24"/>
    </row>
    <row r="182" spans="3:70" ht="25.5" x14ac:dyDescent="0.5">
      <c r="C182" s="32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42" t="s">
        <v>36</v>
      </c>
      <c r="V182" s="38"/>
      <c r="W182" s="38"/>
      <c r="X182" s="38"/>
      <c r="Y182" s="38"/>
      <c r="Z182" s="38"/>
      <c r="AA182" s="35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2" t="s">
        <v>55</v>
      </c>
      <c r="AN182" s="44"/>
      <c r="AO182" s="43"/>
      <c r="AP182" s="45"/>
      <c r="AQ182" s="45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7"/>
      <c r="BD182" s="35"/>
      <c r="BE182" s="48" t="s">
        <v>17</v>
      </c>
      <c r="BF182" s="59"/>
      <c r="BG182" s="59"/>
      <c r="BH182" s="59"/>
      <c r="BI182" s="59"/>
      <c r="BJ182" s="59"/>
      <c r="BK182" s="59"/>
      <c r="BL182" s="35"/>
      <c r="BM182" s="35"/>
      <c r="BN182" s="35"/>
      <c r="BO182" s="35"/>
      <c r="BP182" s="44"/>
      <c r="BQ182" s="37"/>
      <c r="BR182" s="24"/>
    </row>
    <row r="183" spans="3:70" ht="15.6" customHeight="1" x14ac:dyDescent="0.4">
      <c r="C183" s="32"/>
      <c r="D183" s="171" t="s">
        <v>18</v>
      </c>
      <c r="E183" s="171"/>
      <c r="F183" s="171"/>
      <c r="G183" s="171"/>
      <c r="H183" s="171"/>
      <c r="I183" s="171"/>
      <c r="J183" s="171"/>
      <c r="K183" s="171"/>
      <c r="L183" s="171"/>
      <c r="M183" s="171"/>
      <c r="N183" s="96" t="str">
        <f>IF([3]回答表!X44="○","○","")</f>
        <v/>
      </c>
      <c r="O183" s="97"/>
      <c r="P183" s="97"/>
      <c r="Q183" s="98"/>
      <c r="R183" s="38"/>
      <c r="S183" s="38"/>
      <c r="T183" s="38"/>
      <c r="U183" s="105" t="str">
        <f>IF([3]回答表!X44="○",[3]回答表!B266,IF([3]回答表!AA44="○",[3]回答表!B283,""))</f>
        <v/>
      </c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7"/>
      <c r="AK183" s="49"/>
      <c r="AL183" s="49"/>
      <c r="AM183" s="133" t="s">
        <v>56</v>
      </c>
      <c r="AN183" s="134"/>
      <c r="AO183" s="134"/>
      <c r="AP183" s="134"/>
      <c r="AQ183" s="134"/>
      <c r="AR183" s="134"/>
      <c r="AS183" s="134"/>
      <c r="AT183" s="135"/>
      <c r="AU183" s="133" t="s">
        <v>57</v>
      </c>
      <c r="AV183" s="134"/>
      <c r="AW183" s="134"/>
      <c r="AX183" s="134"/>
      <c r="AY183" s="134"/>
      <c r="AZ183" s="134"/>
      <c r="BA183" s="134"/>
      <c r="BB183" s="135"/>
      <c r="BC183" s="39"/>
      <c r="BD183" s="34"/>
      <c r="BE183" s="114" t="str">
        <f>IF([3]回答表!X44="○",[3]回答表!U272,IF([3]回答表!AA44="○",[3]回答表!U289,""))</f>
        <v/>
      </c>
      <c r="BF183" s="115"/>
      <c r="BG183" s="115"/>
      <c r="BH183" s="115"/>
      <c r="BI183" s="114"/>
      <c r="BJ183" s="115"/>
      <c r="BK183" s="115"/>
      <c r="BL183" s="115"/>
      <c r="BM183" s="114"/>
      <c r="BN183" s="115"/>
      <c r="BO183" s="115"/>
      <c r="BP183" s="116"/>
      <c r="BQ183" s="37"/>
      <c r="BR183" s="24"/>
    </row>
    <row r="184" spans="3:70" ht="15.6" customHeight="1" x14ac:dyDescent="0.4">
      <c r="C184" s="32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99"/>
      <c r="O184" s="100"/>
      <c r="P184" s="100"/>
      <c r="Q184" s="101"/>
      <c r="R184" s="38"/>
      <c r="S184" s="38"/>
      <c r="T184" s="38"/>
      <c r="U184" s="108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10"/>
      <c r="AK184" s="49"/>
      <c r="AL184" s="49"/>
      <c r="AM184" s="173"/>
      <c r="AN184" s="174"/>
      <c r="AO184" s="174"/>
      <c r="AP184" s="174"/>
      <c r="AQ184" s="174"/>
      <c r="AR184" s="174"/>
      <c r="AS184" s="174"/>
      <c r="AT184" s="175"/>
      <c r="AU184" s="173"/>
      <c r="AV184" s="174"/>
      <c r="AW184" s="174"/>
      <c r="AX184" s="174"/>
      <c r="AY184" s="174"/>
      <c r="AZ184" s="174"/>
      <c r="BA184" s="174"/>
      <c r="BB184" s="175"/>
      <c r="BC184" s="39"/>
      <c r="BD184" s="34"/>
      <c r="BE184" s="81"/>
      <c r="BF184" s="82"/>
      <c r="BG184" s="82"/>
      <c r="BH184" s="82"/>
      <c r="BI184" s="81"/>
      <c r="BJ184" s="82"/>
      <c r="BK184" s="82"/>
      <c r="BL184" s="82"/>
      <c r="BM184" s="81"/>
      <c r="BN184" s="82"/>
      <c r="BO184" s="82"/>
      <c r="BP184" s="85"/>
      <c r="BQ184" s="37"/>
      <c r="BR184" s="24"/>
    </row>
    <row r="185" spans="3:70" ht="15.6" customHeight="1" x14ac:dyDescent="0.4">
      <c r="C185" s="32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99"/>
      <c r="O185" s="100"/>
      <c r="P185" s="100"/>
      <c r="Q185" s="101"/>
      <c r="R185" s="38"/>
      <c r="S185" s="38"/>
      <c r="T185" s="38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49"/>
      <c r="AL185" s="49"/>
      <c r="AM185" s="136"/>
      <c r="AN185" s="137"/>
      <c r="AO185" s="137"/>
      <c r="AP185" s="137"/>
      <c r="AQ185" s="137"/>
      <c r="AR185" s="137"/>
      <c r="AS185" s="137"/>
      <c r="AT185" s="138"/>
      <c r="AU185" s="136"/>
      <c r="AV185" s="137"/>
      <c r="AW185" s="137"/>
      <c r="AX185" s="137"/>
      <c r="AY185" s="137"/>
      <c r="AZ185" s="137"/>
      <c r="BA185" s="137"/>
      <c r="BB185" s="138"/>
      <c r="BC185" s="39"/>
      <c r="BD185" s="34"/>
      <c r="BE185" s="81"/>
      <c r="BF185" s="82"/>
      <c r="BG185" s="82"/>
      <c r="BH185" s="82"/>
      <c r="BI185" s="81"/>
      <c r="BJ185" s="82"/>
      <c r="BK185" s="82"/>
      <c r="BL185" s="82"/>
      <c r="BM185" s="81"/>
      <c r="BN185" s="82"/>
      <c r="BO185" s="82"/>
      <c r="BP185" s="85"/>
      <c r="BQ185" s="37"/>
      <c r="BR185" s="24"/>
    </row>
    <row r="186" spans="3:70" ht="15.6" customHeight="1" x14ac:dyDescent="0.4">
      <c r="C186" s="32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02"/>
      <c r="O186" s="103"/>
      <c r="P186" s="103"/>
      <c r="Q186" s="104"/>
      <c r="R186" s="38"/>
      <c r="S186" s="38"/>
      <c r="T186" s="38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49"/>
      <c r="AL186" s="49"/>
      <c r="AM186" s="117" t="str">
        <f>IF([3]回答表!X44="○",[3]回答表!G272,IF([3]回答表!AA44="○",[3]回答表!G289,""))</f>
        <v/>
      </c>
      <c r="AN186" s="118"/>
      <c r="AO186" s="118"/>
      <c r="AP186" s="118"/>
      <c r="AQ186" s="118"/>
      <c r="AR186" s="118"/>
      <c r="AS186" s="118"/>
      <c r="AT186" s="119"/>
      <c r="AU186" s="117" t="str">
        <f>IF([3]回答表!X44="○",[3]回答表!G273,IF([3]回答表!AA44="○",[3]回答表!G290,""))</f>
        <v/>
      </c>
      <c r="AV186" s="118"/>
      <c r="AW186" s="118"/>
      <c r="AX186" s="118"/>
      <c r="AY186" s="118"/>
      <c r="AZ186" s="118"/>
      <c r="BA186" s="118"/>
      <c r="BB186" s="119"/>
      <c r="BC186" s="39"/>
      <c r="BD186" s="34"/>
      <c r="BE186" s="81" t="str">
        <f>IF([3]回答表!X44="○",[3]回答表!X272,IF([3]回答表!AA44="○",[3]回答表!X289,""))</f>
        <v/>
      </c>
      <c r="BF186" s="82"/>
      <c r="BG186" s="82"/>
      <c r="BH186" s="82"/>
      <c r="BI186" s="81" t="str">
        <f>IF([3]回答表!X44="○",[3]回答表!X273,IF([3]回答表!AA44="○",[3]回答表!X290,""))</f>
        <v/>
      </c>
      <c r="BJ186" s="82"/>
      <c r="BK186" s="82"/>
      <c r="BL186" s="85"/>
      <c r="BM186" s="81" t="str">
        <f>IF([3]回答表!X44="○",[3]回答表!X274,IF([3]回答表!AA44="○",[3]回答表!X291,""))</f>
        <v/>
      </c>
      <c r="BN186" s="82"/>
      <c r="BO186" s="82"/>
      <c r="BP186" s="85"/>
      <c r="BQ186" s="37"/>
      <c r="BR186" s="24"/>
    </row>
    <row r="187" spans="3:70" ht="15.6" customHeight="1" x14ac:dyDescent="0.4">
      <c r="C187" s="3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2"/>
      <c r="O187" s="52"/>
      <c r="P187" s="52"/>
      <c r="Q187" s="52"/>
      <c r="R187" s="52"/>
      <c r="S187" s="52"/>
      <c r="T187" s="52"/>
      <c r="U187" s="108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10"/>
      <c r="AK187" s="49"/>
      <c r="AL187" s="49"/>
      <c r="AM187" s="120"/>
      <c r="AN187" s="121"/>
      <c r="AO187" s="121"/>
      <c r="AP187" s="121"/>
      <c r="AQ187" s="121"/>
      <c r="AR187" s="121"/>
      <c r="AS187" s="121"/>
      <c r="AT187" s="122"/>
      <c r="AU187" s="120"/>
      <c r="AV187" s="121"/>
      <c r="AW187" s="121"/>
      <c r="AX187" s="121"/>
      <c r="AY187" s="121"/>
      <c r="AZ187" s="121"/>
      <c r="BA187" s="121"/>
      <c r="BB187" s="122"/>
      <c r="BC187" s="39"/>
      <c r="BD187" s="39"/>
      <c r="BE187" s="81"/>
      <c r="BF187" s="82"/>
      <c r="BG187" s="82"/>
      <c r="BH187" s="82"/>
      <c r="BI187" s="81"/>
      <c r="BJ187" s="82"/>
      <c r="BK187" s="82"/>
      <c r="BL187" s="85"/>
      <c r="BM187" s="81"/>
      <c r="BN187" s="82"/>
      <c r="BO187" s="82"/>
      <c r="BP187" s="85"/>
      <c r="BQ187" s="37"/>
      <c r="BR187" s="24"/>
    </row>
    <row r="188" spans="3:70" ht="15.6" customHeight="1" x14ac:dyDescent="0.4">
      <c r="C188" s="3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2"/>
      <c r="O188" s="52"/>
      <c r="P188" s="52"/>
      <c r="Q188" s="52"/>
      <c r="R188" s="52"/>
      <c r="S188" s="52"/>
      <c r="T188" s="52"/>
      <c r="U188" s="108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10"/>
      <c r="AK188" s="49"/>
      <c r="AL188" s="49"/>
      <c r="AM188" s="123"/>
      <c r="AN188" s="124"/>
      <c r="AO188" s="124"/>
      <c r="AP188" s="124"/>
      <c r="AQ188" s="124"/>
      <c r="AR188" s="124"/>
      <c r="AS188" s="124"/>
      <c r="AT188" s="125"/>
      <c r="AU188" s="123"/>
      <c r="AV188" s="124"/>
      <c r="AW188" s="124"/>
      <c r="AX188" s="124"/>
      <c r="AY188" s="124"/>
      <c r="AZ188" s="124"/>
      <c r="BA188" s="124"/>
      <c r="BB188" s="125"/>
      <c r="BC188" s="39"/>
      <c r="BD188" s="34"/>
      <c r="BE188" s="81"/>
      <c r="BF188" s="82"/>
      <c r="BG188" s="82"/>
      <c r="BH188" s="82"/>
      <c r="BI188" s="81"/>
      <c r="BJ188" s="82"/>
      <c r="BK188" s="82"/>
      <c r="BL188" s="85"/>
      <c r="BM188" s="81"/>
      <c r="BN188" s="82"/>
      <c r="BO188" s="82"/>
      <c r="BP188" s="85"/>
      <c r="BQ188" s="37"/>
      <c r="BR188" s="24"/>
    </row>
    <row r="189" spans="3:70" ht="15.6" customHeight="1" x14ac:dyDescent="0.4">
      <c r="C189" s="32"/>
      <c r="D189" s="176" t="s">
        <v>26</v>
      </c>
      <c r="E189" s="171"/>
      <c r="F189" s="171"/>
      <c r="G189" s="171"/>
      <c r="H189" s="171"/>
      <c r="I189" s="171"/>
      <c r="J189" s="171"/>
      <c r="K189" s="171"/>
      <c r="L189" s="171"/>
      <c r="M189" s="172"/>
      <c r="N189" s="96" t="str">
        <f>IF([3]回答表!AA44="○","○","")</f>
        <v/>
      </c>
      <c r="O189" s="97"/>
      <c r="P189" s="97"/>
      <c r="Q189" s="98"/>
      <c r="R189" s="38"/>
      <c r="S189" s="38"/>
      <c r="T189" s="38"/>
      <c r="U189" s="108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10"/>
      <c r="AK189" s="49"/>
      <c r="AL189" s="49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9"/>
      <c r="BD189" s="53"/>
      <c r="BE189" s="81"/>
      <c r="BF189" s="82"/>
      <c r="BG189" s="82"/>
      <c r="BH189" s="82"/>
      <c r="BI189" s="81"/>
      <c r="BJ189" s="82"/>
      <c r="BK189" s="82"/>
      <c r="BL189" s="85"/>
      <c r="BM189" s="81"/>
      <c r="BN189" s="82"/>
      <c r="BO189" s="82"/>
      <c r="BP189" s="85"/>
      <c r="BQ189" s="37"/>
      <c r="BR189" s="24"/>
    </row>
    <row r="190" spans="3:70" ht="15.6" customHeight="1" x14ac:dyDescent="0.4">
      <c r="C190" s="32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99"/>
      <c r="O190" s="100"/>
      <c r="P190" s="100"/>
      <c r="Q190" s="101"/>
      <c r="R190" s="38"/>
      <c r="S190" s="38"/>
      <c r="T190" s="38"/>
      <c r="U190" s="108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10"/>
      <c r="AK190" s="49"/>
      <c r="AL190" s="49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9"/>
      <c r="BD190" s="53"/>
      <c r="BE190" s="81" t="s">
        <v>23</v>
      </c>
      <c r="BF190" s="82"/>
      <c r="BG190" s="82"/>
      <c r="BH190" s="82"/>
      <c r="BI190" s="81" t="s">
        <v>24</v>
      </c>
      <c r="BJ190" s="82"/>
      <c r="BK190" s="82"/>
      <c r="BL190" s="82"/>
      <c r="BM190" s="81" t="s">
        <v>25</v>
      </c>
      <c r="BN190" s="82"/>
      <c r="BO190" s="82"/>
      <c r="BP190" s="85"/>
      <c r="BQ190" s="37"/>
      <c r="BR190" s="24"/>
    </row>
    <row r="191" spans="3:70" ht="15.6" customHeight="1" x14ac:dyDescent="0.4">
      <c r="C191" s="32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99"/>
      <c r="O191" s="100"/>
      <c r="P191" s="100"/>
      <c r="Q191" s="101"/>
      <c r="R191" s="38"/>
      <c r="S191" s="38"/>
      <c r="T191" s="38"/>
      <c r="U191" s="108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10"/>
      <c r="AK191" s="49"/>
      <c r="AL191" s="49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9"/>
      <c r="BD191" s="53"/>
      <c r="BE191" s="81"/>
      <c r="BF191" s="82"/>
      <c r="BG191" s="82"/>
      <c r="BH191" s="82"/>
      <c r="BI191" s="81"/>
      <c r="BJ191" s="82"/>
      <c r="BK191" s="82"/>
      <c r="BL191" s="82"/>
      <c r="BM191" s="81"/>
      <c r="BN191" s="82"/>
      <c r="BO191" s="82"/>
      <c r="BP191" s="85"/>
      <c r="BQ191" s="37"/>
      <c r="BR191" s="24"/>
    </row>
    <row r="192" spans="3:70" ht="15.6" customHeight="1" x14ac:dyDescent="0.4">
      <c r="C192" s="32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102"/>
      <c r="O192" s="103"/>
      <c r="P192" s="103"/>
      <c r="Q192" s="104"/>
      <c r="R192" s="38"/>
      <c r="S192" s="38"/>
      <c r="T192" s="38"/>
      <c r="U192" s="111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3"/>
      <c r="AK192" s="49"/>
      <c r="AL192" s="49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9"/>
      <c r="BD192" s="53"/>
      <c r="BE192" s="83"/>
      <c r="BF192" s="84"/>
      <c r="BG192" s="84"/>
      <c r="BH192" s="84"/>
      <c r="BI192" s="83"/>
      <c r="BJ192" s="84"/>
      <c r="BK192" s="84"/>
      <c r="BL192" s="84"/>
      <c r="BM192" s="83"/>
      <c r="BN192" s="84"/>
      <c r="BO192" s="84"/>
      <c r="BP192" s="86"/>
      <c r="BQ192" s="37"/>
      <c r="BR192" s="24"/>
    </row>
    <row r="193" spans="1:70" ht="15.6" customHeight="1" x14ac:dyDescent="0.5">
      <c r="C193" s="3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18"/>
      <c r="Y193" s="18"/>
      <c r="Z193" s="18"/>
      <c r="AA193" s="35"/>
      <c r="AB193" s="35"/>
      <c r="AC193" s="35"/>
      <c r="AD193" s="35"/>
      <c r="AE193" s="35"/>
      <c r="AF193" s="35"/>
      <c r="AG193" s="35"/>
      <c r="AH193" s="35"/>
      <c r="AI193" s="35"/>
      <c r="AJ193" s="18"/>
      <c r="AK193" s="18"/>
      <c r="AL193" s="18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37"/>
      <c r="BR193" s="24"/>
    </row>
    <row r="194" spans="1:70" ht="18.600000000000001" customHeight="1" x14ac:dyDescent="0.5">
      <c r="C194" s="3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38"/>
      <c r="O194" s="38"/>
      <c r="P194" s="38"/>
      <c r="Q194" s="38"/>
      <c r="R194" s="38"/>
      <c r="S194" s="38"/>
      <c r="T194" s="38"/>
      <c r="U194" s="42" t="s">
        <v>32</v>
      </c>
      <c r="V194" s="38"/>
      <c r="W194" s="38"/>
      <c r="X194" s="38"/>
      <c r="Y194" s="38"/>
      <c r="Z194" s="38"/>
      <c r="AA194" s="35"/>
      <c r="AB194" s="43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2" t="s">
        <v>33</v>
      </c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18"/>
      <c r="BQ194" s="37"/>
      <c r="BR194" s="24"/>
    </row>
    <row r="195" spans="1:70" ht="15.6" customHeight="1" x14ac:dyDescent="0.4">
      <c r="C195" s="32"/>
      <c r="D195" s="171" t="s">
        <v>34</v>
      </c>
      <c r="E195" s="171"/>
      <c r="F195" s="171"/>
      <c r="G195" s="171"/>
      <c r="H195" s="171"/>
      <c r="I195" s="171"/>
      <c r="J195" s="171"/>
      <c r="K195" s="171"/>
      <c r="L195" s="171"/>
      <c r="M195" s="172"/>
      <c r="N195" s="96" t="str">
        <f>IF([3]回答表!AD44="○","○","")</f>
        <v/>
      </c>
      <c r="O195" s="97"/>
      <c r="P195" s="97"/>
      <c r="Q195" s="98"/>
      <c r="R195" s="38"/>
      <c r="S195" s="38"/>
      <c r="T195" s="38"/>
      <c r="U195" s="105" t="str">
        <f>IF([3]回答表!AD44="○",[3]回答表!B296,"")</f>
        <v/>
      </c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7"/>
      <c r="AK195" s="60"/>
      <c r="AL195" s="60"/>
      <c r="AM195" s="105" t="str">
        <f>IF([3]回答表!AD44="○",[3]回答表!B302,"")</f>
        <v/>
      </c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7"/>
      <c r="BQ195" s="37"/>
      <c r="BR195" s="24"/>
    </row>
    <row r="196" spans="1:70" ht="15.6" customHeight="1" x14ac:dyDescent="0.4">
      <c r="C196" s="32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99"/>
      <c r="O196" s="100"/>
      <c r="P196" s="100"/>
      <c r="Q196" s="101"/>
      <c r="R196" s="38"/>
      <c r="S196" s="38"/>
      <c r="T196" s="38"/>
      <c r="U196" s="108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10"/>
      <c r="AK196" s="60"/>
      <c r="AL196" s="60"/>
      <c r="AM196" s="108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10"/>
      <c r="BQ196" s="37"/>
      <c r="BR196" s="24"/>
    </row>
    <row r="197" spans="1:70" ht="15.6" customHeight="1" x14ac:dyDescent="0.4">
      <c r="C197" s="32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99"/>
      <c r="O197" s="100"/>
      <c r="P197" s="100"/>
      <c r="Q197" s="101"/>
      <c r="R197" s="38"/>
      <c r="S197" s="38"/>
      <c r="T197" s="38"/>
      <c r="U197" s="108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10"/>
      <c r="AK197" s="60"/>
      <c r="AL197" s="60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10"/>
      <c r="BQ197" s="37"/>
      <c r="BR197" s="24"/>
    </row>
    <row r="198" spans="1:70" ht="15.6" customHeight="1" x14ac:dyDescent="0.4">
      <c r="C198" s="32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102"/>
      <c r="O198" s="103"/>
      <c r="P198" s="103"/>
      <c r="Q198" s="104"/>
      <c r="R198" s="38"/>
      <c r="S198" s="38"/>
      <c r="T198" s="38"/>
      <c r="U198" s="111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3"/>
      <c r="AK198" s="60"/>
      <c r="AL198" s="60"/>
      <c r="AM198" s="111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3"/>
      <c r="BQ198" s="37"/>
      <c r="BR198" s="24"/>
    </row>
    <row r="199" spans="1:70" ht="15.6" customHeight="1" x14ac:dyDescent="0.4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8"/>
      <c r="BR199" s="24"/>
    </row>
    <row r="200" spans="1:70" ht="15.6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</row>
    <row r="201" spans="1:70" ht="15.6" customHeight="1" x14ac:dyDescent="0.4"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28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30"/>
      <c r="BR201" s="24"/>
    </row>
    <row r="202" spans="1:70" ht="15.6" customHeight="1" x14ac:dyDescent="0.5">
      <c r="A202" s="24"/>
      <c r="B202" s="24"/>
      <c r="C202" s="32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18"/>
      <c r="Y202" s="18"/>
      <c r="Z202" s="18"/>
      <c r="AA202" s="34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6"/>
      <c r="AO202" s="39"/>
      <c r="AP202" s="40"/>
      <c r="AQ202" s="40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5"/>
      <c r="BN202" s="35"/>
      <c r="BO202" s="35"/>
      <c r="BP202" s="36"/>
      <c r="BQ202" s="37"/>
      <c r="BR202" s="24"/>
    </row>
    <row r="203" spans="1:70" ht="15.6" customHeight="1" x14ac:dyDescent="0.5">
      <c r="A203" s="24"/>
      <c r="B203" s="24"/>
      <c r="C203" s="32"/>
      <c r="D203" s="127" t="s">
        <v>14</v>
      </c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9"/>
      <c r="R203" s="87" t="s">
        <v>58</v>
      </c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9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5"/>
      <c r="BN203" s="35"/>
      <c r="BO203" s="35"/>
      <c r="BP203" s="36"/>
      <c r="BQ203" s="37"/>
      <c r="BR203" s="24"/>
    </row>
    <row r="204" spans="1:70" ht="15.6" customHeight="1" x14ac:dyDescent="0.5">
      <c r="A204" s="24"/>
      <c r="B204" s="24"/>
      <c r="C204" s="32"/>
      <c r="D204" s="130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2"/>
      <c r="R204" s="93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5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5"/>
      <c r="BN204" s="35"/>
      <c r="BO204" s="35"/>
      <c r="BP204" s="36"/>
      <c r="BQ204" s="37"/>
      <c r="BR204" s="24"/>
    </row>
    <row r="205" spans="1:70" ht="15.6" customHeight="1" x14ac:dyDescent="0.5">
      <c r="A205" s="24"/>
      <c r="B205" s="24"/>
      <c r="C205" s="32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18"/>
      <c r="Y205" s="18"/>
      <c r="Z205" s="18"/>
      <c r="AA205" s="34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6"/>
      <c r="AO205" s="39"/>
      <c r="AP205" s="40"/>
      <c r="AQ205" s="40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5"/>
      <c r="BN205" s="35"/>
      <c r="BO205" s="35"/>
      <c r="BP205" s="36"/>
      <c r="BQ205" s="37"/>
      <c r="BR205" s="24"/>
    </row>
    <row r="206" spans="1:70" ht="19.350000000000001" customHeight="1" x14ac:dyDescent="0.5">
      <c r="A206" s="24"/>
      <c r="B206" s="24"/>
      <c r="C206" s="32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42" t="s">
        <v>36</v>
      </c>
      <c r="V206" s="38"/>
      <c r="W206" s="38"/>
      <c r="X206" s="38"/>
      <c r="Y206" s="38"/>
      <c r="Z206" s="38"/>
      <c r="AA206" s="35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61" t="s">
        <v>59</v>
      </c>
      <c r="AO206" s="35"/>
      <c r="AP206" s="35"/>
      <c r="AQ206" s="35"/>
      <c r="AR206" s="35"/>
      <c r="AS206" s="35"/>
      <c r="AT206" s="35"/>
      <c r="AU206" s="35"/>
      <c r="AV206" s="35"/>
      <c r="AW206" s="35"/>
      <c r="AX206" s="44"/>
      <c r="AY206" s="42"/>
      <c r="AZ206" s="42"/>
      <c r="BA206" s="62"/>
      <c r="BB206" s="62"/>
      <c r="BC206" s="33"/>
      <c r="BD206" s="34"/>
      <c r="BE206" s="48" t="s">
        <v>17</v>
      </c>
      <c r="BF206" s="59"/>
      <c r="BG206" s="59"/>
      <c r="BH206" s="59"/>
      <c r="BI206" s="59"/>
      <c r="BJ206" s="59"/>
      <c r="BK206" s="59"/>
      <c r="BL206" s="35"/>
      <c r="BM206" s="35"/>
      <c r="BN206" s="35"/>
      <c r="BO206" s="35"/>
      <c r="BP206" s="44"/>
      <c r="BQ206" s="37"/>
      <c r="BR206" s="24"/>
    </row>
    <row r="207" spans="1:70" ht="15.6" customHeight="1" x14ac:dyDescent="0.4">
      <c r="A207" s="24"/>
      <c r="B207" s="24"/>
      <c r="C207" s="32"/>
      <c r="D207" s="87" t="s">
        <v>18</v>
      </c>
      <c r="E207" s="88"/>
      <c r="F207" s="88"/>
      <c r="G207" s="88"/>
      <c r="H207" s="88"/>
      <c r="I207" s="88"/>
      <c r="J207" s="88"/>
      <c r="K207" s="88"/>
      <c r="L207" s="88"/>
      <c r="M207" s="89"/>
      <c r="N207" s="96" t="str">
        <f>IF([3]回答表!X45="○","○","")</f>
        <v/>
      </c>
      <c r="O207" s="97"/>
      <c r="P207" s="97"/>
      <c r="Q207" s="98"/>
      <c r="R207" s="38"/>
      <c r="S207" s="38"/>
      <c r="T207" s="38"/>
      <c r="U207" s="105" t="str">
        <f>IF([3]回答表!X45="○",[3]回答表!B314,IF([3]回答表!AA45="○",[3]回答表!B337,""))</f>
        <v/>
      </c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7"/>
      <c r="AK207" s="49"/>
      <c r="AL207" s="49"/>
      <c r="AM207" s="49"/>
      <c r="AN207" s="105" t="str">
        <f>IF([3]回答表!X45="○",[3]回答表!B320,"")</f>
        <v/>
      </c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4"/>
      <c r="BC207" s="39"/>
      <c r="BD207" s="34"/>
      <c r="BE207" s="114" t="str">
        <f>IF([3]回答表!X45="○",[3]回答表!B326,IF([3]回答表!AA45="○",[3]回答表!B343,""))</f>
        <v/>
      </c>
      <c r="BF207" s="115"/>
      <c r="BG207" s="115"/>
      <c r="BH207" s="115"/>
      <c r="BI207" s="114"/>
      <c r="BJ207" s="115"/>
      <c r="BK207" s="115"/>
      <c r="BL207" s="115"/>
      <c r="BM207" s="114"/>
      <c r="BN207" s="115"/>
      <c r="BO207" s="115"/>
      <c r="BP207" s="116"/>
      <c r="BQ207" s="37"/>
      <c r="BR207" s="24"/>
    </row>
    <row r="208" spans="1:70" ht="15.6" customHeight="1" x14ac:dyDescent="0.4">
      <c r="A208" s="24"/>
      <c r="B208" s="24"/>
      <c r="C208" s="32"/>
      <c r="D208" s="90"/>
      <c r="E208" s="91"/>
      <c r="F208" s="91"/>
      <c r="G208" s="91"/>
      <c r="H208" s="91"/>
      <c r="I208" s="91"/>
      <c r="J208" s="91"/>
      <c r="K208" s="91"/>
      <c r="L208" s="91"/>
      <c r="M208" s="92"/>
      <c r="N208" s="99"/>
      <c r="O208" s="100"/>
      <c r="P208" s="100"/>
      <c r="Q208" s="101"/>
      <c r="R208" s="38"/>
      <c r="S208" s="38"/>
      <c r="T208" s="38"/>
      <c r="U208" s="108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10"/>
      <c r="AK208" s="49"/>
      <c r="AL208" s="49"/>
      <c r="AM208" s="49"/>
      <c r="AN208" s="165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7"/>
      <c r="BC208" s="39"/>
      <c r="BD208" s="34"/>
      <c r="BE208" s="81"/>
      <c r="BF208" s="82"/>
      <c r="BG208" s="82"/>
      <c r="BH208" s="82"/>
      <c r="BI208" s="81"/>
      <c r="BJ208" s="82"/>
      <c r="BK208" s="82"/>
      <c r="BL208" s="82"/>
      <c r="BM208" s="81"/>
      <c r="BN208" s="82"/>
      <c r="BO208" s="82"/>
      <c r="BP208" s="85"/>
      <c r="BQ208" s="37"/>
      <c r="BR208" s="24"/>
    </row>
    <row r="209" spans="1:70" ht="15.6" customHeight="1" x14ac:dyDescent="0.4">
      <c r="A209" s="24"/>
      <c r="B209" s="24"/>
      <c r="C209" s="32"/>
      <c r="D209" s="90"/>
      <c r="E209" s="91"/>
      <c r="F209" s="91"/>
      <c r="G209" s="91"/>
      <c r="H209" s="91"/>
      <c r="I209" s="91"/>
      <c r="J209" s="91"/>
      <c r="K209" s="91"/>
      <c r="L209" s="91"/>
      <c r="M209" s="92"/>
      <c r="N209" s="99"/>
      <c r="O209" s="100"/>
      <c r="P209" s="100"/>
      <c r="Q209" s="101"/>
      <c r="R209" s="38"/>
      <c r="S209" s="38"/>
      <c r="T209" s="38"/>
      <c r="U209" s="108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10"/>
      <c r="AK209" s="49"/>
      <c r="AL209" s="49"/>
      <c r="AM209" s="49"/>
      <c r="AN209" s="165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7"/>
      <c r="BC209" s="39"/>
      <c r="BD209" s="34"/>
      <c r="BE209" s="81"/>
      <c r="BF209" s="82"/>
      <c r="BG209" s="82"/>
      <c r="BH209" s="82"/>
      <c r="BI209" s="81"/>
      <c r="BJ209" s="82"/>
      <c r="BK209" s="82"/>
      <c r="BL209" s="82"/>
      <c r="BM209" s="81"/>
      <c r="BN209" s="82"/>
      <c r="BO209" s="82"/>
      <c r="BP209" s="85"/>
      <c r="BQ209" s="37"/>
      <c r="BR209" s="24"/>
    </row>
    <row r="210" spans="1:70" ht="15.6" customHeight="1" x14ac:dyDescent="0.4">
      <c r="A210" s="24"/>
      <c r="B210" s="24"/>
      <c r="C210" s="32"/>
      <c r="D210" s="93"/>
      <c r="E210" s="94"/>
      <c r="F210" s="94"/>
      <c r="G210" s="94"/>
      <c r="H210" s="94"/>
      <c r="I210" s="94"/>
      <c r="J210" s="94"/>
      <c r="K210" s="94"/>
      <c r="L210" s="94"/>
      <c r="M210" s="95"/>
      <c r="N210" s="102"/>
      <c r="O210" s="103"/>
      <c r="P210" s="103"/>
      <c r="Q210" s="104"/>
      <c r="R210" s="38"/>
      <c r="S210" s="38"/>
      <c r="T210" s="38"/>
      <c r="U210" s="108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10"/>
      <c r="AK210" s="49"/>
      <c r="AL210" s="49"/>
      <c r="AM210" s="49"/>
      <c r="AN210" s="165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7"/>
      <c r="BC210" s="39"/>
      <c r="BD210" s="34"/>
      <c r="BE210" s="81" t="str">
        <f>IF([3]回答表!X45="○",[3]回答表!E326,IF([3]回答表!AA45="○",[3]回答表!E343,""))</f>
        <v/>
      </c>
      <c r="BF210" s="82"/>
      <c r="BG210" s="82"/>
      <c r="BH210" s="82"/>
      <c r="BI210" s="81" t="str">
        <f>IF([3]回答表!X45="○",[3]回答表!E327,IF([3]回答表!AA45="○",[3]回答表!E344,""))</f>
        <v/>
      </c>
      <c r="BJ210" s="82"/>
      <c r="BK210" s="82"/>
      <c r="BL210" s="85"/>
      <c r="BM210" s="81" t="str">
        <f>IF([3]回答表!X45="○",[3]回答表!E328,IF([3]回答表!AA45="○",[3]回答表!E345,""))</f>
        <v/>
      </c>
      <c r="BN210" s="82"/>
      <c r="BO210" s="82"/>
      <c r="BP210" s="85"/>
      <c r="BQ210" s="37"/>
      <c r="BR210" s="24"/>
    </row>
    <row r="211" spans="1:70" ht="15.6" customHeight="1" x14ac:dyDescent="0.4">
      <c r="A211" s="24"/>
      <c r="B211" s="24"/>
      <c r="C211" s="3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2"/>
      <c r="O211" s="52"/>
      <c r="P211" s="52"/>
      <c r="Q211" s="52"/>
      <c r="R211" s="52"/>
      <c r="S211" s="52"/>
      <c r="T211" s="52"/>
      <c r="U211" s="108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10"/>
      <c r="AK211" s="49"/>
      <c r="AL211" s="49"/>
      <c r="AM211" s="49"/>
      <c r="AN211" s="165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7"/>
      <c r="BC211" s="39"/>
      <c r="BD211" s="39"/>
      <c r="BE211" s="81"/>
      <c r="BF211" s="82"/>
      <c r="BG211" s="82"/>
      <c r="BH211" s="82"/>
      <c r="BI211" s="81"/>
      <c r="BJ211" s="82"/>
      <c r="BK211" s="82"/>
      <c r="BL211" s="85"/>
      <c r="BM211" s="81"/>
      <c r="BN211" s="82"/>
      <c r="BO211" s="82"/>
      <c r="BP211" s="85"/>
      <c r="BQ211" s="37"/>
      <c r="BR211" s="24"/>
    </row>
    <row r="212" spans="1:70" ht="15.6" customHeight="1" x14ac:dyDescent="0.4">
      <c r="A212" s="24"/>
      <c r="B212" s="24"/>
      <c r="C212" s="3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2"/>
      <c r="O212" s="52"/>
      <c r="P212" s="52"/>
      <c r="Q212" s="52"/>
      <c r="R212" s="52"/>
      <c r="S212" s="52"/>
      <c r="T212" s="52"/>
      <c r="U212" s="108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10"/>
      <c r="AK212" s="49"/>
      <c r="AL212" s="49"/>
      <c r="AM212" s="49"/>
      <c r="AN212" s="165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6"/>
      <c r="AY212" s="166"/>
      <c r="AZ212" s="166"/>
      <c r="BA212" s="166"/>
      <c r="BB212" s="167"/>
      <c r="BC212" s="39"/>
      <c r="BD212" s="34"/>
      <c r="BE212" s="81"/>
      <c r="BF212" s="82"/>
      <c r="BG212" s="82"/>
      <c r="BH212" s="82"/>
      <c r="BI212" s="81"/>
      <c r="BJ212" s="82"/>
      <c r="BK212" s="82"/>
      <c r="BL212" s="85"/>
      <c r="BM212" s="81"/>
      <c r="BN212" s="82"/>
      <c r="BO212" s="82"/>
      <c r="BP212" s="85"/>
      <c r="BQ212" s="37"/>
      <c r="BR212" s="24"/>
    </row>
    <row r="213" spans="1:70" ht="15.6" customHeight="1" x14ac:dyDescent="0.4">
      <c r="A213" s="24"/>
      <c r="B213" s="24"/>
      <c r="C213" s="32"/>
      <c r="D213" s="139" t="s">
        <v>26</v>
      </c>
      <c r="E213" s="140"/>
      <c r="F213" s="140"/>
      <c r="G213" s="140"/>
      <c r="H213" s="140"/>
      <c r="I213" s="140"/>
      <c r="J213" s="140"/>
      <c r="K213" s="140"/>
      <c r="L213" s="140"/>
      <c r="M213" s="141"/>
      <c r="N213" s="96" t="str">
        <f>IF([3]回答表!AA45="○","○","")</f>
        <v/>
      </c>
      <c r="O213" s="97"/>
      <c r="P213" s="97"/>
      <c r="Q213" s="98"/>
      <c r="R213" s="38"/>
      <c r="S213" s="38"/>
      <c r="T213" s="38"/>
      <c r="U213" s="108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10"/>
      <c r="AK213" s="49"/>
      <c r="AL213" s="49"/>
      <c r="AM213" s="49"/>
      <c r="AN213" s="165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6"/>
      <c r="AY213" s="166"/>
      <c r="AZ213" s="166"/>
      <c r="BA213" s="166"/>
      <c r="BB213" s="167"/>
      <c r="BC213" s="39"/>
      <c r="BD213" s="53"/>
      <c r="BE213" s="81"/>
      <c r="BF213" s="82"/>
      <c r="BG213" s="82"/>
      <c r="BH213" s="82"/>
      <c r="BI213" s="81"/>
      <c r="BJ213" s="82"/>
      <c r="BK213" s="82"/>
      <c r="BL213" s="85"/>
      <c r="BM213" s="81"/>
      <c r="BN213" s="82"/>
      <c r="BO213" s="82"/>
      <c r="BP213" s="85"/>
      <c r="BQ213" s="37"/>
      <c r="BR213" s="24"/>
    </row>
    <row r="214" spans="1:70" ht="15.6" customHeight="1" x14ac:dyDescent="0.4">
      <c r="A214" s="24"/>
      <c r="B214" s="24"/>
      <c r="C214" s="32"/>
      <c r="D214" s="142"/>
      <c r="E214" s="143"/>
      <c r="F214" s="143"/>
      <c r="G214" s="143"/>
      <c r="H214" s="143"/>
      <c r="I214" s="143"/>
      <c r="J214" s="143"/>
      <c r="K214" s="143"/>
      <c r="L214" s="143"/>
      <c r="M214" s="144"/>
      <c r="N214" s="99"/>
      <c r="O214" s="100"/>
      <c r="P214" s="100"/>
      <c r="Q214" s="101"/>
      <c r="R214" s="38"/>
      <c r="S214" s="38"/>
      <c r="T214" s="38"/>
      <c r="U214" s="108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10"/>
      <c r="AK214" s="49"/>
      <c r="AL214" s="49"/>
      <c r="AM214" s="49"/>
      <c r="AN214" s="165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6"/>
      <c r="AY214" s="166"/>
      <c r="AZ214" s="166"/>
      <c r="BA214" s="166"/>
      <c r="BB214" s="167"/>
      <c r="BC214" s="39"/>
      <c r="BD214" s="53"/>
      <c r="BE214" s="81" t="s">
        <v>23</v>
      </c>
      <c r="BF214" s="82"/>
      <c r="BG214" s="82"/>
      <c r="BH214" s="82"/>
      <c r="BI214" s="81" t="s">
        <v>24</v>
      </c>
      <c r="BJ214" s="82"/>
      <c r="BK214" s="82"/>
      <c r="BL214" s="82"/>
      <c r="BM214" s="81" t="s">
        <v>25</v>
      </c>
      <c r="BN214" s="82"/>
      <c r="BO214" s="82"/>
      <c r="BP214" s="85"/>
      <c r="BQ214" s="37"/>
      <c r="BR214" s="24"/>
    </row>
    <row r="215" spans="1:70" ht="15.6" customHeight="1" x14ac:dyDescent="0.4">
      <c r="A215" s="24"/>
      <c r="B215" s="24"/>
      <c r="C215" s="32"/>
      <c r="D215" s="142"/>
      <c r="E215" s="143"/>
      <c r="F215" s="143"/>
      <c r="G215" s="143"/>
      <c r="H215" s="143"/>
      <c r="I215" s="143"/>
      <c r="J215" s="143"/>
      <c r="K215" s="143"/>
      <c r="L215" s="143"/>
      <c r="M215" s="144"/>
      <c r="N215" s="99"/>
      <c r="O215" s="100"/>
      <c r="P215" s="100"/>
      <c r="Q215" s="101"/>
      <c r="R215" s="38"/>
      <c r="S215" s="38"/>
      <c r="T215" s="38"/>
      <c r="U215" s="108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10"/>
      <c r="AK215" s="49"/>
      <c r="AL215" s="49"/>
      <c r="AM215" s="49"/>
      <c r="AN215" s="165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7"/>
      <c r="BC215" s="39"/>
      <c r="BD215" s="53"/>
      <c r="BE215" s="81"/>
      <c r="BF215" s="82"/>
      <c r="BG215" s="82"/>
      <c r="BH215" s="82"/>
      <c r="BI215" s="81"/>
      <c r="BJ215" s="82"/>
      <c r="BK215" s="82"/>
      <c r="BL215" s="82"/>
      <c r="BM215" s="81"/>
      <c r="BN215" s="82"/>
      <c r="BO215" s="82"/>
      <c r="BP215" s="85"/>
      <c r="BQ215" s="37"/>
      <c r="BR215" s="24"/>
    </row>
    <row r="216" spans="1:70" ht="15.6" customHeight="1" x14ac:dyDescent="0.4">
      <c r="A216" s="24"/>
      <c r="B216" s="24"/>
      <c r="C216" s="32"/>
      <c r="D216" s="145"/>
      <c r="E216" s="146"/>
      <c r="F216" s="146"/>
      <c r="G216" s="146"/>
      <c r="H216" s="146"/>
      <c r="I216" s="146"/>
      <c r="J216" s="146"/>
      <c r="K216" s="146"/>
      <c r="L216" s="146"/>
      <c r="M216" s="147"/>
      <c r="N216" s="102"/>
      <c r="O216" s="103"/>
      <c r="P216" s="103"/>
      <c r="Q216" s="104"/>
      <c r="R216" s="38"/>
      <c r="S216" s="38"/>
      <c r="T216" s="38"/>
      <c r="U216" s="111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3"/>
      <c r="AK216" s="49"/>
      <c r="AL216" s="49"/>
      <c r="AM216" s="49"/>
      <c r="AN216" s="168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70"/>
      <c r="BC216" s="39"/>
      <c r="BD216" s="53"/>
      <c r="BE216" s="83"/>
      <c r="BF216" s="84"/>
      <c r="BG216" s="84"/>
      <c r="BH216" s="84"/>
      <c r="BI216" s="83"/>
      <c r="BJ216" s="84"/>
      <c r="BK216" s="84"/>
      <c r="BL216" s="84"/>
      <c r="BM216" s="83"/>
      <c r="BN216" s="84"/>
      <c r="BO216" s="84"/>
      <c r="BP216" s="86"/>
      <c r="BQ216" s="37"/>
      <c r="BR216" s="24"/>
    </row>
    <row r="217" spans="1:70" ht="15.6" customHeight="1" x14ac:dyDescent="0.5">
      <c r="A217" s="24"/>
      <c r="B217" s="24"/>
      <c r="C217" s="3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18"/>
      <c r="Y217" s="18"/>
      <c r="Z217" s="18"/>
      <c r="AA217" s="35"/>
      <c r="AB217" s="35"/>
      <c r="AC217" s="35"/>
      <c r="AD217" s="35"/>
      <c r="AE217" s="35"/>
      <c r="AF217" s="35"/>
      <c r="AG217" s="35"/>
      <c r="AH217" s="35"/>
      <c r="AI217" s="35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37"/>
      <c r="BR217" s="24"/>
    </row>
    <row r="218" spans="1:70" ht="19.350000000000001" customHeight="1" x14ac:dyDescent="0.5">
      <c r="C218" s="3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38"/>
      <c r="O218" s="38"/>
      <c r="P218" s="38"/>
      <c r="Q218" s="38"/>
      <c r="R218" s="38"/>
      <c r="S218" s="38"/>
      <c r="T218" s="38"/>
      <c r="U218" s="42" t="s">
        <v>32</v>
      </c>
      <c r="V218" s="38"/>
      <c r="W218" s="38"/>
      <c r="X218" s="38"/>
      <c r="Y218" s="38"/>
      <c r="Z218" s="38"/>
      <c r="AA218" s="35"/>
      <c r="AB218" s="43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2" t="s">
        <v>33</v>
      </c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18"/>
      <c r="BQ218" s="37"/>
      <c r="BR218" s="24"/>
    </row>
    <row r="219" spans="1:70" ht="15.6" customHeight="1" x14ac:dyDescent="0.4">
      <c r="C219" s="32"/>
      <c r="D219" s="87" t="s">
        <v>34</v>
      </c>
      <c r="E219" s="88"/>
      <c r="F219" s="88"/>
      <c r="G219" s="88"/>
      <c r="H219" s="88"/>
      <c r="I219" s="88"/>
      <c r="J219" s="88"/>
      <c r="K219" s="88"/>
      <c r="L219" s="88"/>
      <c r="M219" s="89"/>
      <c r="N219" s="96" t="str">
        <f>IF([3]回答表!AD45="○","○","")</f>
        <v>○</v>
      </c>
      <c r="O219" s="97"/>
      <c r="P219" s="97"/>
      <c r="Q219" s="98"/>
      <c r="R219" s="38"/>
      <c r="S219" s="38"/>
      <c r="T219" s="38"/>
      <c r="U219" s="105" t="str">
        <f>IF([3]回答表!AD45="○",[3]回答表!B350,"")</f>
        <v>浄水施設運転管理業務。</v>
      </c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7"/>
      <c r="AK219" s="60"/>
      <c r="AL219" s="60"/>
      <c r="AM219" s="105" t="str">
        <f>IF([3]回答表!AD45="○",[3]回答表!B356,"")</f>
        <v>設備修繕や薬品購入等業務範囲の検討。単独での発注のため直営の場合との費用比較。</v>
      </c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7"/>
      <c r="BQ219" s="37"/>
      <c r="BR219" s="24"/>
    </row>
    <row r="220" spans="1:70" ht="15.6" customHeight="1" x14ac:dyDescent="0.4">
      <c r="C220" s="32"/>
      <c r="D220" s="90"/>
      <c r="E220" s="91"/>
      <c r="F220" s="91"/>
      <c r="G220" s="91"/>
      <c r="H220" s="91"/>
      <c r="I220" s="91"/>
      <c r="J220" s="91"/>
      <c r="K220" s="91"/>
      <c r="L220" s="91"/>
      <c r="M220" s="92"/>
      <c r="N220" s="99"/>
      <c r="O220" s="100"/>
      <c r="P220" s="100"/>
      <c r="Q220" s="101"/>
      <c r="R220" s="38"/>
      <c r="S220" s="38"/>
      <c r="T220" s="38"/>
      <c r="U220" s="108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10"/>
      <c r="AK220" s="60"/>
      <c r="AL220" s="60"/>
      <c r="AM220" s="108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10"/>
      <c r="BQ220" s="37"/>
      <c r="BR220" s="24"/>
    </row>
    <row r="221" spans="1:70" ht="15.6" customHeight="1" x14ac:dyDescent="0.4">
      <c r="C221" s="32"/>
      <c r="D221" s="90"/>
      <c r="E221" s="91"/>
      <c r="F221" s="91"/>
      <c r="G221" s="91"/>
      <c r="H221" s="91"/>
      <c r="I221" s="91"/>
      <c r="J221" s="91"/>
      <c r="K221" s="91"/>
      <c r="L221" s="91"/>
      <c r="M221" s="92"/>
      <c r="N221" s="99"/>
      <c r="O221" s="100"/>
      <c r="P221" s="100"/>
      <c r="Q221" s="101"/>
      <c r="R221" s="38"/>
      <c r="S221" s="38"/>
      <c r="T221" s="38"/>
      <c r="U221" s="108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10"/>
      <c r="AK221" s="60"/>
      <c r="AL221" s="60"/>
      <c r="AM221" s="108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10"/>
      <c r="BQ221" s="37"/>
      <c r="BR221" s="24"/>
    </row>
    <row r="222" spans="1:70" ht="15.6" customHeight="1" x14ac:dyDescent="0.4">
      <c r="C222" s="32"/>
      <c r="D222" s="93"/>
      <c r="E222" s="94"/>
      <c r="F222" s="94"/>
      <c r="G222" s="94"/>
      <c r="H222" s="94"/>
      <c r="I222" s="94"/>
      <c r="J222" s="94"/>
      <c r="K222" s="94"/>
      <c r="L222" s="94"/>
      <c r="M222" s="95"/>
      <c r="N222" s="102"/>
      <c r="O222" s="103"/>
      <c r="P222" s="103"/>
      <c r="Q222" s="104"/>
      <c r="R222" s="38"/>
      <c r="S222" s="38"/>
      <c r="T222" s="38"/>
      <c r="U222" s="111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3"/>
      <c r="AK222" s="60"/>
      <c r="AL222" s="60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3"/>
      <c r="BQ222" s="37"/>
      <c r="BR222" s="24"/>
    </row>
    <row r="223" spans="1:70" ht="15.6" customHeight="1" x14ac:dyDescent="0.4"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8"/>
      <c r="BR223" s="24"/>
    </row>
    <row r="224" spans="1:70" ht="15.6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</row>
    <row r="225" spans="1:70" ht="15.6" customHeight="1" x14ac:dyDescent="0.4">
      <c r="C225" s="26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28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30"/>
    </row>
    <row r="226" spans="1:70" ht="15.6" customHeight="1" x14ac:dyDescent="0.5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18"/>
      <c r="Y226" s="18"/>
      <c r="Z226" s="18"/>
      <c r="AA226" s="34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6"/>
      <c r="AO226" s="39"/>
      <c r="AP226" s="40"/>
      <c r="AQ226" s="40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5"/>
      <c r="BN226" s="35"/>
      <c r="BO226" s="35"/>
      <c r="BP226" s="36"/>
      <c r="BQ226" s="37"/>
    </row>
    <row r="227" spans="1:70" ht="15.6" customHeight="1" x14ac:dyDescent="0.5">
      <c r="C227" s="32"/>
      <c r="D227" s="127" t="s">
        <v>14</v>
      </c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9"/>
      <c r="R227" s="87" t="s">
        <v>60</v>
      </c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9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5"/>
      <c r="BN227" s="35"/>
      <c r="BO227" s="35"/>
      <c r="BP227" s="36"/>
      <c r="BQ227" s="37"/>
    </row>
    <row r="228" spans="1:70" ht="15.6" customHeight="1" x14ac:dyDescent="0.5">
      <c r="A228" s="24"/>
      <c r="B228" s="24"/>
      <c r="C228" s="32"/>
      <c r="D228" s="130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2"/>
      <c r="R228" s="93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5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5"/>
      <c r="BN228" s="35"/>
      <c r="BO228" s="35"/>
      <c r="BP228" s="36"/>
      <c r="BQ228" s="37"/>
      <c r="BR228" s="24"/>
    </row>
    <row r="229" spans="1:70" ht="15.6" customHeight="1" x14ac:dyDescent="0.5">
      <c r="A229" s="24"/>
      <c r="B229" s="24"/>
      <c r="C229" s="32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18"/>
      <c r="Y229" s="18"/>
      <c r="Z229" s="18"/>
      <c r="AA229" s="34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6"/>
      <c r="AO229" s="39"/>
      <c r="AP229" s="40"/>
      <c r="AQ229" s="40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5"/>
      <c r="BN229" s="35"/>
      <c r="BO229" s="35"/>
      <c r="BP229" s="36"/>
      <c r="BQ229" s="37"/>
      <c r="BR229" s="24"/>
    </row>
    <row r="230" spans="1:70" ht="25.5" x14ac:dyDescent="0.5">
      <c r="A230" s="24"/>
      <c r="B230" s="24"/>
      <c r="C230" s="32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42" t="s">
        <v>36</v>
      </c>
      <c r="V230" s="38"/>
      <c r="W230" s="38"/>
      <c r="X230" s="38"/>
      <c r="Y230" s="38"/>
      <c r="Z230" s="38"/>
      <c r="AA230" s="35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2" t="s">
        <v>55</v>
      </c>
      <c r="AN230" s="44"/>
      <c r="AO230" s="43"/>
      <c r="AP230" s="45"/>
      <c r="AQ230" s="45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7"/>
      <c r="BD230" s="35"/>
      <c r="BE230" s="61" t="s">
        <v>61</v>
      </c>
      <c r="BF230" s="59"/>
      <c r="BG230" s="59"/>
      <c r="BH230" s="59"/>
      <c r="BI230" s="59"/>
      <c r="BJ230" s="59"/>
      <c r="BK230" s="59"/>
      <c r="BL230" s="35"/>
      <c r="BM230" s="35"/>
      <c r="BN230" s="35"/>
      <c r="BO230" s="35"/>
      <c r="BP230" s="44"/>
      <c r="BQ230" s="37"/>
      <c r="BR230" s="24"/>
    </row>
    <row r="231" spans="1:70" ht="15.6" customHeight="1" x14ac:dyDescent="0.4">
      <c r="A231" s="24"/>
      <c r="B231" s="24"/>
      <c r="C231" s="32"/>
      <c r="D231" s="87" t="s">
        <v>18</v>
      </c>
      <c r="E231" s="88"/>
      <c r="F231" s="88"/>
      <c r="G231" s="88"/>
      <c r="H231" s="88"/>
      <c r="I231" s="88"/>
      <c r="J231" s="88"/>
      <c r="K231" s="88"/>
      <c r="L231" s="88"/>
      <c r="M231" s="89"/>
      <c r="N231" s="96" t="str">
        <f>IF([3]回答表!X46="○","○","")</f>
        <v/>
      </c>
      <c r="O231" s="97"/>
      <c r="P231" s="97"/>
      <c r="Q231" s="98"/>
      <c r="R231" s="38"/>
      <c r="S231" s="38"/>
      <c r="T231" s="38"/>
      <c r="U231" s="105" t="str">
        <f>IF([3]回答表!X46="○",[3]回答表!B368,IF([3]回答表!AA46="○",[3]回答表!B382,""))</f>
        <v/>
      </c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7"/>
      <c r="AK231" s="49"/>
      <c r="AL231" s="49"/>
      <c r="AM231" s="148" t="s">
        <v>62</v>
      </c>
      <c r="AN231" s="148"/>
      <c r="AO231" s="148"/>
      <c r="AP231" s="148"/>
      <c r="AQ231" s="149" t="str">
        <f>IF([3]回答表!X46="○",[3]回答表!BC375,IF([3]回答表!AA46="○",[3]回答表!BC389,""))</f>
        <v/>
      </c>
      <c r="AR231" s="149"/>
      <c r="AS231" s="149"/>
      <c r="AT231" s="149"/>
      <c r="AU231" s="154" t="s">
        <v>63</v>
      </c>
      <c r="AV231" s="155"/>
      <c r="AW231" s="155"/>
      <c r="AX231" s="156"/>
      <c r="AY231" s="149" t="str">
        <f>IF([3]回答表!X46="○",[3]回答表!BC380,IF([3]回答表!AA46="○",[3]回答表!BC394,""))</f>
        <v/>
      </c>
      <c r="AZ231" s="149"/>
      <c r="BA231" s="149"/>
      <c r="BB231" s="149"/>
      <c r="BC231" s="39"/>
      <c r="BD231" s="34"/>
      <c r="BE231" s="114" t="str">
        <f>IF([3]回答表!X46="○",[3]回答表!S374,IF([3]回答表!AA46="○",[3]回答表!S388,""))</f>
        <v/>
      </c>
      <c r="BF231" s="115"/>
      <c r="BG231" s="115"/>
      <c r="BH231" s="115"/>
      <c r="BI231" s="114"/>
      <c r="BJ231" s="115"/>
      <c r="BK231" s="115"/>
      <c r="BL231" s="115"/>
      <c r="BM231" s="114"/>
      <c r="BN231" s="115"/>
      <c r="BO231" s="115"/>
      <c r="BP231" s="116"/>
      <c r="BQ231" s="37"/>
      <c r="BR231" s="24"/>
    </row>
    <row r="232" spans="1:70" ht="15.6" customHeight="1" x14ac:dyDescent="0.4">
      <c r="A232" s="24"/>
      <c r="B232" s="24"/>
      <c r="C232" s="32"/>
      <c r="D232" s="90"/>
      <c r="E232" s="91"/>
      <c r="F232" s="91"/>
      <c r="G232" s="91"/>
      <c r="H232" s="91"/>
      <c r="I232" s="91"/>
      <c r="J232" s="91"/>
      <c r="K232" s="91"/>
      <c r="L232" s="91"/>
      <c r="M232" s="92"/>
      <c r="N232" s="99"/>
      <c r="O232" s="100"/>
      <c r="P232" s="100"/>
      <c r="Q232" s="101"/>
      <c r="R232" s="38"/>
      <c r="S232" s="38"/>
      <c r="T232" s="38"/>
      <c r="U232" s="108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10"/>
      <c r="AK232" s="49"/>
      <c r="AL232" s="49"/>
      <c r="AM232" s="148"/>
      <c r="AN232" s="148"/>
      <c r="AO232" s="148"/>
      <c r="AP232" s="148"/>
      <c r="AQ232" s="149"/>
      <c r="AR232" s="149"/>
      <c r="AS232" s="149"/>
      <c r="AT232" s="149"/>
      <c r="AU232" s="157"/>
      <c r="AV232" s="158"/>
      <c r="AW232" s="158"/>
      <c r="AX232" s="159"/>
      <c r="AY232" s="149"/>
      <c r="AZ232" s="149"/>
      <c r="BA232" s="149"/>
      <c r="BB232" s="149"/>
      <c r="BC232" s="39"/>
      <c r="BD232" s="34"/>
      <c r="BE232" s="81"/>
      <c r="BF232" s="82"/>
      <c r="BG232" s="82"/>
      <c r="BH232" s="82"/>
      <c r="BI232" s="81"/>
      <c r="BJ232" s="82"/>
      <c r="BK232" s="82"/>
      <c r="BL232" s="82"/>
      <c r="BM232" s="81"/>
      <c r="BN232" s="82"/>
      <c r="BO232" s="82"/>
      <c r="BP232" s="85"/>
      <c r="BQ232" s="37"/>
      <c r="BR232" s="24"/>
    </row>
    <row r="233" spans="1:70" ht="15.6" customHeight="1" x14ac:dyDescent="0.4">
      <c r="A233" s="24"/>
      <c r="B233" s="24"/>
      <c r="C233" s="32"/>
      <c r="D233" s="90"/>
      <c r="E233" s="91"/>
      <c r="F233" s="91"/>
      <c r="G233" s="91"/>
      <c r="H233" s="91"/>
      <c r="I233" s="91"/>
      <c r="J233" s="91"/>
      <c r="K233" s="91"/>
      <c r="L233" s="91"/>
      <c r="M233" s="92"/>
      <c r="N233" s="99"/>
      <c r="O233" s="100"/>
      <c r="P233" s="100"/>
      <c r="Q233" s="101"/>
      <c r="R233" s="38"/>
      <c r="S233" s="38"/>
      <c r="T233" s="38"/>
      <c r="U233" s="108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10"/>
      <c r="AK233" s="49"/>
      <c r="AL233" s="49"/>
      <c r="AM233" s="148" t="s">
        <v>64</v>
      </c>
      <c r="AN233" s="148"/>
      <c r="AO233" s="148"/>
      <c r="AP233" s="148"/>
      <c r="AQ233" s="149" t="str">
        <f>IF([3]回答表!X46="○",[3]回答表!BC376,IF([3]回答表!AA46="○",[3]回答表!BC390,""))</f>
        <v/>
      </c>
      <c r="AR233" s="149"/>
      <c r="AS233" s="149"/>
      <c r="AT233" s="149"/>
      <c r="AU233" s="157"/>
      <c r="AV233" s="158"/>
      <c r="AW233" s="158"/>
      <c r="AX233" s="159"/>
      <c r="AY233" s="149"/>
      <c r="AZ233" s="149"/>
      <c r="BA233" s="149"/>
      <c r="BB233" s="149"/>
      <c r="BC233" s="39"/>
      <c r="BD233" s="34"/>
      <c r="BE233" s="81"/>
      <c r="BF233" s="82"/>
      <c r="BG233" s="82"/>
      <c r="BH233" s="82"/>
      <c r="BI233" s="81"/>
      <c r="BJ233" s="82"/>
      <c r="BK233" s="82"/>
      <c r="BL233" s="82"/>
      <c r="BM233" s="81"/>
      <c r="BN233" s="82"/>
      <c r="BO233" s="82"/>
      <c r="BP233" s="85"/>
      <c r="BQ233" s="37"/>
      <c r="BR233" s="24"/>
    </row>
    <row r="234" spans="1:70" ht="15.6" customHeight="1" x14ac:dyDescent="0.4">
      <c r="A234" s="24"/>
      <c r="B234" s="24"/>
      <c r="C234" s="32"/>
      <c r="D234" s="93"/>
      <c r="E234" s="94"/>
      <c r="F234" s="94"/>
      <c r="G234" s="94"/>
      <c r="H234" s="94"/>
      <c r="I234" s="94"/>
      <c r="J234" s="94"/>
      <c r="K234" s="94"/>
      <c r="L234" s="94"/>
      <c r="M234" s="95"/>
      <c r="N234" s="102"/>
      <c r="O234" s="103"/>
      <c r="P234" s="103"/>
      <c r="Q234" s="104"/>
      <c r="R234" s="38"/>
      <c r="S234" s="38"/>
      <c r="T234" s="38"/>
      <c r="U234" s="108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10"/>
      <c r="AK234" s="49"/>
      <c r="AL234" s="49"/>
      <c r="AM234" s="148"/>
      <c r="AN234" s="148"/>
      <c r="AO234" s="148"/>
      <c r="AP234" s="148"/>
      <c r="AQ234" s="149"/>
      <c r="AR234" s="149"/>
      <c r="AS234" s="149"/>
      <c r="AT234" s="149"/>
      <c r="AU234" s="157"/>
      <c r="AV234" s="158"/>
      <c r="AW234" s="158"/>
      <c r="AX234" s="159"/>
      <c r="AY234" s="149"/>
      <c r="AZ234" s="149"/>
      <c r="BA234" s="149"/>
      <c r="BB234" s="149"/>
      <c r="BC234" s="39"/>
      <c r="BD234" s="34"/>
      <c r="BE234" s="81" t="str">
        <f>IF([3]回答表!X46="○",[3]回答表!V374,IF([3]回答表!AA46="○",[3]回答表!V388,""))</f>
        <v/>
      </c>
      <c r="BF234" s="82"/>
      <c r="BG234" s="82"/>
      <c r="BH234" s="82"/>
      <c r="BI234" s="81" t="str">
        <f>IF([3]回答表!X46="○",[3]回答表!V375,IF([3]回答表!AA46="○",[3]回答表!V389,""))</f>
        <v/>
      </c>
      <c r="BJ234" s="82"/>
      <c r="BK234" s="82"/>
      <c r="BL234" s="85"/>
      <c r="BM234" s="81" t="str">
        <f>IF([3]回答表!X46="○",[3]回答表!V376,IF([3]回答表!AA46="○",[3]回答表!V390,""))</f>
        <v/>
      </c>
      <c r="BN234" s="82"/>
      <c r="BO234" s="82"/>
      <c r="BP234" s="85"/>
      <c r="BQ234" s="37"/>
      <c r="BR234" s="24"/>
    </row>
    <row r="235" spans="1:70" ht="15.6" customHeight="1" x14ac:dyDescent="0.4">
      <c r="A235" s="24"/>
      <c r="B235" s="24"/>
      <c r="C235" s="3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2"/>
      <c r="O235" s="52"/>
      <c r="P235" s="52"/>
      <c r="Q235" s="52"/>
      <c r="R235" s="52"/>
      <c r="S235" s="52"/>
      <c r="T235" s="52"/>
      <c r="U235" s="108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10"/>
      <c r="AK235" s="49"/>
      <c r="AL235" s="49"/>
      <c r="AM235" s="148" t="s">
        <v>65</v>
      </c>
      <c r="AN235" s="148"/>
      <c r="AO235" s="148"/>
      <c r="AP235" s="148"/>
      <c r="AQ235" s="149" t="str">
        <f>IF([3]回答表!X46="○",[3]回答表!BC377,IF([3]回答表!AA46="○",[3]回答表!BC391,""))</f>
        <v/>
      </c>
      <c r="AR235" s="149"/>
      <c r="AS235" s="149"/>
      <c r="AT235" s="149"/>
      <c r="AU235" s="160"/>
      <c r="AV235" s="161"/>
      <c r="AW235" s="161"/>
      <c r="AX235" s="162"/>
      <c r="AY235" s="149"/>
      <c r="AZ235" s="149"/>
      <c r="BA235" s="149"/>
      <c r="BB235" s="149"/>
      <c r="BC235" s="39"/>
      <c r="BD235" s="39"/>
      <c r="BE235" s="81"/>
      <c r="BF235" s="82"/>
      <c r="BG235" s="82"/>
      <c r="BH235" s="82"/>
      <c r="BI235" s="81"/>
      <c r="BJ235" s="82"/>
      <c r="BK235" s="82"/>
      <c r="BL235" s="85"/>
      <c r="BM235" s="81"/>
      <c r="BN235" s="82"/>
      <c r="BO235" s="82"/>
      <c r="BP235" s="85"/>
      <c r="BQ235" s="37"/>
      <c r="BR235" s="24"/>
    </row>
    <row r="236" spans="1:70" ht="15.6" customHeight="1" x14ac:dyDescent="0.4">
      <c r="A236" s="24"/>
      <c r="B236" s="24"/>
      <c r="C236" s="3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2"/>
      <c r="O236" s="52"/>
      <c r="P236" s="52"/>
      <c r="Q236" s="52"/>
      <c r="R236" s="52"/>
      <c r="S236" s="52"/>
      <c r="T236" s="52"/>
      <c r="U236" s="108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10"/>
      <c r="AK236" s="49"/>
      <c r="AL236" s="49"/>
      <c r="AM236" s="148"/>
      <c r="AN236" s="148"/>
      <c r="AO236" s="148"/>
      <c r="AP236" s="148"/>
      <c r="AQ236" s="149"/>
      <c r="AR236" s="149"/>
      <c r="AS236" s="149"/>
      <c r="AT236" s="149"/>
      <c r="AU236" s="148" t="s">
        <v>66</v>
      </c>
      <c r="AV236" s="148"/>
      <c r="AW236" s="148"/>
      <c r="AX236" s="148"/>
      <c r="AY236" s="150" t="str">
        <f>IF([3]回答表!X46="○",[3]回答表!BC381,IF([3]回答表!AA46="○",[3]回答表!BC395,""))</f>
        <v/>
      </c>
      <c r="AZ236" s="150"/>
      <c r="BA236" s="150"/>
      <c r="BB236" s="150"/>
      <c r="BC236" s="39"/>
      <c r="BD236" s="34"/>
      <c r="BE236" s="81"/>
      <c r="BF236" s="82"/>
      <c r="BG236" s="82"/>
      <c r="BH236" s="82"/>
      <c r="BI236" s="81"/>
      <c r="BJ236" s="82"/>
      <c r="BK236" s="82"/>
      <c r="BL236" s="85"/>
      <c r="BM236" s="81"/>
      <c r="BN236" s="82"/>
      <c r="BO236" s="82"/>
      <c r="BP236" s="85"/>
      <c r="BQ236" s="37"/>
      <c r="BR236" s="24"/>
    </row>
    <row r="237" spans="1:70" ht="15.6" customHeight="1" x14ac:dyDescent="0.4">
      <c r="A237" s="24"/>
      <c r="B237" s="24"/>
      <c r="C237" s="32"/>
      <c r="D237" s="139" t="s">
        <v>26</v>
      </c>
      <c r="E237" s="140"/>
      <c r="F237" s="140"/>
      <c r="G237" s="140"/>
      <c r="H237" s="140"/>
      <c r="I237" s="140"/>
      <c r="J237" s="140"/>
      <c r="K237" s="140"/>
      <c r="L237" s="140"/>
      <c r="M237" s="141"/>
      <c r="N237" s="96" t="str">
        <f>IF([3]回答表!AA46="○","○","")</f>
        <v/>
      </c>
      <c r="O237" s="97"/>
      <c r="P237" s="97"/>
      <c r="Q237" s="98"/>
      <c r="R237" s="38"/>
      <c r="S237" s="38"/>
      <c r="T237" s="38"/>
      <c r="U237" s="108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10"/>
      <c r="AK237" s="49"/>
      <c r="AL237" s="49"/>
      <c r="AM237" s="148" t="s">
        <v>67</v>
      </c>
      <c r="AN237" s="148"/>
      <c r="AO237" s="148"/>
      <c r="AP237" s="148"/>
      <c r="AQ237" s="151" t="str">
        <f>IF([3]回答表!X46="○",[3]回答表!BC378,IF([3]回答表!AA46="○",[3]回答表!BC392,""))</f>
        <v/>
      </c>
      <c r="AR237" s="149"/>
      <c r="AS237" s="149"/>
      <c r="AT237" s="149"/>
      <c r="AU237" s="148"/>
      <c r="AV237" s="148"/>
      <c r="AW237" s="148"/>
      <c r="AX237" s="148"/>
      <c r="AY237" s="150"/>
      <c r="AZ237" s="150"/>
      <c r="BA237" s="150"/>
      <c r="BB237" s="150"/>
      <c r="BC237" s="39"/>
      <c r="BD237" s="53"/>
      <c r="BE237" s="81"/>
      <c r="BF237" s="82"/>
      <c r="BG237" s="82"/>
      <c r="BH237" s="82"/>
      <c r="BI237" s="81"/>
      <c r="BJ237" s="82"/>
      <c r="BK237" s="82"/>
      <c r="BL237" s="85"/>
      <c r="BM237" s="81"/>
      <c r="BN237" s="82"/>
      <c r="BO237" s="82"/>
      <c r="BP237" s="85"/>
      <c r="BQ237" s="37"/>
      <c r="BR237" s="24"/>
    </row>
    <row r="238" spans="1:70" ht="15.6" customHeight="1" x14ac:dyDescent="0.4">
      <c r="A238" s="24"/>
      <c r="B238" s="24"/>
      <c r="C238" s="32"/>
      <c r="D238" s="142"/>
      <c r="E238" s="143"/>
      <c r="F238" s="143"/>
      <c r="G238" s="143"/>
      <c r="H238" s="143"/>
      <c r="I238" s="143"/>
      <c r="J238" s="143"/>
      <c r="K238" s="143"/>
      <c r="L238" s="143"/>
      <c r="M238" s="144"/>
      <c r="N238" s="99"/>
      <c r="O238" s="100"/>
      <c r="P238" s="100"/>
      <c r="Q238" s="101"/>
      <c r="R238" s="38"/>
      <c r="S238" s="38"/>
      <c r="T238" s="38"/>
      <c r="U238" s="108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10"/>
      <c r="AK238" s="49"/>
      <c r="AL238" s="49"/>
      <c r="AM238" s="148"/>
      <c r="AN238" s="148"/>
      <c r="AO238" s="148"/>
      <c r="AP238" s="148"/>
      <c r="AQ238" s="149"/>
      <c r="AR238" s="149"/>
      <c r="AS238" s="149"/>
      <c r="AT238" s="149"/>
      <c r="AU238" s="148"/>
      <c r="AV238" s="148"/>
      <c r="AW238" s="148"/>
      <c r="AX238" s="148"/>
      <c r="AY238" s="150"/>
      <c r="AZ238" s="150"/>
      <c r="BA238" s="150"/>
      <c r="BB238" s="150"/>
      <c r="BC238" s="39"/>
      <c r="BD238" s="53"/>
      <c r="BE238" s="81" t="s">
        <v>23</v>
      </c>
      <c r="BF238" s="82"/>
      <c r="BG238" s="82"/>
      <c r="BH238" s="82"/>
      <c r="BI238" s="81" t="s">
        <v>24</v>
      </c>
      <c r="BJ238" s="82"/>
      <c r="BK238" s="82"/>
      <c r="BL238" s="82"/>
      <c r="BM238" s="81" t="s">
        <v>25</v>
      </c>
      <c r="BN238" s="82"/>
      <c r="BO238" s="82"/>
      <c r="BP238" s="85"/>
      <c r="BQ238" s="37"/>
      <c r="BR238" s="24"/>
    </row>
    <row r="239" spans="1:70" ht="15.6" customHeight="1" x14ac:dyDescent="0.4">
      <c r="A239" s="24"/>
      <c r="B239" s="24"/>
      <c r="C239" s="32"/>
      <c r="D239" s="142"/>
      <c r="E239" s="143"/>
      <c r="F239" s="143"/>
      <c r="G239" s="143"/>
      <c r="H239" s="143"/>
      <c r="I239" s="143"/>
      <c r="J239" s="143"/>
      <c r="K239" s="143"/>
      <c r="L239" s="143"/>
      <c r="M239" s="144"/>
      <c r="N239" s="99"/>
      <c r="O239" s="100"/>
      <c r="P239" s="100"/>
      <c r="Q239" s="101"/>
      <c r="R239" s="38"/>
      <c r="S239" s="38"/>
      <c r="T239" s="38"/>
      <c r="U239" s="108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10"/>
      <c r="AK239" s="49"/>
      <c r="AL239" s="49"/>
      <c r="AM239" s="148" t="s">
        <v>68</v>
      </c>
      <c r="AN239" s="148"/>
      <c r="AO239" s="148"/>
      <c r="AP239" s="148"/>
      <c r="AQ239" s="149" t="str">
        <f>IF([3]回答表!X46="○",[3]回答表!BC379,IF([3]回答表!AA46="○",[3]回答表!BC393,""))</f>
        <v/>
      </c>
      <c r="AR239" s="149"/>
      <c r="AS239" s="149"/>
      <c r="AT239" s="149"/>
      <c r="AU239" s="148"/>
      <c r="AV239" s="148"/>
      <c r="AW239" s="148"/>
      <c r="AX239" s="148"/>
      <c r="AY239" s="150"/>
      <c r="AZ239" s="150"/>
      <c r="BA239" s="150"/>
      <c r="BB239" s="150"/>
      <c r="BC239" s="39"/>
      <c r="BD239" s="53"/>
      <c r="BE239" s="81"/>
      <c r="BF239" s="82"/>
      <c r="BG239" s="82"/>
      <c r="BH239" s="82"/>
      <c r="BI239" s="81"/>
      <c r="BJ239" s="82"/>
      <c r="BK239" s="82"/>
      <c r="BL239" s="82"/>
      <c r="BM239" s="81"/>
      <c r="BN239" s="82"/>
      <c r="BO239" s="82"/>
      <c r="BP239" s="85"/>
      <c r="BQ239" s="37"/>
      <c r="BR239" s="24"/>
    </row>
    <row r="240" spans="1:70" ht="15.6" customHeight="1" x14ac:dyDescent="0.4">
      <c r="A240" s="24"/>
      <c r="B240" s="24"/>
      <c r="C240" s="32"/>
      <c r="D240" s="145"/>
      <c r="E240" s="146"/>
      <c r="F240" s="146"/>
      <c r="G240" s="146"/>
      <c r="H240" s="146"/>
      <c r="I240" s="146"/>
      <c r="J240" s="146"/>
      <c r="K240" s="146"/>
      <c r="L240" s="146"/>
      <c r="M240" s="147"/>
      <c r="N240" s="102"/>
      <c r="O240" s="103"/>
      <c r="P240" s="103"/>
      <c r="Q240" s="104"/>
      <c r="R240" s="38"/>
      <c r="S240" s="38"/>
      <c r="T240" s="38"/>
      <c r="U240" s="111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3"/>
      <c r="AK240" s="49"/>
      <c r="AL240" s="49"/>
      <c r="AM240" s="148"/>
      <c r="AN240" s="148"/>
      <c r="AO240" s="148"/>
      <c r="AP240" s="148"/>
      <c r="AQ240" s="149"/>
      <c r="AR240" s="149"/>
      <c r="AS240" s="149"/>
      <c r="AT240" s="149"/>
      <c r="AU240" s="148"/>
      <c r="AV240" s="148"/>
      <c r="AW240" s="148"/>
      <c r="AX240" s="148"/>
      <c r="AY240" s="150"/>
      <c r="AZ240" s="150"/>
      <c r="BA240" s="150"/>
      <c r="BB240" s="150"/>
      <c r="BC240" s="39"/>
      <c r="BD240" s="53"/>
      <c r="BE240" s="83"/>
      <c r="BF240" s="84"/>
      <c r="BG240" s="84"/>
      <c r="BH240" s="84"/>
      <c r="BI240" s="83"/>
      <c r="BJ240" s="84"/>
      <c r="BK240" s="84"/>
      <c r="BL240" s="84"/>
      <c r="BM240" s="83"/>
      <c r="BN240" s="84"/>
      <c r="BO240" s="84"/>
      <c r="BP240" s="86"/>
      <c r="BQ240" s="37"/>
      <c r="BR240" s="24"/>
    </row>
    <row r="241" spans="1:70" ht="15.6" customHeight="1" x14ac:dyDescent="0.5">
      <c r="A241" s="24"/>
      <c r="B241" s="24"/>
      <c r="C241" s="3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18"/>
      <c r="Y241" s="18"/>
      <c r="Z241" s="18"/>
      <c r="AA241" s="35"/>
      <c r="AB241" s="35"/>
      <c r="AC241" s="35"/>
      <c r="AD241" s="35"/>
      <c r="AE241" s="35"/>
      <c r="AF241" s="35"/>
      <c r="AG241" s="35"/>
      <c r="AH241" s="35"/>
      <c r="AI241" s="35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37"/>
      <c r="BR241" s="24"/>
    </row>
    <row r="242" spans="1:70" ht="18.600000000000001" customHeight="1" x14ac:dyDescent="0.5">
      <c r="A242" s="24"/>
      <c r="B242" s="24"/>
      <c r="C242" s="3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38"/>
      <c r="O242" s="38"/>
      <c r="P242" s="38"/>
      <c r="Q242" s="38"/>
      <c r="R242" s="38"/>
      <c r="S242" s="38"/>
      <c r="T242" s="38"/>
      <c r="U242" s="42" t="s">
        <v>32</v>
      </c>
      <c r="V242" s="38"/>
      <c r="W242" s="38"/>
      <c r="X242" s="38"/>
      <c r="Y242" s="38"/>
      <c r="Z242" s="38"/>
      <c r="AA242" s="35"/>
      <c r="AB242" s="43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2" t="s">
        <v>33</v>
      </c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18"/>
      <c r="BQ242" s="37"/>
      <c r="BR242" s="24"/>
    </row>
    <row r="243" spans="1:70" ht="15.6" customHeight="1" x14ac:dyDescent="0.4">
      <c r="A243" s="24"/>
      <c r="B243" s="24"/>
      <c r="C243" s="32"/>
      <c r="D243" s="87" t="s">
        <v>34</v>
      </c>
      <c r="E243" s="88"/>
      <c r="F243" s="88"/>
      <c r="G243" s="88"/>
      <c r="H243" s="88"/>
      <c r="I243" s="88"/>
      <c r="J243" s="88"/>
      <c r="K243" s="88"/>
      <c r="L243" s="88"/>
      <c r="M243" s="89"/>
      <c r="N243" s="96" t="str">
        <f>IF([3]回答表!AD46="○","○","")</f>
        <v/>
      </c>
      <c r="O243" s="97"/>
      <c r="P243" s="97"/>
      <c r="Q243" s="98"/>
      <c r="R243" s="38"/>
      <c r="S243" s="38"/>
      <c r="T243" s="38"/>
      <c r="U243" s="105" t="str">
        <f>IF([3]回答表!AD46="○",[3]回答表!B396,"")</f>
        <v/>
      </c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7"/>
      <c r="AK243" s="55"/>
      <c r="AL243" s="55"/>
      <c r="AM243" s="105" t="str">
        <f>IF([3]回答表!AD46="○",[3]回答表!B402,"")</f>
        <v/>
      </c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7"/>
      <c r="BQ243" s="37"/>
      <c r="BR243" s="24"/>
    </row>
    <row r="244" spans="1:70" ht="15.6" customHeight="1" x14ac:dyDescent="0.4">
      <c r="C244" s="32"/>
      <c r="D244" s="90"/>
      <c r="E244" s="91"/>
      <c r="F244" s="91"/>
      <c r="G244" s="91"/>
      <c r="H244" s="91"/>
      <c r="I244" s="91"/>
      <c r="J244" s="91"/>
      <c r="K244" s="91"/>
      <c r="L244" s="91"/>
      <c r="M244" s="92"/>
      <c r="N244" s="99"/>
      <c r="O244" s="100"/>
      <c r="P244" s="100"/>
      <c r="Q244" s="101"/>
      <c r="R244" s="38"/>
      <c r="S244" s="38"/>
      <c r="T244" s="38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08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10"/>
      <c r="BQ244" s="37"/>
    </row>
    <row r="245" spans="1:70" ht="15.6" customHeight="1" x14ac:dyDescent="0.4">
      <c r="C245" s="32"/>
      <c r="D245" s="90"/>
      <c r="E245" s="91"/>
      <c r="F245" s="91"/>
      <c r="G245" s="91"/>
      <c r="H245" s="91"/>
      <c r="I245" s="91"/>
      <c r="J245" s="91"/>
      <c r="K245" s="91"/>
      <c r="L245" s="91"/>
      <c r="M245" s="92"/>
      <c r="N245" s="99"/>
      <c r="O245" s="100"/>
      <c r="P245" s="100"/>
      <c r="Q245" s="101"/>
      <c r="R245" s="38"/>
      <c r="S245" s="38"/>
      <c r="T245" s="38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08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10"/>
      <c r="BQ245" s="37"/>
    </row>
    <row r="246" spans="1:70" ht="15.6" customHeight="1" x14ac:dyDescent="0.4">
      <c r="C246" s="32"/>
      <c r="D246" s="93"/>
      <c r="E246" s="94"/>
      <c r="F246" s="94"/>
      <c r="G246" s="94"/>
      <c r="H246" s="94"/>
      <c r="I246" s="94"/>
      <c r="J246" s="94"/>
      <c r="K246" s="94"/>
      <c r="L246" s="94"/>
      <c r="M246" s="95"/>
      <c r="N246" s="102"/>
      <c r="O246" s="103"/>
      <c r="P246" s="103"/>
      <c r="Q246" s="104"/>
      <c r="R246" s="38"/>
      <c r="S246" s="38"/>
      <c r="T246" s="38"/>
      <c r="U246" s="111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3"/>
      <c r="AK246" s="55"/>
      <c r="AL246" s="55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3"/>
      <c r="BQ246" s="37"/>
    </row>
    <row r="247" spans="1:70" ht="15.6" customHeight="1" x14ac:dyDescent="0.4"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8"/>
    </row>
    <row r="248" spans="1:70" ht="15.6" customHeight="1" x14ac:dyDescent="0.4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</row>
    <row r="249" spans="1:70" ht="15.6" customHeight="1" x14ac:dyDescent="0.4"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28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30"/>
    </row>
    <row r="250" spans="1:70" ht="15.6" customHeight="1" x14ac:dyDescent="0.5">
      <c r="C250" s="32"/>
      <c r="D250" s="127" t="s">
        <v>14</v>
      </c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9"/>
      <c r="R250" s="87" t="s">
        <v>69</v>
      </c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9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5"/>
      <c r="BN250" s="35"/>
      <c r="BO250" s="35"/>
      <c r="BP250" s="36"/>
      <c r="BQ250" s="37"/>
    </row>
    <row r="251" spans="1:70" ht="15.6" customHeight="1" x14ac:dyDescent="0.5">
      <c r="C251" s="32"/>
      <c r="D251" s="130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2"/>
      <c r="R251" s="93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5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5"/>
      <c r="BN251" s="35"/>
      <c r="BO251" s="35"/>
      <c r="BP251" s="36"/>
      <c r="BQ251" s="37"/>
    </row>
    <row r="252" spans="1:70" ht="15.6" customHeight="1" x14ac:dyDescent="0.5">
      <c r="C252" s="32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18"/>
      <c r="Y252" s="18"/>
      <c r="Z252" s="18"/>
      <c r="AA252" s="34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6"/>
      <c r="AO252" s="39"/>
      <c r="AP252" s="40"/>
      <c r="AQ252" s="40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5"/>
      <c r="BN252" s="35"/>
      <c r="BO252" s="35"/>
      <c r="BP252" s="36"/>
      <c r="BQ252" s="37"/>
    </row>
    <row r="253" spans="1:70" ht="19.350000000000001" customHeight="1" x14ac:dyDescent="0.5">
      <c r="A253" s="24"/>
      <c r="B253" s="24"/>
      <c r="C253" s="32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42" t="s">
        <v>36</v>
      </c>
      <c r="V253" s="38"/>
      <c r="W253" s="38"/>
      <c r="X253" s="38"/>
      <c r="Y253" s="38"/>
      <c r="Z253" s="38"/>
      <c r="AA253" s="35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2" t="s">
        <v>70</v>
      </c>
      <c r="AN253" s="44"/>
      <c r="AO253" s="43"/>
      <c r="AP253" s="45"/>
      <c r="AQ253" s="45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7"/>
      <c r="BD253" s="35"/>
      <c r="BE253" s="48" t="s">
        <v>17</v>
      </c>
      <c r="BF253" s="59"/>
      <c r="BG253" s="59"/>
      <c r="BH253" s="59"/>
      <c r="BI253" s="59"/>
      <c r="BJ253" s="59"/>
      <c r="BK253" s="59"/>
      <c r="BL253" s="35"/>
      <c r="BM253" s="35"/>
      <c r="BN253" s="35"/>
      <c r="BO253" s="35"/>
      <c r="BP253" s="44"/>
      <c r="BQ253" s="37"/>
      <c r="BR253" s="24"/>
    </row>
    <row r="254" spans="1:70" ht="15.6" customHeight="1" x14ac:dyDescent="0.4">
      <c r="A254" s="24"/>
      <c r="B254" s="24"/>
      <c r="C254" s="32"/>
      <c r="D254" s="87" t="s">
        <v>18</v>
      </c>
      <c r="E254" s="88"/>
      <c r="F254" s="88"/>
      <c r="G254" s="88"/>
      <c r="H254" s="88"/>
      <c r="I254" s="88"/>
      <c r="J254" s="88"/>
      <c r="K254" s="88"/>
      <c r="L254" s="88"/>
      <c r="M254" s="89"/>
      <c r="N254" s="96" t="str">
        <f>IF([3]回答表!X47="○","○","")</f>
        <v/>
      </c>
      <c r="O254" s="97"/>
      <c r="P254" s="97"/>
      <c r="Q254" s="98"/>
      <c r="R254" s="38"/>
      <c r="S254" s="38"/>
      <c r="T254" s="38"/>
      <c r="U254" s="105" t="str">
        <f>IF([3]回答表!X47="○",[3]回答表!B414,IF([3]回答表!AA47="○",[3]回答表!B431,""))</f>
        <v/>
      </c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7"/>
      <c r="AK254" s="49"/>
      <c r="AL254" s="49"/>
      <c r="AM254" s="133" t="s">
        <v>71</v>
      </c>
      <c r="AN254" s="134"/>
      <c r="AO254" s="134"/>
      <c r="AP254" s="134"/>
      <c r="AQ254" s="134"/>
      <c r="AR254" s="134"/>
      <c r="AS254" s="134"/>
      <c r="AT254" s="135"/>
      <c r="AU254" s="133" t="s">
        <v>72</v>
      </c>
      <c r="AV254" s="134"/>
      <c r="AW254" s="134"/>
      <c r="AX254" s="134"/>
      <c r="AY254" s="134"/>
      <c r="AZ254" s="134"/>
      <c r="BA254" s="134"/>
      <c r="BB254" s="135"/>
      <c r="BC254" s="39"/>
      <c r="BD254" s="34"/>
      <c r="BE254" s="114" t="str">
        <f>IF([3]回答表!X47="○",[3]回答表!B424,IF([3]回答表!AA47="○",[3]回答表!B441,""))</f>
        <v/>
      </c>
      <c r="BF254" s="115"/>
      <c r="BG254" s="115"/>
      <c r="BH254" s="115"/>
      <c r="BI254" s="114"/>
      <c r="BJ254" s="115"/>
      <c r="BK254" s="115"/>
      <c r="BL254" s="115"/>
      <c r="BM254" s="114"/>
      <c r="BN254" s="115"/>
      <c r="BO254" s="115"/>
      <c r="BP254" s="116"/>
      <c r="BQ254" s="37"/>
      <c r="BR254" s="24"/>
    </row>
    <row r="255" spans="1:70" ht="15.6" customHeight="1" x14ac:dyDescent="0.4">
      <c r="A255" s="24"/>
      <c r="B255" s="24"/>
      <c r="C255" s="32"/>
      <c r="D255" s="90"/>
      <c r="E255" s="91"/>
      <c r="F255" s="91"/>
      <c r="G255" s="91"/>
      <c r="H255" s="91"/>
      <c r="I255" s="91"/>
      <c r="J255" s="91"/>
      <c r="K255" s="91"/>
      <c r="L255" s="91"/>
      <c r="M255" s="92"/>
      <c r="N255" s="99"/>
      <c r="O255" s="100"/>
      <c r="P255" s="100"/>
      <c r="Q255" s="101"/>
      <c r="R255" s="38"/>
      <c r="S255" s="38"/>
      <c r="T255" s="38"/>
      <c r="U255" s="108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10"/>
      <c r="AK255" s="49"/>
      <c r="AL255" s="49"/>
      <c r="AM255" s="136"/>
      <c r="AN255" s="137"/>
      <c r="AO255" s="137"/>
      <c r="AP255" s="137"/>
      <c r="AQ255" s="137"/>
      <c r="AR255" s="137"/>
      <c r="AS255" s="137"/>
      <c r="AT255" s="138"/>
      <c r="AU255" s="136"/>
      <c r="AV255" s="137"/>
      <c r="AW255" s="137"/>
      <c r="AX255" s="137"/>
      <c r="AY255" s="137"/>
      <c r="AZ255" s="137"/>
      <c r="BA255" s="137"/>
      <c r="BB255" s="138"/>
      <c r="BC255" s="39"/>
      <c r="BD255" s="34"/>
      <c r="BE255" s="81"/>
      <c r="BF255" s="82"/>
      <c r="BG255" s="82"/>
      <c r="BH255" s="82"/>
      <c r="BI255" s="81"/>
      <c r="BJ255" s="82"/>
      <c r="BK255" s="82"/>
      <c r="BL255" s="82"/>
      <c r="BM255" s="81"/>
      <c r="BN255" s="82"/>
      <c r="BO255" s="82"/>
      <c r="BP255" s="85"/>
      <c r="BQ255" s="37"/>
      <c r="BR255" s="24"/>
    </row>
    <row r="256" spans="1:70" ht="15.6" customHeight="1" x14ac:dyDescent="0.4">
      <c r="A256" s="24"/>
      <c r="B256" s="24"/>
      <c r="C256" s="32"/>
      <c r="D256" s="90"/>
      <c r="E256" s="91"/>
      <c r="F256" s="91"/>
      <c r="G256" s="91"/>
      <c r="H256" s="91"/>
      <c r="I256" s="91"/>
      <c r="J256" s="91"/>
      <c r="K256" s="91"/>
      <c r="L256" s="91"/>
      <c r="M256" s="92"/>
      <c r="N256" s="99"/>
      <c r="O256" s="100"/>
      <c r="P256" s="100"/>
      <c r="Q256" s="101"/>
      <c r="R256" s="38"/>
      <c r="S256" s="38"/>
      <c r="T256" s="38"/>
      <c r="U256" s="108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10"/>
      <c r="AK256" s="49"/>
      <c r="AL256" s="49"/>
      <c r="AM256" s="117" t="str">
        <f>IF([3]回答表!X47="○",[3]回答表!G420,IF([3]回答表!AA47="○",[3]回答表!G437,""))</f>
        <v/>
      </c>
      <c r="AN256" s="118"/>
      <c r="AO256" s="118"/>
      <c r="AP256" s="118"/>
      <c r="AQ256" s="118"/>
      <c r="AR256" s="118"/>
      <c r="AS256" s="118"/>
      <c r="AT256" s="119"/>
      <c r="AU256" s="117" t="str">
        <f>IF([3]回答表!X47="○",[3]回答表!G421,IF([3]回答表!AA47="○",[3]回答表!G438,""))</f>
        <v/>
      </c>
      <c r="AV256" s="118"/>
      <c r="AW256" s="118"/>
      <c r="AX256" s="118"/>
      <c r="AY256" s="118"/>
      <c r="AZ256" s="118"/>
      <c r="BA256" s="118"/>
      <c r="BB256" s="119"/>
      <c r="BC256" s="39"/>
      <c r="BD256" s="34"/>
      <c r="BE256" s="81"/>
      <c r="BF256" s="82"/>
      <c r="BG256" s="82"/>
      <c r="BH256" s="82"/>
      <c r="BI256" s="81"/>
      <c r="BJ256" s="82"/>
      <c r="BK256" s="82"/>
      <c r="BL256" s="82"/>
      <c r="BM256" s="81"/>
      <c r="BN256" s="82"/>
      <c r="BO256" s="82"/>
      <c r="BP256" s="85"/>
      <c r="BQ256" s="37"/>
      <c r="BR256" s="24"/>
    </row>
    <row r="257" spans="1:70" ht="15.6" customHeight="1" x14ac:dyDescent="0.4">
      <c r="A257" s="24"/>
      <c r="B257" s="24"/>
      <c r="C257" s="32"/>
      <c r="D257" s="93"/>
      <c r="E257" s="94"/>
      <c r="F257" s="94"/>
      <c r="G257" s="94"/>
      <c r="H257" s="94"/>
      <c r="I257" s="94"/>
      <c r="J257" s="94"/>
      <c r="K257" s="94"/>
      <c r="L257" s="94"/>
      <c r="M257" s="95"/>
      <c r="N257" s="102"/>
      <c r="O257" s="103"/>
      <c r="P257" s="103"/>
      <c r="Q257" s="104"/>
      <c r="R257" s="38"/>
      <c r="S257" s="38"/>
      <c r="T257" s="38"/>
      <c r="U257" s="108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10"/>
      <c r="AK257" s="49"/>
      <c r="AL257" s="49"/>
      <c r="AM257" s="120"/>
      <c r="AN257" s="121"/>
      <c r="AO257" s="121"/>
      <c r="AP257" s="121"/>
      <c r="AQ257" s="121"/>
      <c r="AR257" s="121"/>
      <c r="AS257" s="121"/>
      <c r="AT257" s="122"/>
      <c r="AU257" s="120"/>
      <c r="AV257" s="121"/>
      <c r="AW257" s="121"/>
      <c r="AX257" s="121"/>
      <c r="AY257" s="121"/>
      <c r="AZ257" s="121"/>
      <c r="BA257" s="121"/>
      <c r="BB257" s="122"/>
      <c r="BC257" s="39"/>
      <c r="BD257" s="34"/>
      <c r="BE257" s="81" t="str">
        <f>IF([3]回答表!X47="○",[3]回答表!E424,IF([3]回答表!AA47="○",[3]回答表!E441,""))</f>
        <v/>
      </c>
      <c r="BF257" s="82"/>
      <c r="BG257" s="82"/>
      <c r="BH257" s="82"/>
      <c r="BI257" s="81" t="str">
        <f>IF([3]回答表!X47="○",[3]回答表!E425,IF([3]回答表!AA47="○",[3]回答表!E442,""))</f>
        <v/>
      </c>
      <c r="BJ257" s="82"/>
      <c r="BK257" s="82"/>
      <c r="BL257" s="85"/>
      <c r="BM257" s="81" t="str">
        <f>IF([3]回答表!X47="○",[3]回答表!E426,IF([3]回答表!AA47="○",[3]回答表!E443,""))</f>
        <v/>
      </c>
      <c r="BN257" s="82"/>
      <c r="BO257" s="82"/>
      <c r="BP257" s="85"/>
      <c r="BQ257" s="37"/>
      <c r="BR257" s="24"/>
    </row>
    <row r="258" spans="1:70" ht="15.6" customHeight="1" x14ac:dyDescent="0.4">
      <c r="A258" s="24"/>
      <c r="B258" s="24"/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2"/>
      <c r="O258" s="52"/>
      <c r="P258" s="52"/>
      <c r="Q258" s="52"/>
      <c r="R258" s="52"/>
      <c r="S258" s="52"/>
      <c r="T258" s="52"/>
      <c r="U258" s="108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10"/>
      <c r="AK258" s="49"/>
      <c r="AL258" s="49"/>
      <c r="AM258" s="123"/>
      <c r="AN258" s="124"/>
      <c r="AO258" s="124"/>
      <c r="AP258" s="124"/>
      <c r="AQ258" s="124"/>
      <c r="AR258" s="124"/>
      <c r="AS258" s="124"/>
      <c r="AT258" s="125"/>
      <c r="AU258" s="123"/>
      <c r="AV258" s="124"/>
      <c r="AW258" s="124"/>
      <c r="AX258" s="124"/>
      <c r="AY258" s="124"/>
      <c r="AZ258" s="124"/>
      <c r="BA258" s="124"/>
      <c r="BB258" s="125"/>
      <c r="BC258" s="39"/>
      <c r="BD258" s="39"/>
      <c r="BE258" s="81"/>
      <c r="BF258" s="82"/>
      <c r="BG258" s="82"/>
      <c r="BH258" s="82"/>
      <c r="BI258" s="81"/>
      <c r="BJ258" s="82"/>
      <c r="BK258" s="82"/>
      <c r="BL258" s="85"/>
      <c r="BM258" s="81"/>
      <c r="BN258" s="82"/>
      <c r="BO258" s="82"/>
      <c r="BP258" s="85"/>
      <c r="BQ258" s="37"/>
      <c r="BR258" s="24"/>
    </row>
    <row r="259" spans="1:70" ht="15.6" customHeight="1" x14ac:dyDescent="0.4">
      <c r="A259" s="24"/>
      <c r="B259" s="24"/>
      <c r="C259" s="3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2"/>
      <c r="O259" s="52"/>
      <c r="P259" s="52"/>
      <c r="Q259" s="52"/>
      <c r="R259" s="52"/>
      <c r="S259" s="52"/>
      <c r="T259" s="52"/>
      <c r="U259" s="108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10"/>
      <c r="AK259" s="49"/>
      <c r="AL259" s="49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9"/>
      <c r="BD259" s="34"/>
      <c r="BE259" s="81"/>
      <c r="BF259" s="82"/>
      <c r="BG259" s="82"/>
      <c r="BH259" s="82"/>
      <c r="BI259" s="81"/>
      <c r="BJ259" s="82"/>
      <c r="BK259" s="82"/>
      <c r="BL259" s="85"/>
      <c r="BM259" s="81"/>
      <c r="BN259" s="82"/>
      <c r="BO259" s="82"/>
      <c r="BP259" s="85"/>
      <c r="BQ259" s="37"/>
      <c r="BR259" s="24"/>
    </row>
    <row r="260" spans="1:70" ht="15.6" customHeight="1" x14ac:dyDescent="0.4">
      <c r="A260" s="24"/>
      <c r="B260" s="24"/>
      <c r="C260" s="32"/>
      <c r="D260" s="139" t="s">
        <v>26</v>
      </c>
      <c r="E260" s="140"/>
      <c r="F260" s="140"/>
      <c r="G260" s="140"/>
      <c r="H260" s="140"/>
      <c r="I260" s="140"/>
      <c r="J260" s="140"/>
      <c r="K260" s="140"/>
      <c r="L260" s="140"/>
      <c r="M260" s="141"/>
      <c r="N260" s="96" t="str">
        <f>IF([3]回答表!AA47="○","○","")</f>
        <v/>
      </c>
      <c r="O260" s="97"/>
      <c r="P260" s="97"/>
      <c r="Q260" s="98"/>
      <c r="R260" s="38"/>
      <c r="S260" s="38"/>
      <c r="T260" s="38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49"/>
      <c r="AL260" s="49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9"/>
      <c r="BD260" s="53"/>
      <c r="BE260" s="81"/>
      <c r="BF260" s="82"/>
      <c r="BG260" s="82"/>
      <c r="BH260" s="82"/>
      <c r="BI260" s="81"/>
      <c r="BJ260" s="82"/>
      <c r="BK260" s="82"/>
      <c r="BL260" s="85"/>
      <c r="BM260" s="81"/>
      <c r="BN260" s="82"/>
      <c r="BO260" s="82"/>
      <c r="BP260" s="85"/>
      <c r="BQ260" s="37"/>
      <c r="BR260" s="24"/>
    </row>
    <row r="261" spans="1:70" ht="15.6" customHeight="1" x14ac:dyDescent="0.4">
      <c r="A261" s="24"/>
      <c r="B261" s="24"/>
      <c r="C261" s="32"/>
      <c r="D261" s="142"/>
      <c r="E261" s="143"/>
      <c r="F261" s="143"/>
      <c r="G261" s="143"/>
      <c r="H261" s="143"/>
      <c r="I261" s="143"/>
      <c r="J261" s="143"/>
      <c r="K261" s="143"/>
      <c r="L261" s="143"/>
      <c r="M261" s="144"/>
      <c r="N261" s="99"/>
      <c r="O261" s="100"/>
      <c r="P261" s="100"/>
      <c r="Q261" s="101"/>
      <c r="R261" s="38"/>
      <c r="S261" s="38"/>
      <c r="T261" s="38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49"/>
      <c r="AL261" s="49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9"/>
      <c r="BD261" s="53"/>
      <c r="BE261" s="81" t="s">
        <v>23</v>
      </c>
      <c r="BF261" s="82"/>
      <c r="BG261" s="82"/>
      <c r="BH261" s="82"/>
      <c r="BI261" s="81" t="s">
        <v>24</v>
      </c>
      <c r="BJ261" s="82"/>
      <c r="BK261" s="82"/>
      <c r="BL261" s="82"/>
      <c r="BM261" s="81" t="s">
        <v>25</v>
      </c>
      <c r="BN261" s="82"/>
      <c r="BO261" s="82"/>
      <c r="BP261" s="85"/>
      <c r="BQ261" s="37"/>
      <c r="BR261" s="24"/>
    </row>
    <row r="262" spans="1:70" ht="15.6" customHeight="1" x14ac:dyDescent="0.4">
      <c r="A262" s="24"/>
      <c r="B262" s="24"/>
      <c r="C262" s="32"/>
      <c r="D262" s="142"/>
      <c r="E262" s="143"/>
      <c r="F262" s="143"/>
      <c r="G262" s="143"/>
      <c r="H262" s="143"/>
      <c r="I262" s="143"/>
      <c r="J262" s="143"/>
      <c r="K262" s="143"/>
      <c r="L262" s="143"/>
      <c r="M262" s="144"/>
      <c r="N262" s="99"/>
      <c r="O262" s="100"/>
      <c r="P262" s="100"/>
      <c r="Q262" s="101"/>
      <c r="R262" s="38"/>
      <c r="S262" s="38"/>
      <c r="T262" s="38"/>
      <c r="U262" s="108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10"/>
      <c r="AK262" s="49"/>
      <c r="AL262" s="49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9"/>
      <c r="BD262" s="53"/>
      <c r="BE262" s="81"/>
      <c r="BF262" s="82"/>
      <c r="BG262" s="82"/>
      <c r="BH262" s="82"/>
      <c r="BI262" s="81"/>
      <c r="BJ262" s="82"/>
      <c r="BK262" s="82"/>
      <c r="BL262" s="82"/>
      <c r="BM262" s="81"/>
      <c r="BN262" s="82"/>
      <c r="BO262" s="82"/>
      <c r="BP262" s="85"/>
      <c r="BQ262" s="37"/>
      <c r="BR262" s="24"/>
    </row>
    <row r="263" spans="1:70" ht="15.6" customHeight="1" x14ac:dyDescent="0.4">
      <c r="A263" s="24"/>
      <c r="B263" s="24"/>
      <c r="C263" s="32"/>
      <c r="D263" s="145"/>
      <c r="E263" s="146"/>
      <c r="F263" s="146"/>
      <c r="G263" s="146"/>
      <c r="H263" s="146"/>
      <c r="I263" s="146"/>
      <c r="J263" s="146"/>
      <c r="K263" s="146"/>
      <c r="L263" s="146"/>
      <c r="M263" s="147"/>
      <c r="N263" s="102"/>
      <c r="O263" s="103"/>
      <c r="P263" s="103"/>
      <c r="Q263" s="104"/>
      <c r="R263" s="38"/>
      <c r="S263" s="38"/>
      <c r="T263" s="38"/>
      <c r="U263" s="111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3"/>
      <c r="AK263" s="49"/>
      <c r="AL263" s="49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9"/>
      <c r="BD263" s="53"/>
      <c r="BE263" s="83"/>
      <c r="BF263" s="84"/>
      <c r="BG263" s="84"/>
      <c r="BH263" s="84"/>
      <c r="BI263" s="83"/>
      <c r="BJ263" s="84"/>
      <c r="BK263" s="84"/>
      <c r="BL263" s="84"/>
      <c r="BM263" s="83"/>
      <c r="BN263" s="84"/>
      <c r="BO263" s="84"/>
      <c r="BP263" s="86"/>
      <c r="BQ263" s="37"/>
      <c r="BR263" s="24"/>
    </row>
    <row r="264" spans="1:70" ht="15.6" customHeight="1" x14ac:dyDescent="0.5">
      <c r="A264" s="24"/>
      <c r="B264" s="24"/>
      <c r="C264" s="3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18"/>
      <c r="Y264" s="18"/>
      <c r="Z264" s="18"/>
      <c r="AA264" s="35"/>
      <c r="AB264" s="35"/>
      <c r="AC264" s="35"/>
      <c r="AD264" s="35"/>
      <c r="AE264" s="35"/>
      <c r="AF264" s="35"/>
      <c r="AG264" s="35"/>
      <c r="AH264" s="35"/>
      <c r="AI264" s="35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37"/>
      <c r="BR264" s="24"/>
    </row>
    <row r="265" spans="1:70" ht="19.350000000000001" customHeight="1" x14ac:dyDescent="0.5">
      <c r="A265" s="24"/>
      <c r="B265" s="24"/>
      <c r="C265" s="3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38"/>
      <c r="O265" s="38"/>
      <c r="P265" s="38"/>
      <c r="Q265" s="38"/>
      <c r="R265" s="38"/>
      <c r="S265" s="38"/>
      <c r="T265" s="38"/>
      <c r="U265" s="42" t="s">
        <v>32</v>
      </c>
      <c r="V265" s="38"/>
      <c r="W265" s="38"/>
      <c r="X265" s="38"/>
      <c r="Y265" s="38"/>
      <c r="Z265" s="38"/>
      <c r="AA265" s="35"/>
      <c r="AB265" s="43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2" t="s">
        <v>33</v>
      </c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18"/>
      <c r="BQ265" s="37"/>
      <c r="BR265" s="24"/>
    </row>
    <row r="266" spans="1:70" ht="15.6" customHeight="1" x14ac:dyDescent="0.4">
      <c r="A266" s="24"/>
      <c r="B266" s="24"/>
      <c r="C266" s="32"/>
      <c r="D266" s="87" t="s">
        <v>34</v>
      </c>
      <c r="E266" s="88"/>
      <c r="F266" s="88"/>
      <c r="G266" s="88"/>
      <c r="H266" s="88"/>
      <c r="I266" s="88"/>
      <c r="J266" s="88"/>
      <c r="K266" s="88"/>
      <c r="L266" s="88"/>
      <c r="M266" s="89"/>
      <c r="N266" s="96" t="str">
        <f>IF([3]回答表!AD47="○","○","")</f>
        <v/>
      </c>
      <c r="O266" s="97"/>
      <c r="P266" s="97"/>
      <c r="Q266" s="98"/>
      <c r="R266" s="38"/>
      <c r="S266" s="38"/>
      <c r="T266" s="38"/>
      <c r="U266" s="105" t="str">
        <f>IF([3]回答表!AD47="○",[3]回答表!B448,"")</f>
        <v/>
      </c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7"/>
      <c r="AK266" s="49"/>
      <c r="AL266" s="49"/>
      <c r="AM266" s="105" t="str">
        <f>IF([3]回答表!AD47="○",[3]回答表!B454,"")</f>
        <v/>
      </c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7"/>
      <c r="BQ266" s="37"/>
      <c r="BR266" s="24"/>
    </row>
    <row r="267" spans="1:70" ht="15.6" customHeight="1" x14ac:dyDescent="0.4">
      <c r="A267" s="24"/>
      <c r="B267" s="24"/>
      <c r="C267" s="32"/>
      <c r="D267" s="90"/>
      <c r="E267" s="91"/>
      <c r="F267" s="91"/>
      <c r="G267" s="91"/>
      <c r="H267" s="91"/>
      <c r="I267" s="91"/>
      <c r="J267" s="91"/>
      <c r="K267" s="91"/>
      <c r="L267" s="91"/>
      <c r="M267" s="92"/>
      <c r="N267" s="99"/>
      <c r="O267" s="100"/>
      <c r="P267" s="100"/>
      <c r="Q267" s="101"/>
      <c r="R267" s="38"/>
      <c r="S267" s="38"/>
      <c r="T267" s="38"/>
      <c r="U267" s="108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10"/>
      <c r="AK267" s="49"/>
      <c r="AL267" s="49"/>
      <c r="AM267" s="108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10"/>
      <c r="BQ267" s="37"/>
      <c r="BR267" s="24"/>
    </row>
    <row r="268" spans="1:70" ht="15.6" customHeight="1" x14ac:dyDescent="0.4">
      <c r="A268" s="24"/>
      <c r="B268" s="24"/>
      <c r="C268" s="32"/>
      <c r="D268" s="90"/>
      <c r="E268" s="91"/>
      <c r="F268" s="91"/>
      <c r="G268" s="91"/>
      <c r="H268" s="91"/>
      <c r="I268" s="91"/>
      <c r="J268" s="91"/>
      <c r="K268" s="91"/>
      <c r="L268" s="91"/>
      <c r="M268" s="92"/>
      <c r="N268" s="99"/>
      <c r="O268" s="100"/>
      <c r="P268" s="100"/>
      <c r="Q268" s="101"/>
      <c r="R268" s="38"/>
      <c r="S268" s="38"/>
      <c r="T268" s="38"/>
      <c r="U268" s="108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10"/>
      <c r="AK268" s="49"/>
      <c r="AL268" s="49"/>
      <c r="AM268" s="108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10"/>
      <c r="BQ268" s="37"/>
      <c r="BR268" s="24"/>
    </row>
    <row r="269" spans="1:70" ht="15.6" customHeight="1" x14ac:dyDescent="0.4">
      <c r="C269" s="32"/>
      <c r="D269" s="93"/>
      <c r="E269" s="94"/>
      <c r="F269" s="94"/>
      <c r="G269" s="94"/>
      <c r="H269" s="94"/>
      <c r="I269" s="94"/>
      <c r="J269" s="94"/>
      <c r="K269" s="94"/>
      <c r="L269" s="94"/>
      <c r="M269" s="95"/>
      <c r="N269" s="102"/>
      <c r="O269" s="103"/>
      <c r="P269" s="103"/>
      <c r="Q269" s="104"/>
      <c r="R269" s="38"/>
      <c r="S269" s="38"/>
      <c r="T269" s="38"/>
      <c r="U269" s="111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3"/>
      <c r="AK269" s="49"/>
      <c r="AL269" s="49"/>
      <c r="AM269" s="111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3"/>
      <c r="BQ269" s="37"/>
    </row>
    <row r="270" spans="1:70" ht="15.6" customHeight="1" x14ac:dyDescent="0.4"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8"/>
    </row>
    <row r="271" spans="1:70" ht="15.6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</row>
    <row r="272" spans="1:70" ht="15.6" customHeight="1" x14ac:dyDescent="0.4"/>
    <row r="273" spans="3:69" ht="15.6" customHeight="1" x14ac:dyDescent="0.4"/>
    <row r="274" spans="3:69" ht="15.6" customHeight="1" x14ac:dyDescent="0.4"/>
    <row r="275" spans="3:69" ht="21.95" customHeight="1" x14ac:dyDescent="0.4">
      <c r="C275" s="71" t="s">
        <v>73</v>
      </c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</row>
    <row r="276" spans="3:69" ht="21.95" customHeight="1" x14ac:dyDescent="0.4"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</row>
    <row r="277" spans="3:69" ht="21.95" customHeight="1" x14ac:dyDescent="0.4"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</row>
    <row r="278" spans="3:69" ht="15.6" customHeight="1" x14ac:dyDescent="0.4">
      <c r="C278" s="63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65"/>
    </row>
    <row r="279" spans="3:69" ht="18.95" customHeight="1" x14ac:dyDescent="0.4">
      <c r="C279" s="66"/>
      <c r="D279" s="72" t="str">
        <f>IF([3]回答表!R48="○",[3]回答表!B467,"")</f>
        <v/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4"/>
      <c r="BQ279" s="67"/>
    </row>
    <row r="280" spans="3:69" ht="23.45" customHeight="1" x14ac:dyDescent="0.4">
      <c r="C280" s="66"/>
      <c r="D280" s="7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7"/>
      <c r="BQ280" s="67"/>
    </row>
    <row r="281" spans="3:69" ht="23.45" customHeight="1" x14ac:dyDescent="0.4">
      <c r="C281" s="66"/>
      <c r="D281" s="7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7"/>
      <c r="BQ281" s="67"/>
    </row>
    <row r="282" spans="3:69" ht="23.45" customHeight="1" x14ac:dyDescent="0.4">
      <c r="C282" s="66"/>
      <c r="D282" s="7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7"/>
      <c r="BQ282" s="67"/>
    </row>
    <row r="283" spans="3:69" ht="23.45" customHeight="1" x14ac:dyDescent="0.4">
      <c r="C283" s="66"/>
      <c r="D283" s="75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7"/>
      <c r="BQ283" s="67"/>
    </row>
    <row r="284" spans="3:69" ht="23.45" customHeight="1" x14ac:dyDescent="0.4">
      <c r="C284" s="66"/>
      <c r="D284" s="75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7"/>
      <c r="BQ284" s="67"/>
    </row>
    <row r="285" spans="3:69" ht="23.45" customHeight="1" x14ac:dyDescent="0.4">
      <c r="C285" s="66"/>
      <c r="D285" s="75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7"/>
      <c r="BQ285" s="67"/>
    </row>
    <row r="286" spans="3:69" ht="23.45" customHeight="1" x14ac:dyDescent="0.4">
      <c r="C286" s="66"/>
      <c r="D286" s="75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7"/>
      <c r="BQ286" s="67"/>
    </row>
    <row r="287" spans="3:69" ht="23.45" customHeight="1" x14ac:dyDescent="0.4">
      <c r="C287" s="66"/>
      <c r="D287" s="75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7"/>
      <c r="BQ287" s="67"/>
    </row>
    <row r="288" spans="3:69" ht="23.45" customHeight="1" x14ac:dyDescent="0.4">
      <c r="C288" s="66"/>
      <c r="D288" s="75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7"/>
      <c r="BQ288" s="67"/>
    </row>
    <row r="289" spans="3:69" ht="23.45" customHeight="1" x14ac:dyDescent="0.4">
      <c r="C289" s="66"/>
      <c r="D289" s="75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7"/>
      <c r="BQ289" s="67"/>
    </row>
    <row r="290" spans="3:69" ht="23.45" customHeight="1" x14ac:dyDescent="0.4">
      <c r="C290" s="66"/>
      <c r="D290" s="75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7"/>
      <c r="BQ290" s="67"/>
    </row>
    <row r="291" spans="3:69" ht="23.45" customHeight="1" x14ac:dyDescent="0.4">
      <c r="C291" s="66"/>
      <c r="D291" s="75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7"/>
      <c r="BQ291" s="67"/>
    </row>
    <row r="292" spans="3:69" ht="23.45" customHeight="1" x14ac:dyDescent="0.4">
      <c r="C292" s="66"/>
      <c r="D292" s="75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7"/>
      <c r="BQ292" s="67"/>
    </row>
    <row r="293" spans="3:69" ht="23.45" customHeight="1" x14ac:dyDescent="0.4">
      <c r="C293" s="66"/>
      <c r="D293" s="75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7"/>
      <c r="BQ293" s="67"/>
    </row>
    <row r="294" spans="3:69" ht="23.45" customHeight="1" x14ac:dyDescent="0.4">
      <c r="C294" s="66"/>
      <c r="D294" s="75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7"/>
      <c r="BQ294" s="67"/>
    </row>
    <row r="295" spans="3:69" ht="23.45" customHeight="1" x14ac:dyDescent="0.4">
      <c r="C295" s="66"/>
      <c r="D295" s="75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7"/>
      <c r="BQ295" s="67"/>
    </row>
    <row r="296" spans="3:69" ht="23.45" customHeight="1" x14ac:dyDescent="0.4">
      <c r="C296" s="66"/>
      <c r="D296" s="75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7"/>
      <c r="BQ296" s="67"/>
    </row>
    <row r="297" spans="3:69" ht="23.45" customHeight="1" x14ac:dyDescent="0.4">
      <c r="C297" s="66"/>
      <c r="D297" s="78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79"/>
      <c r="AS297" s="79"/>
      <c r="AT297" s="79"/>
      <c r="AU297" s="79"/>
      <c r="AV297" s="79"/>
      <c r="AW297" s="79"/>
      <c r="AX297" s="79"/>
      <c r="AY297" s="79"/>
      <c r="AZ297" s="79"/>
      <c r="BA297" s="79"/>
      <c r="BB297" s="79"/>
      <c r="BC297" s="79"/>
      <c r="BD297" s="79"/>
      <c r="BE297" s="79"/>
      <c r="BF297" s="79"/>
      <c r="BG297" s="79"/>
      <c r="BH297" s="79"/>
      <c r="BI297" s="79"/>
      <c r="BJ297" s="79"/>
      <c r="BK297" s="79"/>
      <c r="BL297" s="79"/>
      <c r="BM297" s="79"/>
      <c r="BN297" s="79"/>
      <c r="BO297" s="79"/>
      <c r="BP297" s="80"/>
      <c r="BQ297" s="37"/>
    </row>
    <row r="298" spans="3:69" ht="12.6" customHeight="1" x14ac:dyDescent="0.4">
      <c r="C298" s="68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70"/>
    </row>
  </sheetData>
  <mergeCells count="303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</mergeCells>
  <phoneticPr fontId="1"/>
  <conditionalFormatting sqref="A29:XFD30 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rowBreaks count="3" manualBreakCount="3">
    <brk id="80" max="69" man="1"/>
    <brk id="152" max="69" man="1"/>
    <brk id="248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E51F4-2CE3-4B86-B1CA-A90C9AD88115}">
  <sheetPr>
    <pageSetUpPr fitToPage="1"/>
  </sheetPr>
  <dimension ref="A1:CE298"/>
  <sheetViews>
    <sheetView showZeros="0" zoomScale="55" zoomScaleNormal="55" workbookViewId="0">
      <selection activeCell="AM243" sqref="AM243:BP246"/>
    </sheetView>
  </sheetViews>
  <sheetFormatPr defaultColWidth="2.875" defaultRowHeight="12.6" customHeight="1" x14ac:dyDescent="0.4"/>
  <cols>
    <col min="1" max="70" width="2.5" customWidth="1"/>
  </cols>
  <sheetData>
    <row r="1" spans="3:70" ht="15.6" customHeight="1" x14ac:dyDescent="0.4"/>
    <row r="2" spans="3:70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 x14ac:dyDescent="0.4">
      <c r="C8" s="244" t="s">
        <v>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1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2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8"/>
      <c r="BF8" s="244" t="s">
        <v>3</v>
      </c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7"/>
    </row>
    <row r="9" spans="3:70" ht="15.6" customHeight="1" x14ac:dyDescent="0.4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0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9"/>
      <c r="AO9" s="200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7"/>
    </row>
    <row r="10" spans="3:70" ht="15.6" customHeight="1" x14ac:dyDescent="0.4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7"/>
    </row>
    <row r="11" spans="3:70" ht="15.6" customHeight="1" x14ac:dyDescent="0.4">
      <c r="C11" s="251" t="str">
        <f>IF(COUNTIF([2]回答表!K15,"*")&gt;0,[2]回答表!K15,"")</f>
        <v>五城目町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tr">
        <f>IF(COUNTIF([2]回答表!F17,"*")&gt;0,[2]回答表!F17,"")</f>
        <v>簡易水道事業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tr">
        <f>IF(COUNTIF([2]回答表!W17,"*")&gt;0,[2]回答表!W17,"")</f>
        <v>―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8"/>
      <c r="BF11" s="251" t="str">
        <f>IF(COUNTIF([2]回答表!F19,"*")&gt;0,[2]回答表!F19,"")</f>
        <v>―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5"/>
    </row>
    <row r="12" spans="3:70" ht="15.6" customHeight="1" x14ac:dyDescent="0.4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8"/>
      <c r="AG12" s="198"/>
      <c r="AH12" s="198"/>
      <c r="AI12" s="198"/>
      <c r="AJ12" s="198"/>
      <c r="AK12" s="198"/>
      <c r="AL12" s="198"/>
      <c r="AM12" s="198"/>
      <c r="AN12" s="199"/>
      <c r="AO12" s="200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5"/>
    </row>
    <row r="13" spans="3:70" ht="15.6" customHeight="1" x14ac:dyDescent="0.4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"/>
    </row>
    <row r="14" spans="3:70" ht="15.6" customHeight="1" x14ac:dyDescent="0.4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 x14ac:dyDescent="0.4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3" ht="15.6" customHeight="1" x14ac:dyDescent="0.4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83" ht="15.6" customHeight="1" x14ac:dyDescent="0.4">
      <c r="C18" s="13"/>
      <c r="D18" s="211" t="s">
        <v>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3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3:83" ht="15.6" customHeight="1" x14ac:dyDescent="0.4">
      <c r="C19" s="13"/>
      <c r="D19" s="214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6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3:83" ht="13.35" customHeight="1" x14ac:dyDescent="0.4">
      <c r="C20" s="13"/>
      <c r="D20" s="217" t="s">
        <v>5</v>
      </c>
      <c r="E20" s="218"/>
      <c r="F20" s="218"/>
      <c r="G20" s="218"/>
      <c r="H20" s="218"/>
      <c r="I20" s="218"/>
      <c r="J20" s="219"/>
      <c r="K20" s="217" t="s">
        <v>6</v>
      </c>
      <c r="L20" s="218"/>
      <c r="M20" s="218"/>
      <c r="N20" s="218"/>
      <c r="O20" s="218"/>
      <c r="P20" s="218"/>
      <c r="Q20" s="219"/>
      <c r="R20" s="217" t="s">
        <v>7</v>
      </c>
      <c r="S20" s="218"/>
      <c r="T20" s="218"/>
      <c r="U20" s="218"/>
      <c r="V20" s="218"/>
      <c r="W20" s="218"/>
      <c r="X20" s="219"/>
      <c r="Y20" s="226" t="s">
        <v>8</v>
      </c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6"/>
      <c r="BB20" s="235" t="s">
        <v>9</v>
      </c>
      <c r="BC20" s="236"/>
      <c r="BD20" s="236"/>
      <c r="BE20" s="236"/>
      <c r="BF20" s="236"/>
      <c r="BG20" s="236"/>
      <c r="BH20" s="236"/>
      <c r="BI20" s="204"/>
      <c r="BJ20" s="205"/>
      <c r="BK20" s="15"/>
      <c r="BR20" s="17"/>
    </row>
    <row r="21" spans="3:83" ht="13.35" customHeight="1" x14ac:dyDescent="0.4">
      <c r="C21" s="13"/>
      <c r="D21" s="220"/>
      <c r="E21" s="221"/>
      <c r="F21" s="221"/>
      <c r="G21" s="221"/>
      <c r="H21" s="221"/>
      <c r="I21" s="221"/>
      <c r="J21" s="222"/>
      <c r="K21" s="220"/>
      <c r="L21" s="221"/>
      <c r="M21" s="221"/>
      <c r="N21" s="221"/>
      <c r="O21" s="221"/>
      <c r="P21" s="221"/>
      <c r="Q21" s="222"/>
      <c r="R21" s="220"/>
      <c r="S21" s="221"/>
      <c r="T21" s="221"/>
      <c r="U21" s="221"/>
      <c r="V21" s="221"/>
      <c r="W21" s="221"/>
      <c r="X21" s="222"/>
      <c r="Y21" s="229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6"/>
      <c r="BB21" s="237"/>
      <c r="BC21" s="238"/>
      <c r="BD21" s="238"/>
      <c r="BE21" s="238"/>
      <c r="BF21" s="238"/>
      <c r="BG21" s="238"/>
      <c r="BH21" s="238"/>
      <c r="BI21" s="206"/>
      <c r="BJ21" s="207"/>
      <c r="BK21" s="15"/>
      <c r="BR21" s="17"/>
    </row>
    <row r="22" spans="3:83" ht="13.35" customHeight="1" x14ac:dyDescent="0.4">
      <c r="C22" s="13"/>
      <c r="D22" s="220"/>
      <c r="E22" s="221"/>
      <c r="F22" s="221"/>
      <c r="G22" s="221"/>
      <c r="H22" s="221"/>
      <c r="I22" s="221"/>
      <c r="J22" s="222"/>
      <c r="K22" s="220"/>
      <c r="L22" s="221"/>
      <c r="M22" s="221"/>
      <c r="N22" s="221"/>
      <c r="O22" s="221"/>
      <c r="P22" s="221"/>
      <c r="Q22" s="222"/>
      <c r="R22" s="220"/>
      <c r="S22" s="221"/>
      <c r="T22" s="221"/>
      <c r="U22" s="221"/>
      <c r="V22" s="221"/>
      <c r="W22" s="221"/>
      <c r="X22" s="222"/>
      <c r="Y22" s="232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18"/>
      <c r="BB22" s="237"/>
      <c r="BC22" s="238"/>
      <c r="BD22" s="238"/>
      <c r="BE22" s="238"/>
      <c r="BF22" s="238"/>
      <c r="BG22" s="238"/>
      <c r="BH22" s="238"/>
      <c r="BI22" s="206"/>
      <c r="BJ22" s="207"/>
      <c r="BK22" s="15"/>
      <c r="BR22" s="17"/>
    </row>
    <row r="23" spans="3:83" ht="31.35" customHeight="1" x14ac:dyDescent="0.4">
      <c r="C23" s="13"/>
      <c r="D23" s="223"/>
      <c r="E23" s="224"/>
      <c r="F23" s="224"/>
      <c r="G23" s="224"/>
      <c r="H23" s="224"/>
      <c r="I23" s="224"/>
      <c r="J23" s="225"/>
      <c r="K23" s="223"/>
      <c r="L23" s="224"/>
      <c r="M23" s="224"/>
      <c r="N23" s="224"/>
      <c r="O23" s="224"/>
      <c r="P23" s="224"/>
      <c r="Q23" s="225"/>
      <c r="R23" s="223"/>
      <c r="S23" s="224"/>
      <c r="T23" s="224"/>
      <c r="U23" s="224"/>
      <c r="V23" s="224"/>
      <c r="W23" s="224"/>
      <c r="X23" s="225"/>
      <c r="Y23" s="241" t="s">
        <v>10</v>
      </c>
      <c r="Z23" s="242"/>
      <c r="AA23" s="242"/>
      <c r="AB23" s="242"/>
      <c r="AC23" s="242"/>
      <c r="AD23" s="242"/>
      <c r="AE23" s="243"/>
      <c r="AF23" s="241" t="s">
        <v>11</v>
      </c>
      <c r="AG23" s="242"/>
      <c r="AH23" s="242"/>
      <c r="AI23" s="242"/>
      <c r="AJ23" s="242"/>
      <c r="AK23" s="242"/>
      <c r="AL23" s="243"/>
      <c r="AM23" s="241" t="s">
        <v>12</v>
      </c>
      <c r="AN23" s="242"/>
      <c r="AO23" s="242"/>
      <c r="AP23" s="242"/>
      <c r="AQ23" s="242"/>
      <c r="AR23" s="242"/>
      <c r="AS23" s="243"/>
      <c r="AT23" s="241" t="s">
        <v>13</v>
      </c>
      <c r="AU23" s="242"/>
      <c r="AV23" s="242"/>
      <c r="AW23" s="242"/>
      <c r="AX23" s="242"/>
      <c r="AY23" s="242"/>
      <c r="AZ23" s="243"/>
      <c r="BA23" s="18"/>
      <c r="BB23" s="239"/>
      <c r="BC23" s="240"/>
      <c r="BD23" s="240"/>
      <c r="BE23" s="240"/>
      <c r="BF23" s="240"/>
      <c r="BG23" s="240"/>
      <c r="BH23" s="240"/>
      <c r="BI23" s="208"/>
      <c r="BJ23" s="209"/>
      <c r="BK23" s="15"/>
      <c r="BR23" s="17"/>
    </row>
    <row r="24" spans="3:83" ht="15.6" customHeight="1" x14ac:dyDescent="0.4">
      <c r="C24" s="13"/>
      <c r="D24" s="120" t="str">
        <f>IF([2]回答表!R41="○","○","")</f>
        <v>○</v>
      </c>
      <c r="E24" s="121"/>
      <c r="F24" s="121"/>
      <c r="G24" s="121"/>
      <c r="H24" s="121"/>
      <c r="I24" s="121"/>
      <c r="J24" s="122"/>
      <c r="K24" s="120" t="str">
        <f>IF([2]回答表!R42="○","○","")</f>
        <v/>
      </c>
      <c r="L24" s="121"/>
      <c r="M24" s="121"/>
      <c r="N24" s="121"/>
      <c r="O24" s="121"/>
      <c r="P24" s="121"/>
      <c r="Q24" s="122"/>
      <c r="R24" s="120" t="str">
        <f>IF([2]回答表!R43="○","○","")</f>
        <v/>
      </c>
      <c r="S24" s="121"/>
      <c r="T24" s="121"/>
      <c r="U24" s="121"/>
      <c r="V24" s="121"/>
      <c r="W24" s="121"/>
      <c r="X24" s="122"/>
      <c r="Y24" s="120" t="str">
        <f>IF([2]回答表!R44="○","○","")</f>
        <v/>
      </c>
      <c r="Z24" s="121"/>
      <c r="AA24" s="121"/>
      <c r="AB24" s="121"/>
      <c r="AC24" s="121"/>
      <c r="AD24" s="121"/>
      <c r="AE24" s="122"/>
      <c r="AF24" s="120" t="str">
        <f>IF([2]回答表!R45="○","○","")</f>
        <v/>
      </c>
      <c r="AG24" s="121"/>
      <c r="AH24" s="121"/>
      <c r="AI24" s="121"/>
      <c r="AJ24" s="121"/>
      <c r="AK24" s="121"/>
      <c r="AL24" s="122"/>
      <c r="AM24" s="120" t="str">
        <f>IF([2]回答表!R46="○","○","")</f>
        <v/>
      </c>
      <c r="AN24" s="121"/>
      <c r="AO24" s="121"/>
      <c r="AP24" s="121"/>
      <c r="AQ24" s="121"/>
      <c r="AR24" s="121"/>
      <c r="AS24" s="122"/>
      <c r="AT24" s="120" t="str">
        <f>IF([2]回答表!R47="○","○","")</f>
        <v/>
      </c>
      <c r="AU24" s="121"/>
      <c r="AV24" s="121"/>
      <c r="AW24" s="121"/>
      <c r="AX24" s="121"/>
      <c r="AY24" s="121"/>
      <c r="AZ24" s="122"/>
      <c r="BA24" s="18"/>
      <c r="BB24" s="117" t="str">
        <f>IF([2]回答表!R48="○","○","")</f>
        <v/>
      </c>
      <c r="BC24" s="118"/>
      <c r="BD24" s="118"/>
      <c r="BE24" s="118"/>
      <c r="BF24" s="118"/>
      <c r="BG24" s="118"/>
      <c r="BH24" s="118"/>
      <c r="BI24" s="204"/>
      <c r="BJ24" s="205"/>
      <c r="BK24" s="15"/>
      <c r="BR24" s="17"/>
    </row>
    <row r="25" spans="3:83" ht="15.6" customHeight="1" x14ac:dyDescent="0.4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19"/>
      <c r="BB25" s="120"/>
      <c r="BC25" s="121"/>
      <c r="BD25" s="121"/>
      <c r="BE25" s="121"/>
      <c r="BF25" s="121"/>
      <c r="BG25" s="121"/>
      <c r="BH25" s="121"/>
      <c r="BI25" s="206"/>
      <c r="BJ25" s="207"/>
      <c r="BK25" s="15"/>
      <c r="BR25" s="17"/>
    </row>
    <row r="26" spans="3:83" ht="15.6" customHeight="1" x14ac:dyDescent="0.4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9"/>
      <c r="BB26" s="123"/>
      <c r="BC26" s="124"/>
      <c r="BD26" s="124"/>
      <c r="BE26" s="124"/>
      <c r="BF26" s="124"/>
      <c r="BG26" s="124"/>
      <c r="BH26" s="124"/>
      <c r="BI26" s="208"/>
      <c r="BJ26" s="209"/>
      <c r="BK26" s="15"/>
      <c r="BR26" s="17"/>
    </row>
    <row r="27" spans="3:83" ht="15.6" customHeight="1" x14ac:dyDescent="0.4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3:83" ht="15.6" customHeight="1" x14ac:dyDescent="0.4">
      <c r="BR28" s="24"/>
    </row>
    <row r="29" spans="3:83" ht="15.6" customHeight="1" x14ac:dyDescent="0.4">
      <c r="BR29" s="25"/>
    </row>
    <row r="30" spans="3:83" ht="15.6" customHeight="1" x14ac:dyDescent="0.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3:83" ht="15.6" customHeight="1" x14ac:dyDescent="0.4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4"/>
      <c r="CE31" s="31"/>
    </row>
    <row r="32" spans="3:83" ht="15.6" customHeight="1" x14ac:dyDescent="0.5">
      <c r="C32" s="32"/>
      <c r="D32" s="127" t="s">
        <v>14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87" t="s">
        <v>5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9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5"/>
      <c r="BN32" s="35"/>
      <c r="BO32" s="35"/>
      <c r="BP32" s="36"/>
      <c r="BQ32" s="37"/>
      <c r="BR32" s="24"/>
    </row>
    <row r="33" spans="1:70" ht="15.6" customHeight="1" x14ac:dyDescent="0.5">
      <c r="C33" s="32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93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5"/>
      <c r="BN33" s="35"/>
      <c r="BO33" s="35"/>
      <c r="BP33" s="36"/>
      <c r="BQ33" s="37"/>
      <c r="BR33" s="24"/>
    </row>
    <row r="34" spans="1:70" ht="15.6" customHeight="1" x14ac:dyDescent="0.5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5"/>
      <c r="BN34" s="35"/>
      <c r="BO34" s="35"/>
      <c r="BP34" s="36"/>
      <c r="BQ34" s="37"/>
      <c r="BR34" s="24"/>
    </row>
    <row r="35" spans="1:70" ht="25.5" x14ac:dyDescent="0.5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48" t="s">
        <v>17</v>
      </c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6"/>
      <c r="BQ35" s="37"/>
      <c r="BR35" s="24"/>
    </row>
    <row r="36" spans="1:70" ht="15.6" customHeight="1" x14ac:dyDescent="0.4">
      <c r="A36" s="24"/>
      <c r="B36" s="24"/>
      <c r="C36" s="32"/>
      <c r="D36" s="87" t="s">
        <v>18</v>
      </c>
      <c r="E36" s="88"/>
      <c r="F36" s="88"/>
      <c r="G36" s="88"/>
      <c r="H36" s="88"/>
      <c r="I36" s="88"/>
      <c r="J36" s="88"/>
      <c r="K36" s="88"/>
      <c r="L36" s="88"/>
      <c r="M36" s="89"/>
      <c r="N36" s="96" t="str">
        <f>IF([2]回答表!X41="○","○","")</f>
        <v>○</v>
      </c>
      <c r="O36" s="97"/>
      <c r="P36" s="97"/>
      <c r="Q36" s="98"/>
      <c r="R36" s="38"/>
      <c r="S36" s="38"/>
      <c r="T36" s="38"/>
      <c r="U36" s="105" t="str">
        <f>IF([2]回答表!X41="○",[2]回答表!B56,IF([2]回答表!AA41="○",[2]回答表!B76,""))</f>
        <v>　水道事業に統合したことによる事業廃止。</v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49"/>
      <c r="AL36" s="49"/>
      <c r="AM36" s="210" t="s">
        <v>19</v>
      </c>
      <c r="AN36" s="210"/>
      <c r="AO36" s="210"/>
      <c r="AP36" s="210"/>
      <c r="AQ36" s="210"/>
      <c r="AR36" s="210"/>
      <c r="AS36" s="210"/>
      <c r="AT36" s="210"/>
      <c r="AU36" s="210" t="s">
        <v>20</v>
      </c>
      <c r="AV36" s="210"/>
      <c r="AW36" s="210"/>
      <c r="AX36" s="210"/>
      <c r="AY36" s="210"/>
      <c r="AZ36" s="210"/>
      <c r="BA36" s="210"/>
      <c r="BB36" s="210"/>
      <c r="BC36" s="39"/>
      <c r="BD36" s="34"/>
      <c r="BE36" s="114" t="str">
        <f>IF([2]回答表!X41="○",[2]回答表!S62,IF([2]回答表!AA41="○",[2]回答表!S82,""))</f>
        <v>平成</v>
      </c>
      <c r="BF36" s="115"/>
      <c r="BG36" s="115"/>
      <c r="BH36" s="115"/>
      <c r="BI36" s="114"/>
      <c r="BJ36" s="115"/>
      <c r="BK36" s="115"/>
      <c r="BL36" s="115"/>
      <c r="BM36" s="114"/>
      <c r="BN36" s="115"/>
      <c r="BO36" s="115"/>
      <c r="BP36" s="116"/>
      <c r="BQ36" s="37"/>
      <c r="BR36" s="24"/>
    </row>
    <row r="37" spans="1:70" ht="15.6" customHeight="1" x14ac:dyDescent="0.4">
      <c r="A37" s="24"/>
      <c r="B37" s="24"/>
      <c r="C37" s="32"/>
      <c r="D37" s="90"/>
      <c r="E37" s="91"/>
      <c r="F37" s="91"/>
      <c r="G37" s="91"/>
      <c r="H37" s="91"/>
      <c r="I37" s="91"/>
      <c r="J37" s="91"/>
      <c r="K37" s="91"/>
      <c r="L37" s="91"/>
      <c r="M37" s="92"/>
      <c r="N37" s="99"/>
      <c r="O37" s="100"/>
      <c r="P37" s="100"/>
      <c r="Q37" s="101"/>
      <c r="R37" s="38"/>
      <c r="S37" s="38"/>
      <c r="T37" s="38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49"/>
      <c r="AL37" s="49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39"/>
      <c r="BD37" s="34"/>
      <c r="BE37" s="81"/>
      <c r="BF37" s="82"/>
      <c r="BG37" s="82"/>
      <c r="BH37" s="82"/>
      <c r="BI37" s="81"/>
      <c r="BJ37" s="82"/>
      <c r="BK37" s="82"/>
      <c r="BL37" s="82"/>
      <c r="BM37" s="81"/>
      <c r="BN37" s="82"/>
      <c r="BO37" s="82"/>
      <c r="BP37" s="85"/>
      <c r="BQ37" s="37"/>
      <c r="BR37" s="24"/>
    </row>
    <row r="38" spans="1:70" ht="15.6" customHeight="1" x14ac:dyDescent="0.4">
      <c r="A38" s="24"/>
      <c r="B38" s="24"/>
      <c r="C38" s="3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38"/>
      <c r="S38" s="38"/>
      <c r="T38" s="38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49"/>
      <c r="AL38" s="49"/>
      <c r="AM38" s="117" t="str">
        <f>IF([2]回答表!X41="○",[2]回答表!G62,IF([2]回答表!AA41="○",[2]回答表!G82,""))</f>
        <v>○</v>
      </c>
      <c r="AN38" s="118"/>
      <c r="AO38" s="118"/>
      <c r="AP38" s="118"/>
      <c r="AQ38" s="118"/>
      <c r="AR38" s="118"/>
      <c r="AS38" s="118"/>
      <c r="AT38" s="119"/>
      <c r="AU38" s="117">
        <f>IF([2]回答表!X41="○",[2]回答表!G63,IF([2]回答表!AA41="○",[2]回答表!G83,""))</f>
        <v>0</v>
      </c>
      <c r="AV38" s="118"/>
      <c r="AW38" s="118"/>
      <c r="AX38" s="118"/>
      <c r="AY38" s="118"/>
      <c r="AZ38" s="118"/>
      <c r="BA38" s="118"/>
      <c r="BB38" s="119"/>
      <c r="BC38" s="39"/>
      <c r="BD38" s="34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37"/>
      <c r="BR38" s="24"/>
    </row>
    <row r="39" spans="1:70" ht="15.6" customHeight="1" x14ac:dyDescent="0.4">
      <c r="A39" s="24"/>
      <c r="B39" s="24"/>
      <c r="C39" s="32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38"/>
      <c r="S39" s="38"/>
      <c r="T39" s="38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49"/>
      <c r="AL39" s="49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39"/>
      <c r="BD39" s="34"/>
      <c r="BE39" s="81">
        <f>IF([2]回答表!X41="○",[2]回答表!V62,IF([2]回答表!AA41="○",[2]回答表!V82,""))</f>
        <v>29</v>
      </c>
      <c r="BF39" s="198"/>
      <c r="BG39" s="198"/>
      <c r="BH39" s="199"/>
      <c r="BI39" s="81">
        <f>IF([2]回答表!X41="○",[2]回答表!V63,IF([2]回答表!AA41="○",[2]回答表!V83,""))</f>
        <v>3</v>
      </c>
      <c r="BJ39" s="198"/>
      <c r="BK39" s="198"/>
      <c r="BL39" s="199"/>
      <c r="BM39" s="81">
        <f>IF([2]回答表!X41="○",[2]回答表!V64,IF([2]回答表!AA41="○",[2]回答表!V84,""))</f>
        <v>31</v>
      </c>
      <c r="BN39" s="198"/>
      <c r="BO39" s="198"/>
      <c r="BP39" s="199"/>
      <c r="BQ39" s="37"/>
      <c r="BR39" s="24"/>
    </row>
    <row r="40" spans="1:70" ht="15.6" customHeight="1" x14ac:dyDescent="0.4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49"/>
      <c r="AL40" s="49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39"/>
      <c r="BD40" s="39"/>
      <c r="BE40" s="200"/>
      <c r="BF40" s="198"/>
      <c r="BG40" s="198"/>
      <c r="BH40" s="199"/>
      <c r="BI40" s="200"/>
      <c r="BJ40" s="198"/>
      <c r="BK40" s="198"/>
      <c r="BL40" s="199"/>
      <c r="BM40" s="200"/>
      <c r="BN40" s="198"/>
      <c r="BO40" s="198"/>
      <c r="BP40" s="199"/>
      <c r="BQ40" s="37"/>
      <c r="BR40" s="24"/>
    </row>
    <row r="41" spans="1:70" ht="15.6" customHeight="1" x14ac:dyDescent="0.4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200"/>
      <c r="BF41" s="198"/>
      <c r="BG41" s="198"/>
      <c r="BH41" s="199"/>
      <c r="BI41" s="200"/>
      <c r="BJ41" s="198"/>
      <c r="BK41" s="198"/>
      <c r="BL41" s="199"/>
      <c r="BM41" s="200"/>
      <c r="BN41" s="198"/>
      <c r="BO41" s="198"/>
      <c r="BP41" s="199"/>
      <c r="BQ41" s="37"/>
      <c r="BR41" s="24"/>
    </row>
    <row r="42" spans="1:70" ht="15.6" customHeight="1" x14ac:dyDescent="0.4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49"/>
      <c r="AL42" s="49"/>
      <c r="AM42" s="196">
        <f>IF([2]回答表!X41="○",[2]回答表!O68,IF([2]回答表!AA41="○",[2]回答表!O88,""))</f>
        <v>0</v>
      </c>
      <c r="AN42" s="197"/>
      <c r="AO42" s="194" t="s">
        <v>21</v>
      </c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39"/>
      <c r="BD42" s="39"/>
      <c r="BE42" s="200"/>
      <c r="BF42" s="198"/>
      <c r="BG42" s="198"/>
      <c r="BH42" s="199"/>
      <c r="BI42" s="200"/>
      <c r="BJ42" s="198"/>
      <c r="BK42" s="198"/>
      <c r="BL42" s="199"/>
      <c r="BM42" s="200"/>
      <c r="BN42" s="198"/>
      <c r="BO42" s="198"/>
      <c r="BP42" s="199"/>
      <c r="BQ42" s="37"/>
      <c r="BR42" s="24"/>
    </row>
    <row r="43" spans="1:70" ht="15.6" customHeight="1" x14ac:dyDescent="0.4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49"/>
      <c r="AL43" s="49"/>
      <c r="AM43" s="196">
        <f>IF([2]回答表!X41="○",[2]回答表!O69,IF([2]回答表!AA41="○",[2]回答表!O89,""))</f>
        <v>0</v>
      </c>
      <c r="AN43" s="197"/>
      <c r="AO43" s="194" t="s">
        <v>22</v>
      </c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39"/>
      <c r="BD43" s="34"/>
      <c r="BE43" s="81" t="s">
        <v>23</v>
      </c>
      <c r="BF43" s="198"/>
      <c r="BG43" s="198"/>
      <c r="BH43" s="199"/>
      <c r="BI43" s="81" t="s">
        <v>24</v>
      </c>
      <c r="BJ43" s="198"/>
      <c r="BK43" s="198"/>
      <c r="BL43" s="199"/>
      <c r="BM43" s="81" t="s">
        <v>25</v>
      </c>
      <c r="BN43" s="198"/>
      <c r="BO43" s="198"/>
      <c r="BP43" s="199"/>
      <c r="BQ43" s="37"/>
      <c r="BR43" s="24"/>
    </row>
    <row r="44" spans="1:70" ht="15.6" customHeight="1" x14ac:dyDescent="0.4">
      <c r="A44" s="24"/>
      <c r="B44" s="24"/>
      <c r="C44" s="32"/>
      <c r="D44" s="139" t="s">
        <v>26</v>
      </c>
      <c r="E44" s="140"/>
      <c r="F44" s="140"/>
      <c r="G44" s="140"/>
      <c r="H44" s="140"/>
      <c r="I44" s="140"/>
      <c r="J44" s="140"/>
      <c r="K44" s="140"/>
      <c r="L44" s="140"/>
      <c r="M44" s="141"/>
      <c r="N44" s="96" t="str">
        <f>IF([2]回答表!AA41="○","○","")</f>
        <v/>
      </c>
      <c r="O44" s="97"/>
      <c r="P44" s="97"/>
      <c r="Q44" s="98"/>
      <c r="R44" s="38"/>
      <c r="S44" s="38"/>
      <c r="T44" s="3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49"/>
      <c r="AL44" s="49"/>
      <c r="AM44" s="196">
        <f>IF([2]回答表!X41="○",[2]回答表!O70,IF([2]回答表!AA41="○",[2]回答表!O90,""))</f>
        <v>0</v>
      </c>
      <c r="AN44" s="197"/>
      <c r="AO44" s="194" t="s">
        <v>27</v>
      </c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39"/>
      <c r="BD44" s="53"/>
      <c r="BE44" s="200"/>
      <c r="BF44" s="198"/>
      <c r="BG44" s="198"/>
      <c r="BH44" s="199"/>
      <c r="BI44" s="200"/>
      <c r="BJ44" s="198"/>
      <c r="BK44" s="198"/>
      <c r="BL44" s="199"/>
      <c r="BM44" s="200"/>
      <c r="BN44" s="198"/>
      <c r="BO44" s="198"/>
      <c r="BP44" s="199"/>
      <c r="BQ44" s="37"/>
      <c r="BR44" s="24"/>
    </row>
    <row r="45" spans="1:70" ht="15.6" customHeight="1" x14ac:dyDescent="0.4">
      <c r="A45" s="24"/>
      <c r="B45" s="24"/>
      <c r="C45" s="32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99"/>
      <c r="O45" s="100"/>
      <c r="P45" s="100"/>
      <c r="Q45" s="101"/>
      <c r="R45" s="38"/>
      <c r="S45" s="38"/>
      <c r="T45" s="38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49"/>
      <c r="AL45" s="49"/>
      <c r="AM45" s="196">
        <f>IF([2]回答表!X41="○",[2]回答表!O71,IF([2]回答表!AA41="○",[2]回答表!O91,""))</f>
        <v>0</v>
      </c>
      <c r="AN45" s="197"/>
      <c r="AO45" s="194" t="s">
        <v>28</v>
      </c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39"/>
      <c r="BD45" s="53"/>
      <c r="BE45" s="201"/>
      <c r="BF45" s="202"/>
      <c r="BG45" s="202"/>
      <c r="BH45" s="203"/>
      <c r="BI45" s="201"/>
      <c r="BJ45" s="202"/>
      <c r="BK45" s="202"/>
      <c r="BL45" s="203"/>
      <c r="BM45" s="201"/>
      <c r="BN45" s="202"/>
      <c r="BO45" s="202"/>
      <c r="BP45" s="203"/>
      <c r="BQ45" s="37"/>
      <c r="BR45" s="24"/>
    </row>
    <row r="46" spans="1:70" ht="15.6" customHeight="1" x14ac:dyDescent="0.4">
      <c r="A46" s="24"/>
      <c r="B46" s="24"/>
      <c r="C46" s="32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99"/>
      <c r="O46" s="100"/>
      <c r="P46" s="100"/>
      <c r="Q46" s="101"/>
      <c r="R46" s="38"/>
      <c r="S46" s="38"/>
      <c r="T46" s="38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49"/>
      <c r="AL46" s="49"/>
      <c r="AM46" s="196">
        <f>IF([2]回答表!X41="○",[2]回答表!AG68,IF([2]回答表!AA41="○",[2]回答表!AG88,""))</f>
        <v>0</v>
      </c>
      <c r="AN46" s="197"/>
      <c r="AO46" s="194" t="s">
        <v>29</v>
      </c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39"/>
      <c r="BD46" s="53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37"/>
      <c r="BR46" s="24"/>
    </row>
    <row r="47" spans="1:70" ht="15.6" customHeight="1" x14ac:dyDescent="0.4">
      <c r="A47" s="24"/>
      <c r="B47" s="24"/>
      <c r="C47" s="32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2"/>
      <c r="O47" s="103"/>
      <c r="P47" s="103"/>
      <c r="Q47" s="104"/>
      <c r="R47" s="38"/>
      <c r="S47" s="38"/>
      <c r="T47" s="38"/>
      <c r="U47" s="111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49"/>
      <c r="AL47" s="49"/>
      <c r="AM47" s="196" t="str">
        <f>IF([2]回答表!X41="○",[2]回答表!AG69,IF([2]回答表!AA41="○",[2]回答表!AG89,""))</f>
        <v>○</v>
      </c>
      <c r="AN47" s="197"/>
      <c r="AO47" s="194" t="s">
        <v>30</v>
      </c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39"/>
      <c r="BD47" s="53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37"/>
      <c r="BR47" s="24"/>
    </row>
    <row r="48" spans="1:70" ht="15.6" customHeight="1" x14ac:dyDescent="0.4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196">
        <f>IF([2]回答表!X41="○",[2]回答表!AG70,IF([2]回答表!AA41="○",[2]回答表!AG90,""))</f>
        <v>0</v>
      </c>
      <c r="AN48" s="197"/>
      <c r="AO48" s="194" t="s">
        <v>31</v>
      </c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5"/>
      <c r="BC48" s="39"/>
      <c r="BD48" s="5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7"/>
      <c r="BR48" s="24"/>
    </row>
    <row r="49" spans="1:70" ht="15.6" customHeight="1" x14ac:dyDescent="0.4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39"/>
      <c r="BD49" s="53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37"/>
      <c r="BR49" s="24"/>
    </row>
    <row r="50" spans="1:70" ht="6.95" customHeight="1" x14ac:dyDescent="0.5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9"/>
      <c r="O50" s="19"/>
      <c r="P50" s="19"/>
      <c r="Q50" s="19"/>
      <c r="R50" s="38"/>
      <c r="S50" s="38"/>
      <c r="T50" s="38"/>
      <c r="U50" s="38"/>
      <c r="V50" s="38"/>
      <c r="W50" s="38"/>
      <c r="X50" s="18"/>
      <c r="Y50" s="18"/>
      <c r="Z50" s="18"/>
      <c r="AA50" s="35"/>
      <c r="AB50" s="35"/>
      <c r="AC50" s="35"/>
      <c r="AD50" s="35"/>
      <c r="AE50" s="35"/>
      <c r="AF50" s="35"/>
      <c r="AG50" s="35"/>
      <c r="AH50" s="35"/>
      <c r="AI50" s="35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37"/>
      <c r="BR50" s="24"/>
    </row>
    <row r="51" spans="1:70" ht="18.600000000000001" customHeight="1" x14ac:dyDescent="0.5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9"/>
      <c r="O51" s="19"/>
      <c r="P51" s="19"/>
      <c r="Q51" s="19"/>
      <c r="R51" s="38"/>
      <c r="S51" s="38"/>
      <c r="T51" s="38"/>
      <c r="U51" s="42" t="s">
        <v>32</v>
      </c>
      <c r="V51" s="38"/>
      <c r="W51" s="38"/>
      <c r="X51" s="38"/>
      <c r="Y51" s="38"/>
      <c r="Z51" s="38"/>
      <c r="AA51" s="35"/>
      <c r="AB51" s="43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2" t="s">
        <v>33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18"/>
      <c r="BQ51" s="37"/>
      <c r="BR51" s="24"/>
    </row>
    <row r="52" spans="1:70" ht="15.6" customHeight="1" x14ac:dyDescent="0.4">
      <c r="A52" s="24"/>
      <c r="B52" s="24"/>
      <c r="C52" s="32"/>
      <c r="D52" s="87" t="s">
        <v>34</v>
      </c>
      <c r="E52" s="88"/>
      <c r="F52" s="88"/>
      <c r="G52" s="88"/>
      <c r="H52" s="88"/>
      <c r="I52" s="88"/>
      <c r="J52" s="88"/>
      <c r="K52" s="88"/>
      <c r="L52" s="88"/>
      <c r="M52" s="89"/>
      <c r="N52" s="96" t="str">
        <f>IF([2]回答表!AD41="○","○","")</f>
        <v/>
      </c>
      <c r="O52" s="97"/>
      <c r="P52" s="97"/>
      <c r="Q52" s="98"/>
      <c r="R52" s="38"/>
      <c r="S52" s="38"/>
      <c r="T52" s="38"/>
      <c r="U52" s="105" t="str">
        <f>IF([2]回答表!AD41="○",[2]回答表!B96,"")</f>
        <v/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5"/>
      <c r="AL52" s="55"/>
      <c r="AM52" s="105" t="str">
        <f>IF([2]回答表!AD41="○",[2]回答表!B101,"")</f>
        <v/>
      </c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37"/>
      <c r="BR52" s="24"/>
    </row>
    <row r="53" spans="1:70" ht="15.6" customHeight="1" x14ac:dyDescent="0.4">
      <c r="A53" s="24"/>
      <c r="B53" s="24"/>
      <c r="C53" s="32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38"/>
      <c r="S53" s="38"/>
      <c r="T53" s="38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37"/>
      <c r="BR53" s="24"/>
    </row>
    <row r="54" spans="1:70" ht="15.6" customHeight="1" x14ac:dyDescent="0.4">
      <c r="A54" s="24"/>
      <c r="B54" s="24"/>
      <c r="C54" s="32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38"/>
      <c r="S54" s="38"/>
      <c r="T54" s="38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55"/>
      <c r="AL54" s="55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0"/>
      <c r="BQ54" s="37"/>
      <c r="BR54" s="24"/>
    </row>
    <row r="55" spans="1:70" ht="15.6" customHeight="1" x14ac:dyDescent="0.4">
      <c r="C55" s="32"/>
      <c r="D55" s="93"/>
      <c r="E55" s="94"/>
      <c r="F55" s="94"/>
      <c r="G55" s="94"/>
      <c r="H55" s="94"/>
      <c r="I55" s="94"/>
      <c r="J55" s="94"/>
      <c r="K55" s="94"/>
      <c r="L55" s="94"/>
      <c r="M55" s="95"/>
      <c r="N55" s="102"/>
      <c r="O55" s="103"/>
      <c r="P55" s="103"/>
      <c r="Q55" s="104"/>
      <c r="R55" s="38"/>
      <c r="S55" s="38"/>
      <c r="T55" s="38"/>
      <c r="U55" s="111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3"/>
      <c r="AK55" s="55"/>
      <c r="AL55" s="55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3"/>
      <c r="BQ55" s="37"/>
      <c r="BR55" s="24"/>
    </row>
    <row r="56" spans="1:70" ht="15.6" customHeight="1" x14ac:dyDescent="0.4"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24"/>
    </row>
    <row r="57" spans="1:70" ht="15.6" customHeight="1" x14ac:dyDescent="0.4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</row>
    <row r="58" spans="1:70" ht="15.6" customHeight="1" x14ac:dyDescent="0.4"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28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30"/>
      <c r="BR58" s="24"/>
    </row>
    <row r="59" spans="1:70" ht="15.6" customHeight="1" x14ac:dyDescent="0.5">
      <c r="C59" s="32"/>
      <c r="D59" s="127" t="s">
        <v>14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87" t="s">
        <v>35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9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  <c r="BO59" s="35"/>
      <c r="BP59" s="36"/>
      <c r="BQ59" s="37"/>
      <c r="BR59" s="24"/>
    </row>
    <row r="60" spans="1:70" ht="15.6" customHeight="1" x14ac:dyDescent="0.5">
      <c r="C60" s="32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5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5"/>
      <c r="BN60" s="35"/>
      <c r="BO60" s="35"/>
      <c r="BP60" s="36"/>
      <c r="BQ60" s="37"/>
      <c r="BR60" s="24"/>
    </row>
    <row r="61" spans="1:70" ht="15.6" customHeight="1" x14ac:dyDescent="0.5">
      <c r="C61" s="32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18"/>
      <c r="Y61" s="18"/>
      <c r="Z61" s="18"/>
      <c r="AA61" s="34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6"/>
      <c r="AO61" s="39"/>
      <c r="AP61" s="40"/>
      <c r="AQ61" s="40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5"/>
      <c r="BN61" s="35"/>
      <c r="BO61" s="35"/>
      <c r="BP61" s="36"/>
      <c r="BQ61" s="37"/>
      <c r="BR61" s="24"/>
    </row>
    <row r="62" spans="1:70" ht="25.5" x14ac:dyDescent="0.5">
      <c r="C62" s="32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42" t="s">
        <v>36</v>
      </c>
      <c r="V62" s="38"/>
      <c r="W62" s="38"/>
      <c r="X62" s="38"/>
      <c r="Y62" s="38"/>
      <c r="Z62" s="38"/>
      <c r="AA62" s="35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2" t="s">
        <v>16</v>
      </c>
      <c r="AN62" s="44"/>
      <c r="AO62" s="43"/>
      <c r="AP62" s="45"/>
      <c r="AQ62" s="45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7"/>
      <c r="BD62" s="35"/>
      <c r="BE62" s="48" t="s">
        <v>17</v>
      </c>
      <c r="BF62" s="59"/>
      <c r="BG62" s="59"/>
      <c r="BH62" s="59"/>
      <c r="BI62" s="59"/>
      <c r="BJ62" s="59"/>
      <c r="BK62" s="59"/>
      <c r="BL62" s="35"/>
      <c r="BM62" s="35"/>
      <c r="BN62" s="35"/>
      <c r="BO62" s="35"/>
      <c r="BP62" s="44"/>
      <c r="BQ62" s="37"/>
      <c r="BR62" s="24"/>
    </row>
    <row r="63" spans="1:70" ht="15.6" customHeight="1" x14ac:dyDescent="0.4">
      <c r="C63" s="32"/>
      <c r="D63" s="87" t="s">
        <v>18</v>
      </c>
      <c r="E63" s="88"/>
      <c r="F63" s="88"/>
      <c r="G63" s="88"/>
      <c r="H63" s="88"/>
      <c r="I63" s="88"/>
      <c r="J63" s="88"/>
      <c r="K63" s="88"/>
      <c r="L63" s="88"/>
      <c r="M63" s="89"/>
      <c r="N63" s="96" t="str">
        <f>IF([2]回答表!X42="○","○","")</f>
        <v/>
      </c>
      <c r="O63" s="97"/>
      <c r="P63" s="97"/>
      <c r="Q63" s="98"/>
      <c r="R63" s="38"/>
      <c r="S63" s="38"/>
      <c r="T63" s="38"/>
      <c r="U63" s="105" t="str">
        <f>IF([2]回答表!X42="○",[2]回答表!B111,IF([2]回答表!AA42="○",[2]回答表!B124,""))</f>
        <v/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49"/>
      <c r="AL63" s="49"/>
      <c r="AM63" s="193" t="s">
        <v>37</v>
      </c>
      <c r="AN63" s="193"/>
      <c r="AO63" s="193"/>
      <c r="AP63" s="193"/>
      <c r="AQ63" s="193"/>
      <c r="AR63" s="193"/>
      <c r="AS63" s="193"/>
      <c r="AT63" s="193"/>
      <c r="AU63" s="193" t="s">
        <v>38</v>
      </c>
      <c r="AV63" s="193"/>
      <c r="AW63" s="193"/>
      <c r="AX63" s="193"/>
      <c r="AY63" s="193"/>
      <c r="AZ63" s="193"/>
      <c r="BA63" s="193"/>
      <c r="BB63" s="193"/>
      <c r="BC63" s="39"/>
      <c r="BD63" s="34"/>
      <c r="BE63" s="114" t="str">
        <f>IF([2]回答表!X42="○",[2]回答表!S117,IF([2]回答表!AA42="○",[2]回答表!S130,""))</f>
        <v/>
      </c>
      <c r="BF63" s="115"/>
      <c r="BG63" s="115"/>
      <c r="BH63" s="115"/>
      <c r="BI63" s="114"/>
      <c r="BJ63" s="115"/>
      <c r="BK63" s="115"/>
      <c r="BL63" s="115"/>
      <c r="BM63" s="114"/>
      <c r="BN63" s="115"/>
      <c r="BO63" s="115"/>
      <c r="BP63" s="116"/>
      <c r="BQ63" s="37"/>
      <c r="BR63" s="24"/>
    </row>
    <row r="64" spans="1:70" ht="15.6" customHeight="1" x14ac:dyDescent="0.4">
      <c r="C64" s="32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38"/>
      <c r="S64" s="38"/>
      <c r="T64" s="38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49"/>
      <c r="AL64" s="49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39"/>
      <c r="BD64" s="34"/>
      <c r="BE64" s="81"/>
      <c r="BF64" s="82"/>
      <c r="BG64" s="82"/>
      <c r="BH64" s="82"/>
      <c r="BI64" s="81"/>
      <c r="BJ64" s="82"/>
      <c r="BK64" s="82"/>
      <c r="BL64" s="82"/>
      <c r="BM64" s="81"/>
      <c r="BN64" s="82"/>
      <c r="BO64" s="82"/>
      <c r="BP64" s="85"/>
      <c r="BQ64" s="37"/>
      <c r="BR64" s="24"/>
    </row>
    <row r="65" spans="1:70" ht="15.6" customHeight="1" x14ac:dyDescent="0.4">
      <c r="C65" s="32"/>
      <c r="D65" s="90"/>
      <c r="E65" s="91"/>
      <c r="F65" s="91"/>
      <c r="G65" s="91"/>
      <c r="H65" s="91"/>
      <c r="I65" s="91"/>
      <c r="J65" s="91"/>
      <c r="K65" s="91"/>
      <c r="L65" s="91"/>
      <c r="M65" s="92"/>
      <c r="N65" s="99"/>
      <c r="O65" s="100"/>
      <c r="P65" s="100"/>
      <c r="Q65" s="101"/>
      <c r="R65" s="38"/>
      <c r="S65" s="38"/>
      <c r="T65" s="38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10"/>
      <c r="AK65" s="49"/>
      <c r="AL65" s="49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39"/>
      <c r="BD65" s="34"/>
      <c r="BE65" s="81"/>
      <c r="BF65" s="82"/>
      <c r="BG65" s="82"/>
      <c r="BH65" s="82"/>
      <c r="BI65" s="81"/>
      <c r="BJ65" s="82"/>
      <c r="BK65" s="82"/>
      <c r="BL65" s="82"/>
      <c r="BM65" s="81"/>
      <c r="BN65" s="82"/>
      <c r="BO65" s="82"/>
      <c r="BP65" s="85"/>
      <c r="BQ65" s="37"/>
      <c r="BR65" s="24"/>
    </row>
    <row r="66" spans="1:70" ht="15.6" customHeight="1" x14ac:dyDescent="0.4">
      <c r="C66" s="32"/>
      <c r="D66" s="93"/>
      <c r="E66" s="94"/>
      <c r="F66" s="94"/>
      <c r="G66" s="94"/>
      <c r="H66" s="94"/>
      <c r="I66" s="94"/>
      <c r="J66" s="94"/>
      <c r="K66" s="94"/>
      <c r="L66" s="94"/>
      <c r="M66" s="95"/>
      <c r="N66" s="102"/>
      <c r="O66" s="103"/>
      <c r="P66" s="103"/>
      <c r="Q66" s="104"/>
      <c r="R66" s="38"/>
      <c r="S66" s="38"/>
      <c r="T66" s="38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49"/>
      <c r="AL66" s="49"/>
      <c r="AM66" s="117" t="str">
        <f>IF([2]回答表!X42="○",[2]回答表!J117,IF([2]回答表!AA42="○",[2]回答表!J130,""))</f>
        <v/>
      </c>
      <c r="AN66" s="118"/>
      <c r="AO66" s="118"/>
      <c r="AP66" s="118"/>
      <c r="AQ66" s="118"/>
      <c r="AR66" s="118"/>
      <c r="AS66" s="118"/>
      <c r="AT66" s="119"/>
      <c r="AU66" s="117" t="str">
        <f>IF([2]回答表!X42="○",[2]回答表!J118,IF([2]回答表!AA42="○",[2]回答表!J131,""))</f>
        <v/>
      </c>
      <c r="AV66" s="118"/>
      <c r="AW66" s="118"/>
      <c r="AX66" s="118"/>
      <c r="AY66" s="118"/>
      <c r="AZ66" s="118"/>
      <c r="BA66" s="118"/>
      <c r="BB66" s="119"/>
      <c r="BC66" s="39"/>
      <c r="BD66" s="34"/>
      <c r="BE66" s="81" t="str">
        <f>IF([2]回答表!X42="○",[2]回答表!V117,IF([2]回答表!AA42="○",[2]回答表!V130,""))</f>
        <v/>
      </c>
      <c r="BF66" s="82"/>
      <c r="BG66" s="82"/>
      <c r="BH66" s="82"/>
      <c r="BI66" s="81" t="str">
        <f>IF([2]回答表!X42="○",[2]回答表!V118,IF([2]回答表!AA42="○",[2]回答表!V131,""))</f>
        <v/>
      </c>
      <c r="BJ66" s="82"/>
      <c r="BK66" s="82"/>
      <c r="BL66" s="82"/>
      <c r="BM66" s="81" t="str">
        <f>IF([2]回答表!X42="○",[2]回答表!V119,IF([2]回答表!AA42="○",[2]回答表!V132,""))</f>
        <v/>
      </c>
      <c r="BN66" s="82"/>
      <c r="BO66" s="82"/>
      <c r="BP66" s="85"/>
      <c r="BQ66" s="37"/>
      <c r="BR66" s="24"/>
    </row>
    <row r="67" spans="1:70" ht="15.6" customHeight="1" x14ac:dyDescent="0.4">
      <c r="C67" s="3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1"/>
      <c r="P67" s="51"/>
      <c r="Q67" s="51"/>
      <c r="R67" s="52"/>
      <c r="S67" s="52"/>
      <c r="T67" s="52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10"/>
      <c r="AK67" s="49"/>
      <c r="AL67" s="49"/>
      <c r="AM67" s="120"/>
      <c r="AN67" s="121"/>
      <c r="AO67" s="121"/>
      <c r="AP67" s="121"/>
      <c r="AQ67" s="121"/>
      <c r="AR67" s="121"/>
      <c r="AS67" s="121"/>
      <c r="AT67" s="122"/>
      <c r="AU67" s="120"/>
      <c r="AV67" s="121"/>
      <c r="AW67" s="121"/>
      <c r="AX67" s="121"/>
      <c r="AY67" s="121"/>
      <c r="AZ67" s="121"/>
      <c r="BA67" s="121"/>
      <c r="BB67" s="122"/>
      <c r="BC67" s="39"/>
      <c r="BD67" s="39"/>
      <c r="BE67" s="81"/>
      <c r="BF67" s="82"/>
      <c r="BG67" s="82"/>
      <c r="BH67" s="82"/>
      <c r="BI67" s="81"/>
      <c r="BJ67" s="82"/>
      <c r="BK67" s="82"/>
      <c r="BL67" s="82"/>
      <c r="BM67" s="81"/>
      <c r="BN67" s="82"/>
      <c r="BO67" s="82"/>
      <c r="BP67" s="85"/>
      <c r="BQ67" s="37"/>
      <c r="BR67" s="24"/>
    </row>
    <row r="68" spans="1:70" ht="15.6" customHeight="1" x14ac:dyDescent="0.4">
      <c r="C68" s="3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1"/>
      <c r="P68" s="51"/>
      <c r="Q68" s="51"/>
      <c r="R68" s="52"/>
      <c r="S68" s="52"/>
      <c r="T68" s="52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49"/>
      <c r="AL68" s="49"/>
      <c r="AM68" s="123"/>
      <c r="AN68" s="124"/>
      <c r="AO68" s="124"/>
      <c r="AP68" s="124"/>
      <c r="AQ68" s="124"/>
      <c r="AR68" s="124"/>
      <c r="AS68" s="124"/>
      <c r="AT68" s="125"/>
      <c r="AU68" s="123"/>
      <c r="AV68" s="124"/>
      <c r="AW68" s="124"/>
      <c r="AX68" s="124"/>
      <c r="AY68" s="124"/>
      <c r="AZ68" s="124"/>
      <c r="BA68" s="124"/>
      <c r="BB68" s="125"/>
      <c r="BC68" s="39"/>
      <c r="BD68" s="34"/>
      <c r="BE68" s="81"/>
      <c r="BF68" s="82"/>
      <c r="BG68" s="82"/>
      <c r="BH68" s="82"/>
      <c r="BI68" s="81"/>
      <c r="BJ68" s="82"/>
      <c r="BK68" s="82"/>
      <c r="BL68" s="82"/>
      <c r="BM68" s="81"/>
      <c r="BN68" s="82"/>
      <c r="BO68" s="82"/>
      <c r="BP68" s="85"/>
      <c r="BQ68" s="37"/>
      <c r="BR68" s="24"/>
    </row>
    <row r="69" spans="1:70" ht="15.6" customHeight="1" x14ac:dyDescent="0.4">
      <c r="C69" s="32"/>
      <c r="D69" s="139" t="s">
        <v>26</v>
      </c>
      <c r="E69" s="140"/>
      <c r="F69" s="140"/>
      <c r="G69" s="140"/>
      <c r="H69" s="140"/>
      <c r="I69" s="140"/>
      <c r="J69" s="140"/>
      <c r="K69" s="140"/>
      <c r="L69" s="140"/>
      <c r="M69" s="141"/>
      <c r="N69" s="96" t="str">
        <f>IF([2]回答表!AA42="○","○","")</f>
        <v/>
      </c>
      <c r="O69" s="97"/>
      <c r="P69" s="97"/>
      <c r="Q69" s="98"/>
      <c r="R69" s="38"/>
      <c r="S69" s="38"/>
      <c r="T69" s="38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49"/>
      <c r="AL69" s="49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9"/>
      <c r="BD69" s="53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37"/>
      <c r="BR69" s="24"/>
    </row>
    <row r="70" spans="1:70" ht="15.6" customHeight="1" x14ac:dyDescent="0.4">
      <c r="C70" s="32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99"/>
      <c r="O70" s="100"/>
      <c r="P70" s="100"/>
      <c r="Q70" s="101"/>
      <c r="R70" s="38"/>
      <c r="S70" s="38"/>
      <c r="T70" s="38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49"/>
      <c r="AL70" s="49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9"/>
      <c r="BD70" s="53"/>
      <c r="BE70" s="81" t="s">
        <v>23</v>
      </c>
      <c r="BF70" s="82"/>
      <c r="BG70" s="82"/>
      <c r="BH70" s="82"/>
      <c r="BI70" s="81" t="s">
        <v>24</v>
      </c>
      <c r="BJ70" s="82"/>
      <c r="BK70" s="82"/>
      <c r="BL70" s="82"/>
      <c r="BM70" s="81" t="s">
        <v>25</v>
      </c>
      <c r="BN70" s="82"/>
      <c r="BO70" s="82"/>
      <c r="BP70" s="85"/>
      <c r="BQ70" s="37"/>
      <c r="BR70" s="24"/>
    </row>
    <row r="71" spans="1:70" ht="15.6" customHeight="1" x14ac:dyDescent="0.4">
      <c r="C71" s="32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99"/>
      <c r="O71" s="100"/>
      <c r="P71" s="100"/>
      <c r="Q71" s="101"/>
      <c r="R71" s="38"/>
      <c r="S71" s="38"/>
      <c r="T71" s="38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49"/>
      <c r="AL71" s="49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9"/>
      <c r="BD71" s="53"/>
      <c r="BE71" s="81"/>
      <c r="BF71" s="82"/>
      <c r="BG71" s="82"/>
      <c r="BH71" s="82"/>
      <c r="BI71" s="81"/>
      <c r="BJ71" s="82"/>
      <c r="BK71" s="82"/>
      <c r="BL71" s="82"/>
      <c r="BM71" s="81"/>
      <c r="BN71" s="82"/>
      <c r="BO71" s="82"/>
      <c r="BP71" s="85"/>
      <c r="BQ71" s="37"/>
      <c r="BR71" s="24"/>
    </row>
    <row r="72" spans="1:70" ht="15.6" customHeight="1" x14ac:dyDescent="0.4">
      <c r="C72" s="32"/>
      <c r="D72" s="145"/>
      <c r="E72" s="146"/>
      <c r="F72" s="146"/>
      <c r="G72" s="146"/>
      <c r="H72" s="146"/>
      <c r="I72" s="146"/>
      <c r="J72" s="146"/>
      <c r="K72" s="146"/>
      <c r="L72" s="146"/>
      <c r="M72" s="147"/>
      <c r="N72" s="102"/>
      <c r="O72" s="103"/>
      <c r="P72" s="103"/>
      <c r="Q72" s="104"/>
      <c r="R72" s="38"/>
      <c r="S72" s="38"/>
      <c r="T72" s="38"/>
      <c r="U72" s="111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49"/>
      <c r="AL72" s="49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9"/>
      <c r="BD72" s="53"/>
      <c r="BE72" s="83"/>
      <c r="BF72" s="84"/>
      <c r="BG72" s="84"/>
      <c r="BH72" s="84"/>
      <c r="BI72" s="83"/>
      <c r="BJ72" s="84"/>
      <c r="BK72" s="84"/>
      <c r="BL72" s="84"/>
      <c r="BM72" s="83"/>
      <c r="BN72" s="84"/>
      <c r="BO72" s="84"/>
      <c r="BP72" s="86"/>
      <c r="BQ72" s="37"/>
      <c r="BR72" s="24"/>
    </row>
    <row r="73" spans="1:70" ht="15.6" customHeight="1" x14ac:dyDescent="0.5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19"/>
      <c r="O73" s="19"/>
      <c r="P73" s="19"/>
      <c r="Q73" s="19"/>
      <c r="R73" s="38"/>
      <c r="S73" s="38"/>
      <c r="T73" s="38"/>
      <c r="U73" s="38"/>
      <c r="V73" s="38"/>
      <c r="W73" s="38"/>
      <c r="X73" s="18"/>
      <c r="Y73" s="18"/>
      <c r="Z73" s="18"/>
      <c r="AA73" s="35"/>
      <c r="AB73" s="35"/>
      <c r="AC73" s="35"/>
      <c r="AD73" s="35"/>
      <c r="AE73" s="35"/>
      <c r="AF73" s="35"/>
      <c r="AG73" s="35"/>
      <c r="AH73" s="35"/>
      <c r="AI73" s="35"/>
      <c r="AJ73" s="18"/>
      <c r="AK73" s="18"/>
      <c r="AL73" s="18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37"/>
      <c r="BR73" s="24"/>
    </row>
    <row r="74" spans="1:70" ht="18.600000000000001" customHeight="1" x14ac:dyDescent="0.5">
      <c r="C74" s="3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19"/>
      <c r="O74" s="19"/>
      <c r="P74" s="19"/>
      <c r="Q74" s="19"/>
      <c r="R74" s="38"/>
      <c r="S74" s="38"/>
      <c r="T74" s="38"/>
      <c r="U74" s="42" t="s">
        <v>32</v>
      </c>
      <c r="V74" s="38"/>
      <c r="W74" s="38"/>
      <c r="X74" s="38"/>
      <c r="Y74" s="38"/>
      <c r="Z74" s="38"/>
      <c r="AA74" s="35"/>
      <c r="AB74" s="43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2" t="s">
        <v>33</v>
      </c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18"/>
      <c r="BQ74" s="37"/>
      <c r="BR74" s="24"/>
    </row>
    <row r="75" spans="1:70" ht="15.6" customHeight="1" x14ac:dyDescent="0.4">
      <c r="C75" s="32"/>
      <c r="D75" s="87" t="s">
        <v>34</v>
      </c>
      <c r="E75" s="88"/>
      <c r="F75" s="88"/>
      <c r="G75" s="88"/>
      <c r="H75" s="88"/>
      <c r="I75" s="88"/>
      <c r="J75" s="88"/>
      <c r="K75" s="88"/>
      <c r="L75" s="88"/>
      <c r="M75" s="89"/>
      <c r="N75" s="96" t="str">
        <f>IF([2]回答表!AD42="○","○","")</f>
        <v/>
      </c>
      <c r="O75" s="97"/>
      <c r="P75" s="97"/>
      <c r="Q75" s="98"/>
      <c r="R75" s="38"/>
      <c r="S75" s="38"/>
      <c r="T75" s="38"/>
      <c r="U75" s="105" t="str">
        <f>IF([2]回答表!AD42="○",[2]回答表!B137,"")</f>
        <v/>
      </c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55"/>
      <c r="AL75" s="55"/>
      <c r="AM75" s="105" t="str">
        <f>IF([2]回答表!AD42="○",[2]回答表!B143,"")</f>
        <v/>
      </c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7"/>
      <c r="BQ75" s="37"/>
      <c r="BR75" s="24"/>
    </row>
    <row r="76" spans="1:70" ht="15.6" customHeight="1" x14ac:dyDescent="0.4">
      <c r="C76" s="32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38"/>
      <c r="S76" s="38"/>
      <c r="T76" s="38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10"/>
      <c r="BQ76" s="37"/>
      <c r="BR76" s="24"/>
    </row>
    <row r="77" spans="1:70" ht="15.6" customHeight="1" x14ac:dyDescent="0.4">
      <c r="C77" s="32"/>
      <c r="D77" s="90"/>
      <c r="E77" s="91"/>
      <c r="F77" s="91"/>
      <c r="G77" s="91"/>
      <c r="H77" s="91"/>
      <c r="I77" s="91"/>
      <c r="J77" s="91"/>
      <c r="K77" s="91"/>
      <c r="L77" s="91"/>
      <c r="M77" s="92"/>
      <c r="N77" s="99"/>
      <c r="O77" s="100"/>
      <c r="P77" s="100"/>
      <c r="Q77" s="101"/>
      <c r="R77" s="38"/>
      <c r="S77" s="38"/>
      <c r="T77" s="38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10"/>
      <c r="AK77" s="55"/>
      <c r="AL77" s="55"/>
      <c r="AM77" s="108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10"/>
      <c r="BQ77" s="37"/>
      <c r="BR77" s="24"/>
    </row>
    <row r="78" spans="1:70" ht="15.6" customHeight="1" x14ac:dyDescent="0.4">
      <c r="C78" s="32"/>
      <c r="D78" s="93"/>
      <c r="E78" s="94"/>
      <c r="F78" s="94"/>
      <c r="G78" s="94"/>
      <c r="H78" s="94"/>
      <c r="I78" s="94"/>
      <c r="J78" s="94"/>
      <c r="K78" s="94"/>
      <c r="L78" s="94"/>
      <c r="M78" s="95"/>
      <c r="N78" s="102"/>
      <c r="O78" s="103"/>
      <c r="P78" s="103"/>
      <c r="Q78" s="104"/>
      <c r="R78" s="38"/>
      <c r="S78" s="38"/>
      <c r="T78" s="38"/>
      <c r="U78" s="111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3"/>
      <c r="AK78" s="55"/>
      <c r="AL78" s="55"/>
      <c r="AM78" s="111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3"/>
      <c r="BQ78" s="37"/>
      <c r="BR78" s="24"/>
    </row>
    <row r="79" spans="1:70" ht="15.6" customHeight="1" x14ac:dyDescent="0.4"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8"/>
      <c r="BR79" s="24"/>
    </row>
    <row r="80" spans="1:70" ht="15.6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3:69" ht="15.6" customHeight="1" x14ac:dyDescent="0.4"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28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</row>
    <row r="82" spans="3:69" ht="15.6" customHeight="1" x14ac:dyDescent="0.5">
      <c r="C82" s="32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18"/>
      <c r="Y82" s="18"/>
      <c r="Z82" s="18"/>
      <c r="AA82" s="34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6"/>
      <c r="AO82" s="39"/>
      <c r="AP82" s="40"/>
      <c r="AQ82" s="40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5"/>
      <c r="BN82" s="35"/>
      <c r="BO82" s="35"/>
      <c r="BP82" s="36"/>
      <c r="BQ82" s="37"/>
    </row>
    <row r="83" spans="3:69" ht="15.6" customHeight="1" x14ac:dyDescent="0.5">
      <c r="C83" s="32"/>
      <c r="D83" s="127" t="s">
        <v>14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9"/>
      <c r="R83" s="87" t="s">
        <v>39</v>
      </c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9"/>
      <c r="BC83" s="33"/>
      <c r="BD83" s="34"/>
      <c r="BE83" s="34"/>
      <c r="BF83" s="34"/>
      <c r="BG83" s="34"/>
      <c r="BH83" s="34"/>
      <c r="BI83" s="34"/>
      <c r="BJ83" s="34"/>
      <c r="BK83" s="34"/>
      <c r="BL83" s="34"/>
      <c r="BM83" s="35"/>
      <c r="BN83" s="35"/>
      <c r="BO83" s="35"/>
      <c r="BP83" s="36"/>
      <c r="BQ83" s="37"/>
    </row>
    <row r="84" spans="3:69" ht="15.6" customHeight="1" x14ac:dyDescent="0.5">
      <c r="C84" s="32"/>
      <c r="D84" s="130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2"/>
      <c r="R84" s="93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5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5"/>
      <c r="BN84" s="35"/>
      <c r="BO84" s="35"/>
      <c r="BP84" s="36"/>
      <c r="BQ84" s="37"/>
    </row>
    <row r="85" spans="3:69" ht="15.6" customHeight="1" x14ac:dyDescent="0.5">
      <c r="C85" s="32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18"/>
      <c r="Y85" s="18"/>
      <c r="Z85" s="18"/>
      <c r="AA85" s="34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6"/>
      <c r="AO85" s="39"/>
      <c r="AP85" s="40"/>
      <c r="AQ85" s="40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5"/>
      <c r="BN85" s="35"/>
      <c r="BO85" s="35"/>
      <c r="BP85" s="36"/>
      <c r="BQ85" s="37"/>
    </row>
    <row r="86" spans="3:69" ht="25.5" x14ac:dyDescent="0.5">
      <c r="C86" s="32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42" t="s">
        <v>40</v>
      </c>
      <c r="V86" s="44"/>
      <c r="W86" s="43"/>
      <c r="X86" s="45"/>
      <c r="Y86" s="45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3"/>
      <c r="AL86" s="43"/>
      <c r="AM86" s="42" t="s">
        <v>36</v>
      </c>
      <c r="AN86" s="38"/>
      <c r="AO86" s="38"/>
      <c r="AP86" s="38"/>
      <c r="AQ86" s="38"/>
      <c r="AR86" s="38"/>
      <c r="AS86" s="35"/>
      <c r="AT86" s="43"/>
      <c r="AU86" s="43"/>
      <c r="AV86" s="43"/>
      <c r="AW86" s="43"/>
      <c r="AX86" s="43"/>
      <c r="AY86" s="43"/>
      <c r="AZ86" s="43"/>
      <c r="BA86" s="43"/>
      <c r="BB86" s="43"/>
      <c r="BC86" s="47"/>
      <c r="BD86" s="35"/>
      <c r="BE86" s="48" t="s">
        <v>17</v>
      </c>
      <c r="BF86" s="59"/>
      <c r="BG86" s="59"/>
      <c r="BH86" s="59"/>
      <c r="BI86" s="59"/>
      <c r="BJ86" s="59"/>
      <c r="BK86" s="59"/>
      <c r="BL86" s="35"/>
      <c r="BM86" s="35"/>
      <c r="BN86" s="35"/>
      <c r="BO86" s="35"/>
      <c r="BP86" s="36"/>
      <c r="BQ86" s="37"/>
    </row>
    <row r="87" spans="3:69" ht="19.350000000000001" customHeight="1" x14ac:dyDescent="0.4">
      <c r="C87" s="32"/>
      <c r="D87" s="171" t="s">
        <v>18</v>
      </c>
      <c r="E87" s="171"/>
      <c r="F87" s="171"/>
      <c r="G87" s="171"/>
      <c r="H87" s="171"/>
      <c r="I87" s="171"/>
      <c r="J87" s="171"/>
      <c r="K87" s="171"/>
      <c r="L87" s="171"/>
      <c r="M87" s="171"/>
      <c r="N87" s="96" t="str">
        <f>IF([2]回答表!F17="水道事業",IF([2]回答表!X43="○","○",""),"")</f>
        <v/>
      </c>
      <c r="O87" s="97"/>
      <c r="P87" s="97"/>
      <c r="Q87" s="98"/>
      <c r="R87" s="38"/>
      <c r="S87" s="38"/>
      <c r="T87" s="38"/>
      <c r="U87" s="178" t="s">
        <v>41</v>
      </c>
      <c r="V87" s="179"/>
      <c r="W87" s="179"/>
      <c r="X87" s="179"/>
      <c r="Y87" s="179"/>
      <c r="Z87" s="179"/>
      <c r="AA87" s="179"/>
      <c r="AB87" s="179"/>
      <c r="AC87" s="178" t="s">
        <v>42</v>
      </c>
      <c r="AD87" s="179"/>
      <c r="AE87" s="179"/>
      <c r="AF87" s="179"/>
      <c r="AG87" s="179"/>
      <c r="AH87" s="179"/>
      <c r="AI87" s="179"/>
      <c r="AJ87" s="188"/>
      <c r="AK87" s="49"/>
      <c r="AL87" s="49"/>
      <c r="AM87" s="105" t="str">
        <f>IF([2]回答表!F17="水道事業",IF([2]回答表!X43="○",[2]回答表!B154,IF([2]回答表!AA43="○",[2]回答表!B201,"")),"")</f>
        <v/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7"/>
      <c r="BC87" s="39"/>
      <c r="BD87" s="34"/>
      <c r="BE87" s="114" t="str">
        <f>IF([2]回答表!F17="水道事業",IF([2]回答表!X43="○",[2]回答表!B190,IF([2]回答表!AA43="○",[2]回答表!B238,"")),"")</f>
        <v/>
      </c>
      <c r="BF87" s="115"/>
      <c r="BG87" s="115"/>
      <c r="BH87" s="115"/>
      <c r="BI87" s="114"/>
      <c r="BJ87" s="115"/>
      <c r="BK87" s="115"/>
      <c r="BL87" s="115"/>
      <c r="BM87" s="114"/>
      <c r="BN87" s="115"/>
      <c r="BO87" s="115"/>
      <c r="BP87" s="116"/>
      <c r="BQ87" s="37"/>
    </row>
    <row r="88" spans="3:69" ht="19.350000000000001" customHeight="1" x14ac:dyDescent="0.4">
      <c r="C88" s="32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99"/>
      <c r="O88" s="100"/>
      <c r="P88" s="100"/>
      <c r="Q88" s="101"/>
      <c r="R88" s="38"/>
      <c r="S88" s="38"/>
      <c r="T88" s="38"/>
      <c r="U88" s="180"/>
      <c r="V88" s="181"/>
      <c r="W88" s="181"/>
      <c r="X88" s="181"/>
      <c r="Y88" s="181"/>
      <c r="Z88" s="181"/>
      <c r="AA88" s="181"/>
      <c r="AB88" s="181"/>
      <c r="AC88" s="180"/>
      <c r="AD88" s="181"/>
      <c r="AE88" s="181"/>
      <c r="AF88" s="181"/>
      <c r="AG88" s="181"/>
      <c r="AH88" s="181"/>
      <c r="AI88" s="181"/>
      <c r="AJ88" s="189"/>
      <c r="AK88" s="49"/>
      <c r="AL88" s="49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10"/>
      <c r="BC88" s="39"/>
      <c r="BD88" s="34"/>
      <c r="BE88" s="81"/>
      <c r="BF88" s="82"/>
      <c r="BG88" s="82"/>
      <c r="BH88" s="82"/>
      <c r="BI88" s="81"/>
      <c r="BJ88" s="82"/>
      <c r="BK88" s="82"/>
      <c r="BL88" s="82"/>
      <c r="BM88" s="81"/>
      <c r="BN88" s="82"/>
      <c r="BO88" s="82"/>
      <c r="BP88" s="85"/>
      <c r="BQ88" s="37"/>
    </row>
    <row r="89" spans="3:69" ht="15.6" customHeight="1" x14ac:dyDescent="0.4">
      <c r="C89" s="32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99"/>
      <c r="O89" s="100"/>
      <c r="P89" s="100"/>
      <c r="Q89" s="101"/>
      <c r="R89" s="38"/>
      <c r="S89" s="38"/>
      <c r="T89" s="38"/>
      <c r="U89" s="117" t="str">
        <f>IF([2]回答表!F17="水道事業",IF([2]回答表!X43="○",[2]回答表!J162,IF([2]回答表!AA43="○",[2]回答表!J209,"")),"")</f>
        <v/>
      </c>
      <c r="V89" s="118"/>
      <c r="W89" s="118"/>
      <c r="X89" s="118"/>
      <c r="Y89" s="118"/>
      <c r="Z89" s="118"/>
      <c r="AA89" s="118"/>
      <c r="AB89" s="119"/>
      <c r="AC89" s="117" t="str">
        <f>IF([2]回答表!F17="水道事業",IF([2]回答表!X43="○",[2]回答表!J169,IF([2]回答表!AA43="○",[2]回答表!J216,"")),"")</f>
        <v/>
      </c>
      <c r="AD89" s="118"/>
      <c r="AE89" s="118"/>
      <c r="AF89" s="118"/>
      <c r="AG89" s="118"/>
      <c r="AH89" s="118"/>
      <c r="AI89" s="118"/>
      <c r="AJ89" s="119"/>
      <c r="AK89" s="49"/>
      <c r="AL89" s="49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10"/>
      <c r="BC89" s="39"/>
      <c r="BD89" s="34"/>
      <c r="BE89" s="81"/>
      <c r="BF89" s="82"/>
      <c r="BG89" s="82"/>
      <c r="BH89" s="82"/>
      <c r="BI89" s="81"/>
      <c r="BJ89" s="82"/>
      <c r="BK89" s="82"/>
      <c r="BL89" s="82"/>
      <c r="BM89" s="81"/>
      <c r="BN89" s="82"/>
      <c r="BO89" s="82"/>
      <c r="BP89" s="85"/>
      <c r="BQ89" s="37"/>
    </row>
    <row r="90" spans="3:69" ht="15.6" customHeight="1" x14ac:dyDescent="0.4">
      <c r="C90" s="32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02"/>
      <c r="O90" s="103"/>
      <c r="P90" s="103"/>
      <c r="Q90" s="104"/>
      <c r="R90" s="38"/>
      <c r="S90" s="38"/>
      <c r="T90" s="38"/>
      <c r="U90" s="120"/>
      <c r="V90" s="121"/>
      <c r="W90" s="121"/>
      <c r="X90" s="121"/>
      <c r="Y90" s="121"/>
      <c r="Z90" s="121"/>
      <c r="AA90" s="121"/>
      <c r="AB90" s="122"/>
      <c r="AC90" s="120"/>
      <c r="AD90" s="121"/>
      <c r="AE90" s="121"/>
      <c r="AF90" s="121"/>
      <c r="AG90" s="121"/>
      <c r="AH90" s="121"/>
      <c r="AI90" s="121"/>
      <c r="AJ90" s="122"/>
      <c r="AK90" s="49"/>
      <c r="AL90" s="49"/>
      <c r="AM90" s="108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10"/>
      <c r="BC90" s="39"/>
      <c r="BD90" s="34"/>
      <c r="BE90" s="81" t="str">
        <f>IF([2]回答表!F17="水道事業",IF([2]回答表!X43="○",[2]回答表!E190,IF([2]回答表!AA43="○",[2]回答表!E238,"")),"")</f>
        <v/>
      </c>
      <c r="BF90" s="82"/>
      <c r="BG90" s="82"/>
      <c r="BH90" s="82"/>
      <c r="BI90" s="81" t="str">
        <f>IF([2]回答表!F17="水道事業",IF([2]回答表!X43="○",[2]回答表!E191,IF([2]回答表!AA43="○",[2]回答表!E239,"")),"")</f>
        <v/>
      </c>
      <c r="BJ90" s="82"/>
      <c r="BK90" s="82"/>
      <c r="BL90" s="82"/>
      <c r="BM90" s="81" t="str">
        <f>IF([2]回答表!F17="水道事業",IF([2]回答表!X43="○",[2]回答表!E192,IF([2]回答表!AA43="○",[2]回答表!E240,"")),"")</f>
        <v/>
      </c>
      <c r="BN90" s="82"/>
      <c r="BO90" s="82"/>
      <c r="BP90" s="85"/>
      <c r="BQ90" s="37"/>
    </row>
    <row r="91" spans="3:69" ht="15.6" customHeight="1" x14ac:dyDescent="0.4">
      <c r="C91" s="3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1"/>
      <c r="P91" s="51"/>
      <c r="Q91" s="51"/>
      <c r="R91" s="52"/>
      <c r="S91" s="52"/>
      <c r="T91" s="52"/>
      <c r="U91" s="123"/>
      <c r="V91" s="124"/>
      <c r="W91" s="124"/>
      <c r="X91" s="124"/>
      <c r="Y91" s="124"/>
      <c r="Z91" s="124"/>
      <c r="AA91" s="124"/>
      <c r="AB91" s="125"/>
      <c r="AC91" s="123"/>
      <c r="AD91" s="124"/>
      <c r="AE91" s="124"/>
      <c r="AF91" s="124"/>
      <c r="AG91" s="124"/>
      <c r="AH91" s="124"/>
      <c r="AI91" s="124"/>
      <c r="AJ91" s="125"/>
      <c r="AK91" s="49"/>
      <c r="AL91" s="49"/>
      <c r="AM91" s="108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10"/>
      <c r="BC91" s="39"/>
      <c r="BD91" s="39"/>
      <c r="BE91" s="81"/>
      <c r="BF91" s="82"/>
      <c r="BG91" s="82"/>
      <c r="BH91" s="82"/>
      <c r="BI91" s="81"/>
      <c r="BJ91" s="82"/>
      <c r="BK91" s="82"/>
      <c r="BL91" s="82"/>
      <c r="BM91" s="81"/>
      <c r="BN91" s="82"/>
      <c r="BO91" s="82"/>
      <c r="BP91" s="85"/>
      <c r="BQ91" s="37"/>
    </row>
    <row r="92" spans="3:69" ht="19.350000000000001" customHeight="1" x14ac:dyDescent="0.4">
      <c r="C92" s="3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1"/>
      <c r="O92" s="51"/>
      <c r="P92" s="51"/>
      <c r="Q92" s="51"/>
      <c r="R92" s="52"/>
      <c r="S92" s="52"/>
      <c r="T92" s="52"/>
      <c r="U92" s="178" t="s">
        <v>43</v>
      </c>
      <c r="V92" s="179"/>
      <c r="W92" s="179"/>
      <c r="X92" s="179"/>
      <c r="Y92" s="179"/>
      <c r="Z92" s="179"/>
      <c r="AA92" s="179"/>
      <c r="AB92" s="179"/>
      <c r="AC92" s="178" t="s">
        <v>44</v>
      </c>
      <c r="AD92" s="179"/>
      <c r="AE92" s="179"/>
      <c r="AF92" s="179"/>
      <c r="AG92" s="179"/>
      <c r="AH92" s="179"/>
      <c r="AI92" s="179"/>
      <c r="AJ92" s="188"/>
      <c r="AK92" s="49"/>
      <c r="AL92" s="49"/>
      <c r="AM92" s="108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10"/>
      <c r="BC92" s="39"/>
      <c r="BD92" s="34"/>
      <c r="BE92" s="81"/>
      <c r="BF92" s="82"/>
      <c r="BG92" s="82"/>
      <c r="BH92" s="82"/>
      <c r="BI92" s="81"/>
      <c r="BJ92" s="82"/>
      <c r="BK92" s="82"/>
      <c r="BL92" s="82"/>
      <c r="BM92" s="81"/>
      <c r="BN92" s="82"/>
      <c r="BO92" s="82"/>
      <c r="BP92" s="85"/>
      <c r="BQ92" s="37"/>
    </row>
    <row r="93" spans="3:69" ht="19.350000000000001" customHeight="1" x14ac:dyDescent="0.4">
      <c r="C93" s="32"/>
      <c r="D93" s="176" t="s">
        <v>26</v>
      </c>
      <c r="E93" s="171"/>
      <c r="F93" s="171"/>
      <c r="G93" s="171"/>
      <c r="H93" s="171"/>
      <c r="I93" s="171"/>
      <c r="J93" s="171"/>
      <c r="K93" s="171"/>
      <c r="L93" s="171"/>
      <c r="M93" s="172"/>
      <c r="N93" s="96" t="str">
        <f>IF([2]回答表!F17="水道事業",IF([2]回答表!AA43="○","○",""),"")</f>
        <v/>
      </c>
      <c r="O93" s="97"/>
      <c r="P93" s="97"/>
      <c r="Q93" s="98"/>
      <c r="R93" s="38"/>
      <c r="S93" s="38"/>
      <c r="T93" s="38"/>
      <c r="U93" s="180"/>
      <c r="V93" s="181"/>
      <c r="W93" s="181"/>
      <c r="X93" s="181"/>
      <c r="Y93" s="181"/>
      <c r="Z93" s="181"/>
      <c r="AA93" s="181"/>
      <c r="AB93" s="181"/>
      <c r="AC93" s="180"/>
      <c r="AD93" s="181"/>
      <c r="AE93" s="181"/>
      <c r="AF93" s="181"/>
      <c r="AG93" s="181"/>
      <c r="AH93" s="181"/>
      <c r="AI93" s="181"/>
      <c r="AJ93" s="189"/>
      <c r="AK93" s="49"/>
      <c r="AL93" s="49"/>
      <c r="AM93" s="108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  <c r="BC93" s="39"/>
      <c r="BD93" s="53"/>
      <c r="BE93" s="81"/>
      <c r="BF93" s="82"/>
      <c r="BG93" s="82"/>
      <c r="BH93" s="82"/>
      <c r="BI93" s="81"/>
      <c r="BJ93" s="82"/>
      <c r="BK93" s="82"/>
      <c r="BL93" s="82"/>
      <c r="BM93" s="81"/>
      <c r="BN93" s="82"/>
      <c r="BO93" s="82"/>
      <c r="BP93" s="85"/>
      <c r="BQ93" s="37"/>
    </row>
    <row r="94" spans="3:69" ht="15.6" customHeight="1" x14ac:dyDescent="0.4">
      <c r="C94" s="32"/>
      <c r="D94" s="171"/>
      <c r="E94" s="171"/>
      <c r="F94" s="171"/>
      <c r="G94" s="171"/>
      <c r="H94" s="171"/>
      <c r="I94" s="171"/>
      <c r="J94" s="171"/>
      <c r="K94" s="171"/>
      <c r="L94" s="171"/>
      <c r="M94" s="172"/>
      <c r="N94" s="99"/>
      <c r="O94" s="100"/>
      <c r="P94" s="100"/>
      <c r="Q94" s="101"/>
      <c r="R94" s="38"/>
      <c r="S94" s="38"/>
      <c r="T94" s="38"/>
      <c r="U94" s="117" t="str">
        <f>IF([2]回答表!F17="水道事業",IF([2]回答表!X43="○",[2]回答表!J172,IF([2]回答表!AA43="○",[2]回答表!J219,"")),"")</f>
        <v/>
      </c>
      <c r="V94" s="118"/>
      <c r="W94" s="118"/>
      <c r="X94" s="118"/>
      <c r="Y94" s="118"/>
      <c r="Z94" s="118"/>
      <c r="AA94" s="118"/>
      <c r="AB94" s="119"/>
      <c r="AC94" s="117" t="str">
        <f>IF([2]回答表!F17="水道事業",IF([2]回答表!X43="○",[2]回答表!J176,IF([2]回答表!AA43="○",[2]回答表!J223,"")),"")</f>
        <v/>
      </c>
      <c r="AD94" s="118"/>
      <c r="AE94" s="118"/>
      <c r="AF94" s="118"/>
      <c r="AG94" s="118"/>
      <c r="AH94" s="118"/>
      <c r="AI94" s="118"/>
      <c r="AJ94" s="119"/>
      <c r="AK94" s="49"/>
      <c r="AL94" s="49"/>
      <c r="AM94" s="108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10"/>
      <c r="BC94" s="39"/>
      <c r="BD94" s="53"/>
      <c r="BE94" s="81" t="s">
        <v>23</v>
      </c>
      <c r="BF94" s="82"/>
      <c r="BG94" s="82"/>
      <c r="BH94" s="82"/>
      <c r="BI94" s="81" t="s">
        <v>24</v>
      </c>
      <c r="BJ94" s="82"/>
      <c r="BK94" s="82"/>
      <c r="BL94" s="82"/>
      <c r="BM94" s="81" t="s">
        <v>25</v>
      </c>
      <c r="BN94" s="82"/>
      <c r="BO94" s="82"/>
      <c r="BP94" s="85"/>
      <c r="BQ94" s="37"/>
    </row>
    <row r="95" spans="3:69" ht="15.6" customHeight="1" x14ac:dyDescent="0.4">
      <c r="C95" s="32"/>
      <c r="D95" s="171"/>
      <c r="E95" s="171"/>
      <c r="F95" s="171"/>
      <c r="G95" s="171"/>
      <c r="H95" s="171"/>
      <c r="I95" s="171"/>
      <c r="J95" s="171"/>
      <c r="K95" s="171"/>
      <c r="L95" s="171"/>
      <c r="M95" s="172"/>
      <c r="N95" s="99"/>
      <c r="O95" s="100"/>
      <c r="P95" s="100"/>
      <c r="Q95" s="101"/>
      <c r="R95" s="38"/>
      <c r="S95" s="38"/>
      <c r="T95" s="38"/>
      <c r="U95" s="120"/>
      <c r="V95" s="121"/>
      <c r="W95" s="121"/>
      <c r="X95" s="121"/>
      <c r="Y95" s="121"/>
      <c r="Z95" s="121"/>
      <c r="AA95" s="121"/>
      <c r="AB95" s="122"/>
      <c r="AC95" s="120"/>
      <c r="AD95" s="121"/>
      <c r="AE95" s="121"/>
      <c r="AF95" s="121"/>
      <c r="AG95" s="121"/>
      <c r="AH95" s="121"/>
      <c r="AI95" s="121"/>
      <c r="AJ95" s="122"/>
      <c r="AK95" s="49"/>
      <c r="AL95" s="49"/>
      <c r="AM95" s="108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10"/>
      <c r="BC95" s="39"/>
      <c r="BD95" s="53"/>
      <c r="BE95" s="81"/>
      <c r="BF95" s="82"/>
      <c r="BG95" s="82"/>
      <c r="BH95" s="82"/>
      <c r="BI95" s="81"/>
      <c r="BJ95" s="82"/>
      <c r="BK95" s="82"/>
      <c r="BL95" s="82"/>
      <c r="BM95" s="81"/>
      <c r="BN95" s="82"/>
      <c r="BO95" s="82"/>
      <c r="BP95" s="85"/>
      <c r="BQ95" s="37"/>
    </row>
    <row r="96" spans="3:69" ht="15.6" customHeight="1" x14ac:dyDescent="0.4">
      <c r="C96" s="32"/>
      <c r="D96" s="171"/>
      <c r="E96" s="171"/>
      <c r="F96" s="171"/>
      <c r="G96" s="171"/>
      <c r="H96" s="171"/>
      <c r="I96" s="171"/>
      <c r="J96" s="171"/>
      <c r="K96" s="171"/>
      <c r="L96" s="171"/>
      <c r="M96" s="172"/>
      <c r="N96" s="102"/>
      <c r="O96" s="103"/>
      <c r="P96" s="103"/>
      <c r="Q96" s="104"/>
      <c r="R96" s="38"/>
      <c r="S96" s="38"/>
      <c r="T96" s="38"/>
      <c r="U96" s="123"/>
      <c r="V96" s="124"/>
      <c r="W96" s="124"/>
      <c r="X96" s="124"/>
      <c r="Y96" s="124"/>
      <c r="Z96" s="124"/>
      <c r="AA96" s="124"/>
      <c r="AB96" s="125"/>
      <c r="AC96" s="123"/>
      <c r="AD96" s="124"/>
      <c r="AE96" s="124"/>
      <c r="AF96" s="124"/>
      <c r="AG96" s="124"/>
      <c r="AH96" s="124"/>
      <c r="AI96" s="124"/>
      <c r="AJ96" s="125"/>
      <c r="AK96" s="49"/>
      <c r="AL96" s="49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3"/>
      <c r="BC96" s="39"/>
      <c r="BD96" s="53"/>
      <c r="BE96" s="83"/>
      <c r="BF96" s="84"/>
      <c r="BG96" s="84"/>
      <c r="BH96" s="84"/>
      <c r="BI96" s="83"/>
      <c r="BJ96" s="84"/>
      <c r="BK96" s="84"/>
      <c r="BL96" s="84"/>
      <c r="BM96" s="83"/>
      <c r="BN96" s="84"/>
      <c r="BO96" s="84"/>
      <c r="BP96" s="86"/>
      <c r="BQ96" s="37"/>
    </row>
    <row r="97" spans="1:70" ht="15.6" customHeight="1" x14ac:dyDescent="0.5">
      <c r="C97" s="3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19"/>
      <c r="O97" s="19"/>
      <c r="P97" s="19"/>
      <c r="Q97" s="19"/>
      <c r="R97" s="38"/>
      <c r="S97" s="38"/>
      <c r="T97" s="38"/>
      <c r="U97" s="38"/>
      <c r="V97" s="38"/>
      <c r="W97" s="38"/>
      <c r="X97" s="18"/>
      <c r="Y97" s="18"/>
      <c r="Z97" s="18"/>
      <c r="AA97" s="35"/>
      <c r="AB97" s="35"/>
      <c r="AC97" s="35"/>
      <c r="AD97" s="35"/>
      <c r="AE97" s="35"/>
      <c r="AF97" s="35"/>
      <c r="AG97" s="35"/>
      <c r="AH97" s="35"/>
      <c r="AI97" s="35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37"/>
    </row>
    <row r="98" spans="1:70" ht="18.600000000000001" customHeight="1" x14ac:dyDescent="0.5">
      <c r="C98" s="3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19"/>
      <c r="O98" s="19"/>
      <c r="P98" s="19"/>
      <c r="Q98" s="19"/>
      <c r="R98" s="38"/>
      <c r="S98" s="38"/>
      <c r="T98" s="38"/>
      <c r="U98" s="42" t="s">
        <v>32</v>
      </c>
      <c r="V98" s="38"/>
      <c r="W98" s="38"/>
      <c r="X98" s="38"/>
      <c r="Y98" s="38"/>
      <c r="Z98" s="38"/>
      <c r="AA98" s="35"/>
      <c r="AB98" s="43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42" t="s">
        <v>33</v>
      </c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18"/>
      <c r="BQ98" s="37"/>
    </row>
    <row r="99" spans="1:70" ht="15.6" customHeight="1" x14ac:dyDescent="0.4">
      <c r="C99" s="32"/>
      <c r="D99" s="171" t="s">
        <v>34</v>
      </c>
      <c r="E99" s="171"/>
      <c r="F99" s="171"/>
      <c r="G99" s="171"/>
      <c r="H99" s="171"/>
      <c r="I99" s="171"/>
      <c r="J99" s="171"/>
      <c r="K99" s="171"/>
      <c r="L99" s="171"/>
      <c r="M99" s="172"/>
      <c r="N99" s="96" t="str">
        <f>IF([2]回答表!F17="水道事業",IF([2]回答表!AD43="○","○",""),"")</f>
        <v/>
      </c>
      <c r="O99" s="97"/>
      <c r="P99" s="97"/>
      <c r="Q99" s="98"/>
      <c r="R99" s="38"/>
      <c r="S99" s="38"/>
      <c r="T99" s="38"/>
      <c r="U99" s="105" t="str">
        <f>IF([2]回答表!F17="水道事業",IF([2]回答表!AD43="○",[2]回答表!B249,""),"")</f>
        <v/>
      </c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7"/>
      <c r="AK99" s="55"/>
      <c r="AL99" s="55"/>
      <c r="AM99" s="105" t="str">
        <f>IF([2]回答表!F17="水道事業",IF([2]回答表!AD43="○",[2]回答表!B255,""),"")</f>
        <v/>
      </c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7"/>
      <c r="BQ99" s="37"/>
    </row>
    <row r="100" spans="1:70" ht="15.6" customHeight="1" x14ac:dyDescent="0.4">
      <c r="C100" s="32"/>
      <c r="D100" s="171"/>
      <c r="E100" s="171"/>
      <c r="F100" s="171"/>
      <c r="G100" s="171"/>
      <c r="H100" s="171"/>
      <c r="I100" s="171"/>
      <c r="J100" s="171"/>
      <c r="K100" s="171"/>
      <c r="L100" s="171"/>
      <c r="M100" s="172"/>
      <c r="N100" s="99"/>
      <c r="O100" s="100"/>
      <c r="P100" s="100"/>
      <c r="Q100" s="101"/>
      <c r="R100" s="38"/>
      <c r="S100" s="38"/>
      <c r="T100" s="38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08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10"/>
      <c r="BQ100" s="37"/>
    </row>
    <row r="101" spans="1:70" ht="15.6" customHeight="1" x14ac:dyDescent="0.4">
      <c r="C101" s="32"/>
      <c r="D101" s="171"/>
      <c r="E101" s="171"/>
      <c r="F101" s="171"/>
      <c r="G101" s="171"/>
      <c r="H101" s="171"/>
      <c r="I101" s="171"/>
      <c r="J101" s="171"/>
      <c r="K101" s="171"/>
      <c r="L101" s="171"/>
      <c r="M101" s="172"/>
      <c r="N101" s="99"/>
      <c r="O101" s="100"/>
      <c r="P101" s="100"/>
      <c r="Q101" s="101"/>
      <c r="R101" s="38"/>
      <c r="S101" s="38"/>
      <c r="T101" s="38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108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10"/>
      <c r="BQ101" s="37"/>
    </row>
    <row r="102" spans="1:70" ht="15.6" customHeight="1" x14ac:dyDescent="0.4">
      <c r="C102" s="32"/>
      <c r="D102" s="171"/>
      <c r="E102" s="171"/>
      <c r="F102" s="171"/>
      <c r="G102" s="171"/>
      <c r="H102" s="171"/>
      <c r="I102" s="171"/>
      <c r="J102" s="171"/>
      <c r="K102" s="171"/>
      <c r="L102" s="171"/>
      <c r="M102" s="172"/>
      <c r="N102" s="102"/>
      <c r="O102" s="103"/>
      <c r="P102" s="103"/>
      <c r="Q102" s="104"/>
      <c r="R102" s="38"/>
      <c r="S102" s="38"/>
      <c r="T102" s="38"/>
      <c r="U102" s="111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3"/>
      <c r="AK102" s="55"/>
      <c r="AL102" s="55"/>
      <c r="AM102" s="111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3"/>
      <c r="BQ102" s="37"/>
    </row>
    <row r="103" spans="1:70" ht="15.6" customHeight="1" x14ac:dyDescent="0.4"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8"/>
    </row>
    <row r="104" spans="1:70" ht="15.6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</row>
    <row r="105" spans="1:70" ht="15.6" customHeight="1" x14ac:dyDescent="0.4"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28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30"/>
    </row>
    <row r="106" spans="1:70" ht="15.6" customHeight="1" x14ac:dyDescent="0.5">
      <c r="C106" s="32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18"/>
      <c r="Y106" s="18"/>
      <c r="Z106" s="18"/>
      <c r="AA106" s="34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6"/>
      <c r="AO106" s="39"/>
      <c r="AP106" s="40"/>
      <c r="AQ106" s="40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5"/>
      <c r="BN106" s="35"/>
      <c r="BO106" s="35"/>
      <c r="BP106" s="36"/>
      <c r="BQ106" s="37"/>
    </row>
    <row r="107" spans="1:70" ht="15.6" customHeight="1" x14ac:dyDescent="0.5">
      <c r="C107" s="32"/>
      <c r="D107" s="127" t="s">
        <v>14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9"/>
      <c r="R107" s="87" t="s">
        <v>45</v>
      </c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9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5"/>
      <c r="BN107" s="35"/>
      <c r="BO107" s="35"/>
      <c r="BP107" s="36"/>
      <c r="BQ107" s="37"/>
    </row>
    <row r="108" spans="1:70" ht="15.6" customHeight="1" x14ac:dyDescent="0.5">
      <c r="C108" s="32"/>
      <c r="D108" s="130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2"/>
      <c r="R108" s="93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5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5"/>
      <c r="BN108" s="35"/>
      <c r="BO108" s="35"/>
      <c r="BP108" s="36"/>
      <c r="BQ108" s="37"/>
    </row>
    <row r="109" spans="1:70" ht="15.6" customHeight="1" x14ac:dyDescent="0.5">
      <c r="C109" s="3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18"/>
      <c r="Y109" s="18"/>
      <c r="Z109" s="18"/>
      <c r="AA109" s="34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6"/>
      <c r="AO109" s="39"/>
      <c r="AP109" s="40"/>
      <c r="AQ109" s="40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5"/>
      <c r="BN109" s="35"/>
      <c r="BO109" s="35"/>
      <c r="BP109" s="36"/>
      <c r="BQ109" s="37"/>
    </row>
    <row r="110" spans="1:70" ht="25.5" x14ac:dyDescent="0.5">
      <c r="C110" s="32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42" t="s">
        <v>40</v>
      </c>
      <c r="V110" s="44"/>
      <c r="W110" s="43"/>
      <c r="X110" s="45"/>
      <c r="Y110" s="45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3"/>
      <c r="AL110" s="43"/>
      <c r="AM110" s="42" t="s">
        <v>36</v>
      </c>
      <c r="AN110" s="38"/>
      <c r="AO110" s="38"/>
      <c r="AP110" s="38"/>
      <c r="AQ110" s="38"/>
      <c r="AR110" s="38"/>
      <c r="AS110" s="35"/>
      <c r="AT110" s="43"/>
      <c r="AU110" s="43"/>
      <c r="AV110" s="43"/>
      <c r="AW110" s="43"/>
      <c r="AX110" s="43"/>
      <c r="AY110" s="43"/>
      <c r="AZ110" s="43"/>
      <c r="BA110" s="43"/>
      <c r="BB110" s="43"/>
      <c r="BC110" s="47"/>
      <c r="BD110" s="35"/>
      <c r="BE110" s="48" t="s">
        <v>17</v>
      </c>
      <c r="BF110" s="59"/>
      <c r="BG110" s="59"/>
      <c r="BH110" s="59"/>
      <c r="BI110" s="59"/>
      <c r="BJ110" s="59"/>
      <c r="BK110" s="59"/>
      <c r="BL110" s="35"/>
      <c r="BM110" s="35"/>
      <c r="BN110" s="35"/>
      <c r="BO110" s="35"/>
      <c r="BP110" s="36"/>
      <c r="BQ110" s="37"/>
    </row>
    <row r="111" spans="1:70" ht="19.350000000000001" customHeight="1" x14ac:dyDescent="0.4">
      <c r="C111" s="32"/>
      <c r="D111" s="171" t="s">
        <v>18</v>
      </c>
      <c r="E111" s="171"/>
      <c r="F111" s="171"/>
      <c r="G111" s="171"/>
      <c r="H111" s="171"/>
      <c r="I111" s="171"/>
      <c r="J111" s="171"/>
      <c r="K111" s="171"/>
      <c r="L111" s="171"/>
      <c r="M111" s="171"/>
      <c r="N111" s="96" t="str">
        <f>IF([2]回答表!F17="簡易水道事業",IF([2]回答表!X43="○","○",""),"")</f>
        <v/>
      </c>
      <c r="O111" s="97"/>
      <c r="P111" s="97"/>
      <c r="Q111" s="98"/>
      <c r="R111" s="38"/>
      <c r="S111" s="38"/>
      <c r="T111" s="38"/>
      <c r="U111" s="178" t="s">
        <v>46</v>
      </c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88"/>
      <c r="AK111" s="49"/>
      <c r="AL111" s="49"/>
      <c r="AM111" s="105" t="str">
        <f>IF([2]回答表!F17="簡易水道事業",IF([2]回答表!X43="○",[2]回答表!B154,IF([2]回答表!AA43="○",[2]回答表!B201,"")),"")</f>
        <v/>
      </c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7"/>
      <c r="BC111" s="39"/>
      <c r="BD111" s="34"/>
      <c r="BE111" s="114" t="str">
        <f>IF([2]回答表!F17="簡易水道事業",IF([2]回答表!X43="○",[2]回答表!B190,IF([2]回答表!AA43="○",[2]回答表!B238,"")),"")</f>
        <v/>
      </c>
      <c r="BF111" s="115"/>
      <c r="BG111" s="115"/>
      <c r="BH111" s="115"/>
      <c r="BI111" s="114"/>
      <c r="BJ111" s="115"/>
      <c r="BK111" s="115"/>
      <c r="BL111" s="115"/>
      <c r="BM111" s="114"/>
      <c r="BN111" s="115"/>
      <c r="BO111" s="115"/>
      <c r="BP111" s="116"/>
      <c r="BQ111" s="37"/>
    </row>
    <row r="112" spans="1:70" ht="19.350000000000001" customHeight="1" x14ac:dyDescent="0.4">
      <c r="C112" s="32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99"/>
      <c r="O112" s="100"/>
      <c r="P112" s="100"/>
      <c r="Q112" s="101"/>
      <c r="R112" s="38"/>
      <c r="S112" s="38"/>
      <c r="T112" s="38"/>
      <c r="U112" s="190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2"/>
      <c r="AK112" s="49"/>
      <c r="AL112" s="49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10"/>
      <c r="BC112" s="39"/>
      <c r="BD112" s="34"/>
      <c r="BE112" s="81"/>
      <c r="BF112" s="82"/>
      <c r="BG112" s="82"/>
      <c r="BH112" s="82"/>
      <c r="BI112" s="81"/>
      <c r="BJ112" s="82"/>
      <c r="BK112" s="82"/>
      <c r="BL112" s="82"/>
      <c r="BM112" s="81"/>
      <c r="BN112" s="82"/>
      <c r="BO112" s="82"/>
      <c r="BP112" s="85"/>
      <c r="BQ112" s="37"/>
    </row>
    <row r="113" spans="3:69" ht="15.6" customHeight="1" x14ac:dyDescent="0.4">
      <c r="C113" s="32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99"/>
      <c r="O113" s="100"/>
      <c r="P113" s="100"/>
      <c r="Q113" s="101"/>
      <c r="R113" s="38"/>
      <c r="S113" s="38"/>
      <c r="T113" s="38"/>
      <c r="U113" s="117" t="str">
        <f>IF([2]回答表!F17="簡易水道事業",IF([2]回答表!X43="○",[2]回答表!Y181,IF([2]回答表!AA43="○",[2]回答表!Y229,"")),"")</f>
        <v/>
      </c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9"/>
      <c r="AK113" s="49"/>
      <c r="AL113" s="49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10"/>
      <c r="BC113" s="39"/>
      <c r="BD113" s="34"/>
      <c r="BE113" s="81"/>
      <c r="BF113" s="82"/>
      <c r="BG113" s="82"/>
      <c r="BH113" s="82"/>
      <c r="BI113" s="81"/>
      <c r="BJ113" s="82"/>
      <c r="BK113" s="82"/>
      <c r="BL113" s="82"/>
      <c r="BM113" s="81"/>
      <c r="BN113" s="82"/>
      <c r="BO113" s="82"/>
      <c r="BP113" s="85"/>
      <c r="BQ113" s="37"/>
    </row>
    <row r="114" spans="3:69" ht="15.6" customHeight="1" x14ac:dyDescent="0.4">
      <c r="C114" s="32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02"/>
      <c r="O114" s="103"/>
      <c r="P114" s="103"/>
      <c r="Q114" s="104"/>
      <c r="R114" s="38"/>
      <c r="S114" s="38"/>
      <c r="T114" s="38"/>
      <c r="U114" s="120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2"/>
      <c r="AK114" s="49"/>
      <c r="AL114" s="49"/>
      <c r="AM114" s="108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10"/>
      <c r="BC114" s="39"/>
      <c r="BD114" s="34"/>
      <c r="BE114" s="81" t="str">
        <f>IF([2]回答表!F17="簡易水道事業",IF([2]回答表!X43="○",[2]回答表!E190,IF([2]回答表!AA43="○",[2]回答表!E238,"")),"")</f>
        <v/>
      </c>
      <c r="BF114" s="82"/>
      <c r="BG114" s="82"/>
      <c r="BH114" s="82"/>
      <c r="BI114" s="81" t="str">
        <f>IF([2]回答表!F17="簡易水道事業",IF([2]回答表!X43="○",[2]回答表!E191,IF([2]回答表!AA43="○",[2]回答表!E239,"")),"")</f>
        <v/>
      </c>
      <c r="BJ114" s="82"/>
      <c r="BK114" s="82"/>
      <c r="BL114" s="82"/>
      <c r="BM114" s="81" t="str">
        <f>IF([2]回答表!F17="簡易水道事業",IF([2]回答表!X43="○",[2]回答表!E192,IF([2]回答表!AA43="○",[2]回答表!E240,"")),"")</f>
        <v/>
      </c>
      <c r="BN114" s="82"/>
      <c r="BO114" s="82"/>
      <c r="BP114" s="85"/>
      <c r="BQ114" s="37"/>
    </row>
    <row r="115" spans="3:69" ht="15.6" customHeight="1" x14ac:dyDescent="0.4"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1"/>
      <c r="O115" s="51"/>
      <c r="P115" s="51"/>
      <c r="Q115" s="51"/>
      <c r="R115" s="52"/>
      <c r="S115" s="52"/>
      <c r="T115" s="52"/>
      <c r="U115" s="123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5"/>
      <c r="AK115" s="49"/>
      <c r="AL115" s="49"/>
      <c r="AM115" s="108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10"/>
      <c r="BC115" s="39"/>
      <c r="BD115" s="39"/>
      <c r="BE115" s="81"/>
      <c r="BF115" s="82"/>
      <c r="BG115" s="82"/>
      <c r="BH115" s="82"/>
      <c r="BI115" s="81"/>
      <c r="BJ115" s="82"/>
      <c r="BK115" s="82"/>
      <c r="BL115" s="82"/>
      <c r="BM115" s="81"/>
      <c r="BN115" s="82"/>
      <c r="BO115" s="82"/>
      <c r="BP115" s="85"/>
      <c r="BQ115" s="37"/>
    </row>
    <row r="116" spans="3:69" ht="19.350000000000001" customHeight="1" x14ac:dyDescent="0.4"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1"/>
      <c r="O116" s="51"/>
      <c r="P116" s="51"/>
      <c r="Q116" s="51"/>
      <c r="R116" s="52"/>
      <c r="S116" s="52"/>
      <c r="T116" s="52"/>
      <c r="U116" s="178" t="s">
        <v>47</v>
      </c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88"/>
      <c r="AK116" s="49"/>
      <c r="AL116" s="49"/>
      <c r="AM116" s="108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10"/>
      <c r="BC116" s="39"/>
      <c r="BD116" s="34"/>
      <c r="BE116" s="81"/>
      <c r="BF116" s="82"/>
      <c r="BG116" s="82"/>
      <c r="BH116" s="82"/>
      <c r="BI116" s="81"/>
      <c r="BJ116" s="82"/>
      <c r="BK116" s="82"/>
      <c r="BL116" s="82"/>
      <c r="BM116" s="81"/>
      <c r="BN116" s="82"/>
      <c r="BO116" s="82"/>
      <c r="BP116" s="85"/>
      <c r="BQ116" s="37"/>
    </row>
    <row r="117" spans="3:69" ht="19.350000000000001" customHeight="1" x14ac:dyDescent="0.4">
      <c r="C117" s="32"/>
      <c r="D117" s="176" t="s">
        <v>26</v>
      </c>
      <c r="E117" s="171"/>
      <c r="F117" s="171"/>
      <c r="G117" s="171"/>
      <c r="H117" s="171"/>
      <c r="I117" s="171"/>
      <c r="J117" s="171"/>
      <c r="K117" s="171"/>
      <c r="L117" s="171"/>
      <c r="M117" s="172"/>
      <c r="N117" s="96" t="str">
        <f>IF([2]回答表!F17="簡易水道事業",IF([2]回答表!AA43="○","○",""),"")</f>
        <v/>
      </c>
      <c r="O117" s="97"/>
      <c r="P117" s="97"/>
      <c r="Q117" s="98"/>
      <c r="R117" s="38"/>
      <c r="S117" s="38"/>
      <c r="T117" s="38"/>
      <c r="U117" s="190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2"/>
      <c r="AK117" s="49"/>
      <c r="AL117" s="49"/>
      <c r="AM117" s="108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10"/>
      <c r="BC117" s="39"/>
      <c r="BD117" s="53"/>
      <c r="BE117" s="81"/>
      <c r="BF117" s="82"/>
      <c r="BG117" s="82"/>
      <c r="BH117" s="82"/>
      <c r="BI117" s="81"/>
      <c r="BJ117" s="82"/>
      <c r="BK117" s="82"/>
      <c r="BL117" s="82"/>
      <c r="BM117" s="81"/>
      <c r="BN117" s="82"/>
      <c r="BO117" s="82"/>
      <c r="BP117" s="85"/>
      <c r="BQ117" s="37"/>
    </row>
    <row r="118" spans="3:69" ht="15.6" customHeight="1" x14ac:dyDescent="0.4">
      <c r="C118" s="32"/>
      <c r="D118" s="171"/>
      <c r="E118" s="171"/>
      <c r="F118" s="171"/>
      <c r="G118" s="171"/>
      <c r="H118" s="171"/>
      <c r="I118" s="171"/>
      <c r="J118" s="171"/>
      <c r="K118" s="171"/>
      <c r="L118" s="171"/>
      <c r="M118" s="172"/>
      <c r="N118" s="99"/>
      <c r="O118" s="100"/>
      <c r="P118" s="100"/>
      <c r="Q118" s="101"/>
      <c r="R118" s="38"/>
      <c r="S118" s="38"/>
      <c r="T118" s="38"/>
      <c r="U118" s="117" t="str">
        <f>IF([2]回答表!F17="簡易水道事業",IF([2]回答表!X43="○",[2]回答表!Y182,IF([2]回答表!AA43="○",[2]回答表!Y230,"")),"")</f>
        <v/>
      </c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49"/>
      <c r="AL118" s="49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10"/>
      <c r="BC118" s="39"/>
      <c r="BD118" s="53"/>
      <c r="BE118" s="81" t="s">
        <v>23</v>
      </c>
      <c r="BF118" s="82"/>
      <c r="BG118" s="82"/>
      <c r="BH118" s="82"/>
      <c r="BI118" s="81" t="s">
        <v>24</v>
      </c>
      <c r="BJ118" s="82"/>
      <c r="BK118" s="82"/>
      <c r="BL118" s="82"/>
      <c r="BM118" s="81" t="s">
        <v>25</v>
      </c>
      <c r="BN118" s="82"/>
      <c r="BO118" s="82"/>
      <c r="BP118" s="85"/>
      <c r="BQ118" s="37"/>
    </row>
    <row r="119" spans="3:69" ht="15.6" customHeight="1" x14ac:dyDescent="0.4">
      <c r="C119" s="32"/>
      <c r="D119" s="171"/>
      <c r="E119" s="171"/>
      <c r="F119" s="171"/>
      <c r="G119" s="171"/>
      <c r="H119" s="171"/>
      <c r="I119" s="171"/>
      <c r="J119" s="171"/>
      <c r="K119" s="171"/>
      <c r="L119" s="171"/>
      <c r="M119" s="172"/>
      <c r="N119" s="99"/>
      <c r="O119" s="100"/>
      <c r="P119" s="100"/>
      <c r="Q119" s="101"/>
      <c r="R119" s="38"/>
      <c r="S119" s="38"/>
      <c r="T119" s="38"/>
      <c r="U119" s="120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2"/>
      <c r="AK119" s="49"/>
      <c r="AL119" s="49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10"/>
      <c r="BC119" s="39"/>
      <c r="BD119" s="53"/>
      <c r="BE119" s="81"/>
      <c r="BF119" s="82"/>
      <c r="BG119" s="82"/>
      <c r="BH119" s="82"/>
      <c r="BI119" s="81"/>
      <c r="BJ119" s="82"/>
      <c r="BK119" s="82"/>
      <c r="BL119" s="82"/>
      <c r="BM119" s="81"/>
      <c r="BN119" s="82"/>
      <c r="BO119" s="82"/>
      <c r="BP119" s="85"/>
      <c r="BQ119" s="37"/>
    </row>
    <row r="120" spans="3:69" ht="15.6" customHeight="1" x14ac:dyDescent="0.4">
      <c r="C120" s="32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  <c r="N120" s="102"/>
      <c r="O120" s="103"/>
      <c r="P120" s="103"/>
      <c r="Q120" s="104"/>
      <c r="R120" s="38"/>
      <c r="S120" s="38"/>
      <c r="T120" s="38"/>
      <c r="U120" s="123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5"/>
      <c r="AK120" s="49"/>
      <c r="AL120" s="49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3"/>
      <c r="BC120" s="39"/>
      <c r="BD120" s="53"/>
      <c r="BE120" s="83"/>
      <c r="BF120" s="84"/>
      <c r="BG120" s="84"/>
      <c r="BH120" s="84"/>
      <c r="BI120" s="83"/>
      <c r="BJ120" s="84"/>
      <c r="BK120" s="84"/>
      <c r="BL120" s="84"/>
      <c r="BM120" s="83"/>
      <c r="BN120" s="84"/>
      <c r="BO120" s="84"/>
      <c r="BP120" s="86"/>
      <c r="BQ120" s="37"/>
    </row>
    <row r="121" spans="3:69" ht="15.6" customHeight="1" x14ac:dyDescent="0.5">
      <c r="C121" s="3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19"/>
      <c r="O121" s="19"/>
      <c r="P121" s="19"/>
      <c r="Q121" s="19"/>
      <c r="R121" s="38"/>
      <c r="S121" s="38"/>
      <c r="T121" s="38"/>
      <c r="U121" s="38"/>
      <c r="V121" s="38"/>
      <c r="W121" s="38"/>
      <c r="X121" s="18"/>
      <c r="Y121" s="18"/>
      <c r="Z121" s="18"/>
      <c r="AA121" s="35"/>
      <c r="AB121" s="35"/>
      <c r="AC121" s="35"/>
      <c r="AD121" s="35"/>
      <c r="AE121" s="35"/>
      <c r="AF121" s="35"/>
      <c r="AG121" s="35"/>
      <c r="AH121" s="35"/>
      <c r="AI121" s="35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37"/>
    </row>
    <row r="122" spans="3:69" ht="18.600000000000001" customHeight="1" x14ac:dyDescent="0.5">
      <c r="C122" s="3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19"/>
      <c r="O122" s="19"/>
      <c r="P122" s="19"/>
      <c r="Q122" s="19"/>
      <c r="R122" s="38"/>
      <c r="S122" s="38"/>
      <c r="T122" s="38"/>
      <c r="U122" s="42" t="s">
        <v>32</v>
      </c>
      <c r="V122" s="38"/>
      <c r="W122" s="38"/>
      <c r="X122" s="38"/>
      <c r="Y122" s="38"/>
      <c r="Z122" s="38"/>
      <c r="AA122" s="35"/>
      <c r="AB122" s="43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2" t="s">
        <v>33</v>
      </c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18"/>
      <c r="BQ122" s="37"/>
    </row>
    <row r="123" spans="3:69" ht="15.6" customHeight="1" x14ac:dyDescent="0.4">
      <c r="C123" s="32"/>
      <c r="D123" s="171" t="s">
        <v>34</v>
      </c>
      <c r="E123" s="171"/>
      <c r="F123" s="171"/>
      <c r="G123" s="171"/>
      <c r="H123" s="171"/>
      <c r="I123" s="171"/>
      <c r="J123" s="171"/>
      <c r="K123" s="171"/>
      <c r="L123" s="171"/>
      <c r="M123" s="172"/>
      <c r="N123" s="96" t="str">
        <f>IF([2]回答表!F17="簡易水道事業",IF([2]回答表!AD43="○","○",""),"")</f>
        <v/>
      </c>
      <c r="O123" s="97"/>
      <c r="P123" s="97"/>
      <c r="Q123" s="98"/>
      <c r="R123" s="38"/>
      <c r="S123" s="38"/>
      <c r="T123" s="38"/>
      <c r="U123" s="105" t="str">
        <f>IF([2]回答表!F17="簡易水道事業",IF([2]回答表!AD43="○",[2]回答表!B249,""),"")</f>
        <v/>
      </c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7"/>
      <c r="AK123" s="55"/>
      <c r="AL123" s="55"/>
      <c r="AM123" s="105" t="str">
        <f>IF([2]回答表!F17="簡易水道事業",IF([2]回答表!AD43="○",[2]回答表!B255,""),"")</f>
        <v/>
      </c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7"/>
      <c r="BQ123" s="37"/>
    </row>
    <row r="124" spans="3:69" ht="15.6" customHeight="1" x14ac:dyDescent="0.4">
      <c r="C124" s="32"/>
      <c r="D124" s="171"/>
      <c r="E124" s="171"/>
      <c r="F124" s="171"/>
      <c r="G124" s="171"/>
      <c r="H124" s="171"/>
      <c r="I124" s="171"/>
      <c r="J124" s="171"/>
      <c r="K124" s="171"/>
      <c r="L124" s="171"/>
      <c r="M124" s="172"/>
      <c r="N124" s="99"/>
      <c r="O124" s="100"/>
      <c r="P124" s="100"/>
      <c r="Q124" s="101"/>
      <c r="R124" s="38"/>
      <c r="S124" s="38"/>
      <c r="T124" s="38"/>
      <c r="U124" s="108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10"/>
      <c r="AK124" s="55"/>
      <c r="AL124" s="55"/>
      <c r="AM124" s="108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10"/>
      <c r="BQ124" s="37"/>
    </row>
    <row r="125" spans="3:69" ht="15.6" customHeight="1" x14ac:dyDescent="0.4">
      <c r="C125" s="32"/>
      <c r="D125" s="171"/>
      <c r="E125" s="171"/>
      <c r="F125" s="171"/>
      <c r="G125" s="171"/>
      <c r="H125" s="171"/>
      <c r="I125" s="171"/>
      <c r="J125" s="171"/>
      <c r="K125" s="171"/>
      <c r="L125" s="171"/>
      <c r="M125" s="172"/>
      <c r="N125" s="99"/>
      <c r="O125" s="100"/>
      <c r="P125" s="100"/>
      <c r="Q125" s="101"/>
      <c r="R125" s="38"/>
      <c r="S125" s="38"/>
      <c r="T125" s="38"/>
      <c r="U125" s="108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10"/>
      <c r="AK125" s="55"/>
      <c r="AL125" s="55"/>
      <c r="AM125" s="108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10"/>
      <c r="BQ125" s="37"/>
    </row>
    <row r="126" spans="3:69" ht="15.6" customHeight="1" x14ac:dyDescent="0.4">
      <c r="C126" s="32"/>
      <c r="D126" s="171"/>
      <c r="E126" s="171"/>
      <c r="F126" s="171"/>
      <c r="G126" s="171"/>
      <c r="H126" s="171"/>
      <c r="I126" s="171"/>
      <c r="J126" s="171"/>
      <c r="K126" s="171"/>
      <c r="L126" s="171"/>
      <c r="M126" s="172"/>
      <c r="N126" s="102"/>
      <c r="O126" s="103"/>
      <c r="P126" s="103"/>
      <c r="Q126" s="104"/>
      <c r="R126" s="38"/>
      <c r="S126" s="38"/>
      <c r="T126" s="38"/>
      <c r="U126" s="111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3"/>
      <c r="AK126" s="55"/>
      <c r="AL126" s="55"/>
      <c r="AM126" s="111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3"/>
      <c r="BQ126" s="37"/>
    </row>
    <row r="127" spans="3:69" ht="15.6" customHeight="1" x14ac:dyDescent="0.4"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8"/>
    </row>
    <row r="128" spans="3:69" ht="15.6" customHeight="1" x14ac:dyDescent="0.4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</row>
    <row r="129" spans="3:69" ht="15.6" customHeight="1" x14ac:dyDescent="0.4"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28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30"/>
    </row>
    <row r="130" spans="3:69" ht="15.6" customHeight="1" x14ac:dyDescent="0.5">
      <c r="C130" s="32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18"/>
      <c r="Y130" s="18"/>
      <c r="Z130" s="18"/>
      <c r="AA130" s="34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6"/>
      <c r="AO130" s="39"/>
      <c r="AP130" s="40"/>
      <c r="AQ130" s="40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5"/>
      <c r="BN130" s="35"/>
      <c r="BO130" s="35"/>
      <c r="BP130" s="36"/>
      <c r="BQ130" s="37"/>
    </row>
    <row r="131" spans="3:69" ht="15.6" customHeight="1" x14ac:dyDescent="0.5">
      <c r="C131" s="32"/>
      <c r="D131" s="127" t="s">
        <v>14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9"/>
      <c r="R131" s="87" t="s">
        <v>48</v>
      </c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9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5"/>
      <c r="BN131" s="35"/>
      <c r="BO131" s="35"/>
      <c r="BP131" s="36"/>
      <c r="BQ131" s="37"/>
    </row>
    <row r="132" spans="3:69" ht="15.6" customHeight="1" x14ac:dyDescent="0.5">
      <c r="C132" s="32"/>
      <c r="D132" s="130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2"/>
      <c r="R132" s="93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5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5"/>
      <c r="BN132" s="35"/>
      <c r="BO132" s="35"/>
      <c r="BP132" s="36"/>
      <c r="BQ132" s="37"/>
    </row>
    <row r="133" spans="3:69" ht="15.6" customHeight="1" x14ac:dyDescent="0.5">
      <c r="C133" s="32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18"/>
      <c r="Y133" s="18"/>
      <c r="Z133" s="18"/>
      <c r="AA133" s="34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6"/>
      <c r="AO133" s="39"/>
      <c r="AP133" s="40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5"/>
      <c r="BN133" s="35"/>
      <c r="BO133" s="35"/>
      <c r="BP133" s="36"/>
      <c r="BQ133" s="37"/>
    </row>
    <row r="134" spans="3:69" ht="25.5" x14ac:dyDescent="0.5">
      <c r="C134" s="32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42" t="s">
        <v>40</v>
      </c>
      <c r="V134" s="44"/>
      <c r="W134" s="43"/>
      <c r="X134" s="45"/>
      <c r="Y134" s="4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3"/>
      <c r="AL134" s="43"/>
      <c r="AM134" s="42" t="s">
        <v>36</v>
      </c>
      <c r="AN134" s="38"/>
      <c r="AO134" s="38"/>
      <c r="AP134" s="38"/>
      <c r="AQ134" s="38"/>
      <c r="AR134" s="38"/>
      <c r="AS134" s="35"/>
      <c r="AT134" s="43"/>
      <c r="AU134" s="43"/>
      <c r="AV134" s="43"/>
      <c r="AW134" s="43"/>
      <c r="AX134" s="43"/>
      <c r="AY134" s="43"/>
      <c r="AZ134" s="43"/>
      <c r="BA134" s="43"/>
      <c r="BB134" s="43"/>
      <c r="BC134" s="47"/>
      <c r="BD134" s="35"/>
      <c r="BE134" s="48" t="s">
        <v>17</v>
      </c>
      <c r="BF134" s="59"/>
      <c r="BG134" s="59"/>
      <c r="BH134" s="59"/>
      <c r="BI134" s="59"/>
      <c r="BJ134" s="59"/>
      <c r="BK134" s="59"/>
      <c r="BL134" s="35"/>
      <c r="BM134" s="35"/>
      <c r="BN134" s="35"/>
      <c r="BO134" s="35"/>
      <c r="BP134" s="36"/>
      <c r="BQ134" s="37"/>
    </row>
    <row r="135" spans="3:69" ht="19.350000000000001" customHeight="1" x14ac:dyDescent="0.4">
      <c r="C135" s="32"/>
      <c r="D135" s="171" t="s">
        <v>18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96" t="str">
        <f>IF([2]回答表!F17="下水道事業",IF([2]回答表!X43="○","○",""),"")</f>
        <v/>
      </c>
      <c r="O135" s="97"/>
      <c r="P135" s="97"/>
      <c r="Q135" s="98"/>
      <c r="R135" s="38"/>
      <c r="S135" s="38"/>
      <c r="T135" s="38"/>
      <c r="U135" s="178" t="s">
        <v>49</v>
      </c>
      <c r="V135" s="179"/>
      <c r="W135" s="179"/>
      <c r="X135" s="179"/>
      <c r="Y135" s="179"/>
      <c r="Z135" s="179"/>
      <c r="AA135" s="179"/>
      <c r="AB135" s="179"/>
      <c r="AC135" s="178" t="s">
        <v>50</v>
      </c>
      <c r="AD135" s="179"/>
      <c r="AE135" s="179"/>
      <c r="AF135" s="179"/>
      <c r="AG135" s="179"/>
      <c r="AH135" s="179"/>
      <c r="AI135" s="179"/>
      <c r="AJ135" s="188"/>
      <c r="AK135" s="49"/>
      <c r="AL135" s="49"/>
      <c r="AM135" s="105" t="str">
        <f>IF([2]回答表!F17="下水道事業",IF([2]回答表!X43="○",[2]回答表!B154,IF([2]回答表!AA43="○",[2]回答表!B201,"")),"")</f>
        <v/>
      </c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39"/>
      <c r="BD135" s="34"/>
      <c r="BE135" s="114" t="str">
        <f>IF([2]回答表!F17="下水道事業",IF([2]回答表!X43="○",[2]回答表!B190,IF([2]回答表!AA43="○",[2]回答表!B238,"")),"")</f>
        <v/>
      </c>
      <c r="BF135" s="115"/>
      <c r="BG135" s="115"/>
      <c r="BH135" s="115"/>
      <c r="BI135" s="114"/>
      <c r="BJ135" s="115"/>
      <c r="BK135" s="115"/>
      <c r="BL135" s="115"/>
      <c r="BM135" s="114"/>
      <c r="BN135" s="115"/>
      <c r="BO135" s="115"/>
      <c r="BP135" s="116"/>
      <c r="BQ135" s="37"/>
    </row>
    <row r="136" spans="3:69" ht="19.350000000000001" customHeight="1" x14ac:dyDescent="0.4">
      <c r="C136" s="32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99"/>
      <c r="O136" s="100"/>
      <c r="P136" s="100"/>
      <c r="Q136" s="101"/>
      <c r="R136" s="38"/>
      <c r="S136" s="38"/>
      <c r="T136" s="38"/>
      <c r="U136" s="180"/>
      <c r="V136" s="181"/>
      <c r="W136" s="181"/>
      <c r="X136" s="181"/>
      <c r="Y136" s="181"/>
      <c r="Z136" s="181"/>
      <c r="AA136" s="181"/>
      <c r="AB136" s="181"/>
      <c r="AC136" s="180"/>
      <c r="AD136" s="181"/>
      <c r="AE136" s="181"/>
      <c r="AF136" s="181"/>
      <c r="AG136" s="181"/>
      <c r="AH136" s="181"/>
      <c r="AI136" s="181"/>
      <c r="AJ136" s="189"/>
      <c r="AK136" s="49"/>
      <c r="AL136" s="49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10"/>
      <c r="BC136" s="39"/>
      <c r="BD136" s="34"/>
      <c r="BE136" s="81"/>
      <c r="BF136" s="82"/>
      <c r="BG136" s="82"/>
      <c r="BH136" s="82"/>
      <c r="BI136" s="81"/>
      <c r="BJ136" s="82"/>
      <c r="BK136" s="82"/>
      <c r="BL136" s="82"/>
      <c r="BM136" s="81"/>
      <c r="BN136" s="82"/>
      <c r="BO136" s="82"/>
      <c r="BP136" s="85"/>
      <c r="BQ136" s="37"/>
    </row>
    <row r="137" spans="3:69" ht="15.6" customHeight="1" x14ac:dyDescent="0.4">
      <c r="C137" s="32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99"/>
      <c r="O137" s="100"/>
      <c r="P137" s="100"/>
      <c r="Q137" s="101"/>
      <c r="R137" s="38"/>
      <c r="S137" s="38"/>
      <c r="T137" s="38"/>
      <c r="U137" s="117" t="str">
        <f>IF([2]回答表!F17="下水道事業",IF([2]回答表!X43="○",[2]回答表!Y184,IF([2]回答表!AA43="○",[2]回答表!Y232,"")),"")</f>
        <v/>
      </c>
      <c r="V137" s="118"/>
      <c r="W137" s="118"/>
      <c r="X137" s="118"/>
      <c r="Y137" s="118"/>
      <c r="Z137" s="118"/>
      <c r="AA137" s="118"/>
      <c r="AB137" s="119"/>
      <c r="AC137" s="117" t="str">
        <f>IF([2]回答表!F17="下水道事業",IF([2]回答表!X43="○",[2]回答表!Y185,IF([2]回答表!AA43="○",[2]回答表!Y233,"")),"")</f>
        <v/>
      </c>
      <c r="AD137" s="118"/>
      <c r="AE137" s="118"/>
      <c r="AF137" s="118"/>
      <c r="AG137" s="118"/>
      <c r="AH137" s="118"/>
      <c r="AI137" s="118"/>
      <c r="AJ137" s="119"/>
      <c r="AK137" s="49"/>
      <c r="AL137" s="49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10"/>
      <c r="BC137" s="39"/>
      <c r="BD137" s="34"/>
      <c r="BE137" s="81"/>
      <c r="BF137" s="82"/>
      <c r="BG137" s="82"/>
      <c r="BH137" s="82"/>
      <c r="BI137" s="81"/>
      <c r="BJ137" s="82"/>
      <c r="BK137" s="82"/>
      <c r="BL137" s="82"/>
      <c r="BM137" s="81"/>
      <c r="BN137" s="82"/>
      <c r="BO137" s="82"/>
      <c r="BP137" s="85"/>
      <c r="BQ137" s="37"/>
    </row>
    <row r="138" spans="3:69" ht="15.6" customHeight="1" x14ac:dyDescent="0.4">
      <c r="C138" s="32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02"/>
      <c r="O138" s="103"/>
      <c r="P138" s="103"/>
      <c r="Q138" s="104"/>
      <c r="R138" s="38"/>
      <c r="S138" s="38"/>
      <c r="T138" s="38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49"/>
      <c r="AL138" s="49"/>
      <c r="AM138" s="108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10"/>
      <c r="BC138" s="39"/>
      <c r="BD138" s="34"/>
      <c r="BE138" s="81" t="str">
        <f>IF([2]回答表!F17="下水道事業",IF([2]回答表!X43="○",[2]回答表!E190,IF([2]回答表!AA43="○",[2]回答表!E238,"")),"")</f>
        <v/>
      </c>
      <c r="BF138" s="82"/>
      <c r="BG138" s="82"/>
      <c r="BH138" s="82"/>
      <c r="BI138" s="81" t="str">
        <f>IF([2]回答表!F17="下水道事業",IF([2]回答表!X43="○",[2]回答表!E191,IF([2]回答表!AA43="○",[2]回答表!E239,"")),"")</f>
        <v/>
      </c>
      <c r="BJ138" s="82"/>
      <c r="BK138" s="82"/>
      <c r="BL138" s="82"/>
      <c r="BM138" s="81" t="str">
        <f>IF([2]回答表!F17="下水道事業",IF([2]回答表!X43="○",[2]回答表!E192,IF([2]回答表!AA43="○",[2]回答表!E240,"")),"")</f>
        <v/>
      </c>
      <c r="BN138" s="82"/>
      <c r="BO138" s="82"/>
      <c r="BP138" s="85"/>
      <c r="BQ138" s="37"/>
    </row>
    <row r="139" spans="3:69" ht="15.6" customHeight="1" x14ac:dyDescent="0.4"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51"/>
      <c r="P139" s="51"/>
      <c r="Q139" s="51"/>
      <c r="R139" s="52"/>
      <c r="S139" s="52"/>
      <c r="T139" s="52"/>
      <c r="U139" s="123"/>
      <c r="V139" s="124"/>
      <c r="W139" s="124"/>
      <c r="X139" s="124"/>
      <c r="Y139" s="124"/>
      <c r="Z139" s="124"/>
      <c r="AA139" s="124"/>
      <c r="AB139" s="125"/>
      <c r="AC139" s="123"/>
      <c r="AD139" s="124"/>
      <c r="AE139" s="124"/>
      <c r="AF139" s="124"/>
      <c r="AG139" s="124"/>
      <c r="AH139" s="124"/>
      <c r="AI139" s="124"/>
      <c r="AJ139" s="125"/>
      <c r="AK139" s="49"/>
      <c r="AL139" s="49"/>
      <c r="AM139" s="108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10"/>
      <c r="BC139" s="39"/>
      <c r="BD139" s="39"/>
      <c r="BE139" s="81"/>
      <c r="BF139" s="82"/>
      <c r="BG139" s="82"/>
      <c r="BH139" s="82"/>
      <c r="BI139" s="81"/>
      <c r="BJ139" s="82"/>
      <c r="BK139" s="82"/>
      <c r="BL139" s="82"/>
      <c r="BM139" s="81"/>
      <c r="BN139" s="82"/>
      <c r="BO139" s="82"/>
      <c r="BP139" s="85"/>
      <c r="BQ139" s="37"/>
    </row>
    <row r="140" spans="3:69" ht="19.350000000000001" customHeight="1" x14ac:dyDescent="0.4"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1"/>
      <c r="O140" s="51"/>
      <c r="P140" s="51"/>
      <c r="Q140" s="51"/>
      <c r="R140" s="52"/>
      <c r="S140" s="52"/>
      <c r="T140" s="52"/>
      <c r="U140" s="178" t="s">
        <v>51</v>
      </c>
      <c r="V140" s="179"/>
      <c r="W140" s="179"/>
      <c r="X140" s="179"/>
      <c r="Y140" s="179"/>
      <c r="Z140" s="179"/>
      <c r="AA140" s="179"/>
      <c r="AB140" s="179"/>
      <c r="AC140" s="182" t="s">
        <v>52</v>
      </c>
      <c r="AD140" s="183"/>
      <c r="AE140" s="183"/>
      <c r="AF140" s="183"/>
      <c r="AG140" s="183"/>
      <c r="AH140" s="183"/>
      <c r="AI140" s="183"/>
      <c r="AJ140" s="184"/>
      <c r="AK140" s="49"/>
      <c r="AL140" s="49"/>
      <c r="AM140" s="108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10"/>
      <c r="BC140" s="39"/>
      <c r="BD140" s="34"/>
      <c r="BE140" s="81"/>
      <c r="BF140" s="82"/>
      <c r="BG140" s="82"/>
      <c r="BH140" s="82"/>
      <c r="BI140" s="81"/>
      <c r="BJ140" s="82"/>
      <c r="BK140" s="82"/>
      <c r="BL140" s="82"/>
      <c r="BM140" s="81"/>
      <c r="BN140" s="82"/>
      <c r="BO140" s="82"/>
      <c r="BP140" s="85"/>
      <c r="BQ140" s="37"/>
    </row>
    <row r="141" spans="3:69" ht="19.350000000000001" customHeight="1" x14ac:dyDescent="0.4">
      <c r="C141" s="32"/>
      <c r="D141" s="176" t="s">
        <v>26</v>
      </c>
      <c r="E141" s="171"/>
      <c r="F141" s="171"/>
      <c r="G141" s="171"/>
      <c r="H141" s="171"/>
      <c r="I141" s="171"/>
      <c r="J141" s="171"/>
      <c r="K141" s="171"/>
      <c r="L141" s="171"/>
      <c r="M141" s="172"/>
      <c r="N141" s="96" t="str">
        <f>IF([2]回答表!F17="下水道事業",IF([2]回答表!AA43="○","○",""),"")</f>
        <v/>
      </c>
      <c r="O141" s="97"/>
      <c r="P141" s="97"/>
      <c r="Q141" s="98"/>
      <c r="R141" s="38"/>
      <c r="S141" s="38"/>
      <c r="T141" s="38"/>
      <c r="U141" s="180"/>
      <c r="V141" s="181"/>
      <c r="W141" s="181"/>
      <c r="X141" s="181"/>
      <c r="Y141" s="181"/>
      <c r="Z141" s="181"/>
      <c r="AA141" s="181"/>
      <c r="AB141" s="181"/>
      <c r="AC141" s="185"/>
      <c r="AD141" s="186"/>
      <c r="AE141" s="186"/>
      <c r="AF141" s="186"/>
      <c r="AG141" s="186"/>
      <c r="AH141" s="186"/>
      <c r="AI141" s="186"/>
      <c r="AJ141" s="187"/>
      <c r="AK141" s="49"/>
      <c r="AL141" s="49"/>
      <c r="AM141" s="108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10"/>
      <c r="BC141" s="39"/>
      <c r="BD141" s="53"/>
      <c r="BE141" s="81"/>
      <c r="BF141" s="82"/>
      <c r="BG141" s="82"/>
      <c r="BH141" s="82"/>
      <c r="BI141" s="81"/>
      <c r="BJ141" s="82"/>
      <c r="BK141" s="82"/>
      <c r="BL141" s="82"/>
      <c r="BM141" s="81"/>
      <c r="BN141" s="82"/>
      <c r="BO141" s="82"/>
      <c r="BP141" s="85"/>
      <c r="BQ141" s="37"/>
    </row>
    <row r="142" spans="3:69" ht="15.6" customHeight="1" x14ac:dyDescent="0.4">
      <c r="C142" s="32"/>
      <c r="D142" s="171"/>
      <c r="E142" s="171"/>
      <c r="F142" s="171"/>
      <c r="G142" s="171"/>
      <c r="H142" s="171"/>
      <c r="I142" s="171"/>
      <c r="J142" s="171"/>
      <c r="K142" s="171"/>
      <c r="L142" s="171"/>
      <c r="M142" s="172"/>
      <c r="N142" s="99"/>
      <c r="O142" s="100"/>
      <c r="P142" s="100"/>
      <c r="Q142" s="101"/>
      <c r="R142" s="38"/>
      <c r="S142" s="38"/>
      <c r="T142" s="38"/>
      <c r="U142" s="117" t="str">
        <f>IF([2]回答表!F17="下水道事業",IF([2]回答表!X43="○",[2]回答表!Y186,IF([2]回答表!AA43="○",[2]回答表!Y234,"")),"")</f>
        <v/>
      </c>
      <c r="V142" s="118"/>
      <c r="W142" s="118"/>
      <c r="X142" s="118"/>
      <c r="Y142" s="118"/>
      <c r="Z142" s="118"/>
      <c r="AA142" s="118"/>
      <c r="AB142" s="119"/>
      <c r="AC142" s="117" t="str">
        <f>IF([2]回答表!F17="下水道事業",IF([2]回答表!X43="○",[2]回答表!Y187,IF([2]回答表!AA43="○",[2]回答表!Y235,"")),"")</f>
        <v/>
      </c>
      <c r="AD142" s="118"/>
      <c r="AE142" s="118"/>
      <c r="AF142" s="118"/>
      <c r="AG142" s="118"/>
      <c r="AH142" s="118"/>
      <c r="AI142" s="118"/>
      <c r="AJ142" s="119"/>
      <c r="AK142" s="49"/>
      <c r="AL142" s="49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10"/>
      <c r="BC142" s="39"/>
      <c r="BD142" s="53"/>
      <c r="BE142" s="81" t="s">
        <v>23</v>
      </c>
      <c r="BF142" s="82"/>
      <c r="BG142" s="82"/>
      <c r="BH142" s="82"/>
      <c r="BI142" s="81" t="s">
        <v>24</v>
      </c>
      <c r="BJ142" s="82"/>
      <c r="BK142" s="82"/>
      <c r="BL142" s="82"/>
      <c r="BM142" s="81" t="s">
        <v>25</v>
      </c>
      <c r="BN142" s="82"/>
      <c r="BO142" s="82"/>
      <c r="BP142" s="85"/>
      <c r="BQ142" s="37"/>
    </row>
    <row r="143" spans="3:69" ht="15.6" customHeight="1" x14ac:dyDescent="0.4">
      <c r="C143" s="32"/>
      <c r="D143" s="171"/>
      <c r="E143" s="171"/>
      <c r="F143" s="171"/>
      <c r="G143" s="171"/>
      <c r="H143" s="171"/>
      <c r="I143" s="171"/>
      <c r="J143" s="171"/>
      <c r="K143" s="171"/>
      <c r="L143" s="171"/>
      <c r="M143" s="172"/>
      <c r="N143" s="99"/>
      <c r="O143" s="100"/>
      <c r="P143" s="100"/>
      <c r="Q143" s="101"/>
      <c r="R143" s="38"/>
      <c r="S143" s="38"/>
      <c r="T143" s="38"/>
      <c r="U143" s="120"/>
      <c r="V143" s="121"/>
      <c r="W143" s="121"/>
      <c r="X143" s="121"/>
      <c r="Y143" s="121"/>
      <c r="Z143" s="121"/>
      <c r="AA143" s="121"/>
      <c r="AB143" s="122"/>
      <c r="AC143" s="120"/>
      <c r="AD143" s="121"/>
      <c r="AE143" s="121"/>
      <c r="AF143" s="121"/>
      <c r="AG143" s="121"/>
      <c r="AH143" s="121"/>
      <c r="AI143" s="121"/>
      <c r="AJ143" s="122"/>
      <c r="AK143" s="49"/>
      <c r="AL143" s="49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10"/>
      <c r="BC143" s="39"/>
      <c r="BD143" s="53"/>
      <c r="BE143" s="81"/>
      <c r="BF143" s="82"/>
      <c r="BG143" s="82"/>
      <c r="BH143" s="82"/>
      <c r="BI143" s="81"/>
      <c r="BJ143" s="82"/>
      <c r="BK143" s="82"/>
      <c r="BL143" s="82"/>
      <c r="BM143" s="81"/>
      <c r="BN143" s="82"/>
      <c r="BO143" s="82"/>
      <c r="BP143" s="85"/>
      <c r="BQ143" s="37"/>
    </row>
    <row r="144" spans="3:69" ht="15.6" customHeight="1" x14ac:dyDescent="0.4">
      <c r="C144" s="32"/>
      <c r="D144" s="171"/>
      <c r="E144" s="171"/>
      <c r="F144" s="171"/>
      <c r="G144" s="171"/>
      <c r="H144" s="171"/>
      <c r="I144" s="171"/>
      <c r="J144" s="171"/>
      <c r="K144" s="171"/>
      <c r="L144" s="171"/>
      <c r="M144" s="172"/>
      <c r="N144" s="102"/>
      <c r="O144" s="103"/>
      <c r="P144" s="103"/>
      <c r="Q144" s="104"/>
      <c r="R144" s="38"/>
      <c r="S144" s="38"/>
      <c r="T144" s="38"/>
      <c r="U144" s="123"/>
      <c r="V144" s="124"/>
      <c r="W144" s="124"/>
      <c r="X144" s="124"/>
      <c r="Y144" s="124"/>
      <c r="Z144" s="124"/>
      <c r="AA144" s="124"/>
      <c r="AB144" s="125"/>
      <c r="AC144" s="123"/>
      <c r="AD144" s="124"/>
      <c r="AE144" s="124"/>
      <c r="AF144" s="124"/>
      <c r="AG144" s="124"/>
      <c r="AH144" s="124"/>
      <c r="AI144" s="124"/>
      <c r="AJ144" s="125"/>
      <c r="AK144" s="49"/>
      <c r="AL144" s="49"/>
      <c r="AM144" s="111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3"/>
      <c r="BC144" s="39"/>
      <c r="BD144" s="53"/>
      <c r="BE144" s="83"/>
      <c r="BF144" s="84"/>
      <c r="BG144" s="84"/>
      <c r="BH144" s="84"/>
      <c r="BI144" s="83"/>
      <c r="BJ144" s="84"/>
      <c r="BK144" s="84"/>
      <c r="BL144" s="84"/>
      <c r="BM144" s="83"/>
      <c r="BN144" s="84"/>
      <c r="BO144" s="84"/>
      <c r="BP144" s="86"/>
      <c r="BQ144" s="37"/>
    </row>
    <row r="145" spans="3:69" ht="15.6" customHeight="1" x14ac:dyDescent="0.5"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19"/>
      <c r="O145" s="19"/>
      <c r="P145" s="19"/>
      <c r="Q145" s="19"/>
      <c r="R145" s="38"/>
      <c r="S145" s="38"/>
      <c r="T145" s="38"/>
      <c r="U145" s="38"/>
      <c r="V145" s="38"/>
      <c r="W145" s="38"/>
      <c r="X145" s="18"/>
      <c r="Y145" s="18"/>
      <c r="Z145" s="18"/>
      <c r="AA145" s="35"/>
      <c r="AB145" s="35"/>
      <c r="AC145" s="35"/>
      <c r="AD145" s="35"/>
      <c r="AE145" s="35"/>
      <c r="AF145" s="35"/>
      <c r="AG145" s="35"/>
      <c r="AH145" s="35"/>
      <c r="AI145" s="35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37"/>
    </row>
    <row r="146" spans="3:69" ht="18.600000000000001" customHeight="1" x14ac:dyDescent="0.5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42" t="s">
        <v>32</v>
      </c>
      <c r="V146" s="38"/>
      <c r="W146" s="38"/>
      <c r="X146" s="38"/>
      <c r="Y146" s="38"/>
      <c r="Z146" s="38"/>
      <c r="AA146" s="35"/>
      <c r="AB146" s="43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2" t="s">
        <v>33</v>
      </c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18"/>
      <c r="BQ146" s="37"/>
    </row>
    <row r="147" spans="3:69" ht="15.6" customHeight="1" x14ac:dyDescent="0.4">
      <c r="C147" s="32"/>
      <c r="D147" s="171" t="s">
        <v>34</v>
      </c>
      <c r="E147" s="171"/>
      <c r="F147" s="171"/>
      <c r="G147" s="171"/>
      <c r="H147" s="171"/>
      <c r="I147" s="171"/>
      <c r="J147" s="171"/>
      <c r="K147" s="171"/>
      <c r="L147" s="171"/>
      <c r="M147" s="172"/>
      <c r="N147" s="96" t="str">
        <f>IF([2]回答表!F17="下水道事業",IF([2]回答表!AD43="○","○",""),"")</f>
        <v/>
      </c>
      <c r="O147" s="97"/>
      <c r="P147" s="97"/>
      <c r="Q147" s="98"/>
      <c r="R147" s="38"/>
      <c r="S147" s="38"/>
      <c r="T147" s="38"/>
      <c r="U147" s="105" t="str">
        <f>IF([2]回答表!F17="下水道事業",IF([2]回答表!AD43="○",[2]回答表!B249,""),"")</f>
        <v/>
      </c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7"/>
      <c r="AK147" s="55"/>
      <c r="AL147" s="55"/>
      <c r="AM147" s="105" t="str">
        <f>IF([2]回答表!F17="下水道事業",IF([2]回答表!AD43="○",[2]回答表!B255,""),"")</f>
        <v/>
      </c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7"/>
      <c r="BQ147" s="37"/>
    </row>
    <row r="148" spans="3:69" ht="15.6" customHeight="1" x14ac:dyDescent="0.4">
      <c r="C148" s="32"/>
      <c r="D148" s="171"/>
      <c r="E148" s="171"/>
      <c r="F148" s="171"/>
      <c r="G148" s="171"/>
      <c r="H148" s="171"/>
      <c r="I148" s="171"/>
      <c r="J148" s="171"/>
      <c r="K148" s="171"/>
      <c r="L148" s="171"/>
      <c r="M148" s="172"/>
      <c r="N148" s="99"/>
      <c r="O148" s="100"/>
      <c r="P148" s="100"/>
      <c r="Q148" s="101"/>
      <c r="R148" s="38"/>
      <c r="S148" s="38"/>
      <c r="T148" s="38"/>
      <c r="U148" s="108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10"/>
      <c r="AK148" s="55"/>
      <c r="AL148" s="55"/>
      <c r="AM148" s="108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10"/>
      <c r="BQ148" s="37"/>
    </row>
    <row r="149" spans="3:69" ht="15.6" customHeight="1" x14ac:dyDescent="0.4">
      <c r="C149" s="32"/>
      <c r="D149" s="171"/>
      <c r="E149" s="171"/>
      <c r="F149" s="171"/>
      <c r="G149" s="171"/>
      <c r="H149" s="171"/>
      <c r="I149" s="171"/>
      <c r="J149" s="171"/>
      <c r="K149" s="171"/>
      <c r="L149" s="171"/>
      <c r="M149" s="172"/>
      <c r="N149" s="99"/>
      <c r="O149" s="100"/>
      <c r="P149" s="100"/>
      <c r="Q149" s="101"/>
      <c r="R149" s="38"/>
      <c r="S149" s="38"/>
      <c r="T149" s="38"/>
      <c r="U149" s="108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10"/>
      <c r="AK149" s="55"/>
      <c r="AL149" s="55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10"/>
      <c r="BQ149" s="37"/>
    </row>
    <row r="150" spans="3:69" ht="15.6" customHeight="1" x14ac:dyDescent="0.4">
      <c r="C150" s="32"/>
      <c r="D150" s="171"/>
      <c r="E150" s="171"/>
      <c r="F150" s="171"/>
      <c r="G150" s="171"/>
      <c r="H150" s="171"/>
      <c r="I150" s="171"/>
      <c r="J150" s="171"/>
      <c r="K150" s="171"/>
      <c r="L150" s="171"/>
      <c r="M150" s="172"/>
      <c r="N150" s="102"/>
      <c r="O150" s="103"/>
      <c r="P150" s="103"/>
      <c r="Q150" s="104"/>
      <c r="R150" s="38"/>
      <c r="S150" s="38"/>
      <c r="T150" s="38"/>
      <c r="U150" s="111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3"/>
      <c r="AK150" s="55"/>
      <c r="AL150" s="55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3"/>
      <c r="BQ150" s="37"/>
    </row>
    <row r="151" spans="3:69" ht="15.6" customHeight="1" x14ac:dyDescent="0.4"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8"/>
    </row>
    <row r="152" spans="3:69" ht="15.6" customHeight="1" x14ac:dyDescent="0.4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</row>
    <row r="153" spans="3:69" ht="15.6" customHeight="1" x14ac:dyDescent="0.4"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28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30"/>
    </row>
    <row r="154" spans="3:69" ht="15.6" customHeight="1" x14ac:dyDescent="0.5">
      <c r="C154" s="32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8"/>
      <c r="Y154" s="18"/>
      <c r="Z154" s="18"/>
      <c r="AA154" s="34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6"/>
      <c r="AO154" s="39"/>
      <c r="AP154" s="40"/>
      <c r="AQ154" s="40"/>
      <c r="AR154" s="177"/>
      <c r="AS154" s="177"/>
      <c r="AT154" s="177"/>
      <c r="AU154" s="177"/>
      <c r="AV154" s="177"/>
      <c r="AW154" s="177"/>
      <c r="AX154" s="177"/>
      <c r="AY154" s="177"/>
      <c r="AZ154" s="177"/>
      <c r="BA154" s="177"/>
      <c r="BB154" s="177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5"/>
      <c r="BN154" s="35"/>
      <c r="BO154" s="35"/>
      <c r="BP154" s="36"/>
      <c r="BQ154" s="37"/>
    </row>
    <row r="155" spans="3:69" ht="15.6" customHeight="1" x14ac:dyDescent="0.5">
      <c r="C155" s="32"/>
      <c r="D155" s="127" t="s">
        <v>14</v>
      </c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9"/>
      <c r="R155" s="87" t="s">
        <v>53</v>
      </c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9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5"/>
      <c r="BN155" s="35"/>
      <c r="BO155" s="35"/>
      <c r="BP155" s="36"/>
      <c r="BQ155" s="37"/>
    </row>
    <row r="156" spans="3:69" ht="15.6" customHeight="1" x14ac:dyDescent="0.5">
      <c r="C156" s="32"/>
      <c r="D156" s="130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2"/>
      <c r="R156" s="93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5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5"/>
      <c r="BN156" s="35"/>
      <c r="BO156" s="35"/>
      <c r="BP156" s="36"/>
      <c r="BQ156" s="37"/>
    </row>
    <row r="157" spans="3:69" ht="15.6" customHeight="1" x14ac:dyDescent="0.5">
      <c r="C157" s="32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18"/>
      <c r="Y157" s="18"/>
      <c r="Z157" s="18"/>
      <c r="AA157" s="34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6"/>
      <c r="AO157" s="39"/>
      <c r="AP157" s="40"/>
      <c r="AQ157" s="40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5"/>
      <c r="BN157" s="35"/>
      <c r="BO157" s="35"/>
      <c r="BP157" s="36"/>
      <c r="BQ157" s="37"/>
    </row>
    <row r="158" spans="3:69" ht="25.5" x14ac:dyDescent="0.5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42" t="s">
        <v>36</v>
      </c>
      <c r="V158" s="38"/>
      <c r="W158" s="38"/>
      <c r="X158" s="38"/>
      <c r="Y158" s="38"/>
      <c r="Z158" s="38"/>
      <c r="AA158" s="35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8" t="s">
        <v>17</v>
      </c>
      <c r="AN158" s="59"/>
      <c r="AO158" s="59"/>
      <c r="AP158" s="59"/>
      <c r="AQ158" s="59"/>
      <c r="AR158" s="59"/>
      <c r="AS158" s="59"/>
      <c r="AT158" s="35"/>
      <c r="AU158" s="35"/>
      <c r="AV158" s="35"/>
      <c r="AW158" s="35"/>
      <c r="AX158" s="36"/>
      <c r="AY158" s="47"/>
      <c r="AZ158" s="47"/>
      <c r="BA158" s="47"/>
      <c r="BB158" s="47"/>
      <c r="BC158" s="47"/>
      <c r="BD158" s="35"/>
      <c r="BE158" s="48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6"/>
      <c r="BQ158" s="37"/>
    </row>
    <row r="159" spans="3:69" ht="19.350000000000001" customHeight="1" x14ac:dyDescent="0.5">
      <c r="C159" s="32"/>
      <c r="D159" s="171" t="s">
        <v>18</v>
      </c>
      <c r="E159" s="171"/>
      <c r="F159" s="171"/>
      <c r="G159" s="171"/>
      <c r="H159" s="171"/>
      <c r="I159" s="171"/>
      <c r="J159" s="171"/>
      <c r="K159" s="171"/>
      <c r="L159" s="171"/>
      <c r="M159" s="171"/>
      <c r="N159" s="96" t="str">
        <f>IF([2]回答表!BD17="○",IF([2]回答表!X43="○","○",""),"")</f>
        <v/>
      </c>
      <c r="O159" s="97"/>
      <c r="P159" s="97"/>
      <c r="Q159" s="98"/>
      <c r="R159" s="38"/>
      <c r="S159" s="38"/>
      <c r="T159" s="38"/>
      <c r="U159" s="105" t="str">
        <f>IF([2]回答表!BD17="○",IF([2]回答表!X43="○",[2]回答表!B154,IF([2]回答表!AA43="○",[2]回答表!B201,"")),"")</f>
        <v/>
      </c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7"/>
      <c r="AK159" s="49"/>
      <c r="AL159" s="49"/>
      <c r="AM159" s="114" t="str">
        <f>IF([2]回答表!BD17="○",IF([2]回答表!X43="○",[2]回答表!B190,IF([2]回答表!AA43="○",[2]回答表!B238,"")),"")</f>
        <v/>
      </c>
      <c r="AN159" s="115"/>
      <c r="AO159" s="115"/>
      <c r="AP159" s="115"/>
      <c r="AQ159" s="114"/>
      <c r="AR159" s="115"/>
      <c r="AS159" s="115"/>
      <c r="AT159" s="115"/>
      <c r="AU159" s="114"/>
      <c r="AV159" s="115"/>
      <c r="AW159" s="115"/>
      <c r="AX159" s="116"/>
      <c r="AY159" s="47"/>
      <c r="AZ159" s="47"/>
      <c r="BA159" s="47"/>
      <c r="BB159" s="47"/>
      <c r="BC159" s="47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7"/>
    </row>
    <row r="160" spans="3:69" ht="19.350000000000001" customHeight="1" x14ac:dyDescent="0.5">
      <c r="C160" s="32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99"/>
      <c r="O160" s="100"/>
      <c r="P160" s="100"/>
      <c r="Q160" s="101"/>
      <c r="R160" s="38"/>
      <c r="S160" s="38"/>
      <c r="T160" s="38"/>
      <c r="U160" s="108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10"/>
      <c r="AK160" s="49"/>
      <c r="AL160" s="49"/>
      <c r="AM160" s="81"/>
      <c r="AN160" s="82"/>
      <c r="AO160" s="82"/>
      <c r="AP160" s="82"/>
      <c r="AQ160" s="81"/>
      <c r="AR160" s="82"/>
      <c r="AS160" s="82"/>
      <c r="AT160" s="82"/>
      <c r="AU160" s="81"/>
      <c r="AV160" s="82"/>
      <c r="AW160" s="82"/>
      <c r="AX160" s="85"/>
      <c r="AY160" s="47"/>
      <c r="AZ160" s="47"/>
      <c r="BA160" s="47"/>
      <c r="BB160" s="47"/>
      <c r="BC160" s="47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7"/>
    </row>
    <row r="161" spans="1:70" ht="15.6" customHeight="1" x14ac:dyDescent="0.5">
      <c r="C161" s="32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99"/>
      <c r="O161" s="100"/>
      <c r="P161" s="100"/>
      <c r="Q161" s="101"/>
      <c r="R161" s="38"/>
      <c r="S161" s="38"/>
      <c r="T161" s="38"/>
      <c r="U161" s="108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10"/>
      <c r="AK161" s="49"/>
      <c r="AL161" s="49"/>
      <c r="AM161" s="81"/>
      <c r="AN161" s="82"/>
      <c r="AO161" s="82"/>
      <c r="AP161" s="82"/>
      <c r="AQ161" s="81"/>
      <c r="AR161" s="82"/>
      <c r="AS161" s="82"/>
      <c r="AT161" s="82"/>
      <c r="AU161" s="81"/>
      <c r="AV161" s="82"/>
      <c r="AW161" s="82"/>
      <c r="AX161" s="85"/>
      <c r="AY161" s="47"/>
      <c r="AZ161" s="47"/>
      <c r="BA161" s="47"/>
      <c r="BB161" s="47"/>
      <c r="BC161" s="47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7"/>
    </row>
    <row r="162" spans="1:70" ht="15.6" customHeight="1" x14ac:dyDescent="0.5">
      <c r="C162" s="32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02"/>
      <c r="O162" s="103"/>
      <c r="P162" s="103"/>
      <c r="Q162" s="104"/>
      <c r="R162" s="38"/>
      <c r="S162" s="38"/>
      <c r="T162" s="38"/>
      <c r="U162" s="108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10"/>
      <c r="AK162" s="49"/>
      <c r="AL162" s="49"/>
      <c r="AM162" s="81" t="str">
        <f>IF([2]回答表!BD17="○",IF([2]回答表!X43="○",[2]回答表!E190,IF([2]回答表!AA43="○",[2]回答表!E238,"")),"")</f>
        <v/>
      </c>
      <c r="AN162" s="82"/>
      <c r="AO162" s="82"/>
      <c r="AP162" s="82"/>
      <c r="AQ162" s="81" t="str">
        <f>IF([2]回答表!BD17="○",IF([2]回答表!X43="○",[2]回答表!E191,IF([2]回答表!AA43="○",[2]回答表!E239,"")),"")</f>
        <v/>
      </c>
      <c r="AR162" s="82"/>
      <c r="AS162" s="82"/>
      <c r="AT162" s="82"/>
      <c r="AU162" s="81" t="str">
        <f>IF([2]回答表!BD17="○",IF([2]回答表!X43="○",[2]回答表!E192,IF([2]回答表!AA43="○",[2]回答表!E240,"")),"")</f>
        <v/>
      </c>
      <c r="AV162" s="82"/>
      <c r="AW162" s="82"/>
      <c r="AX162" s="85"/>
      <c r="AY162" s="47"/>
      <c r="AZ162" s="47"/>
      <c r="BA162" s="47"/>
      <c r="BB162" s="47"/>
      <c r="BC162" s="47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7"/>
    </row>
    <row r="163" spans="1:70" ht="15.6" customHeight="1" x14ac:dyDescent="0.5">
      <c r="C163" s="3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1"/>
      <c r="O163" s="51"/>
      <c r="P163" s="51"/>
      <c r="Q163" s="51"/>
      <c r="R163" s="52"/>
      <c r="S163" s="52"/>
      <c r="T163" s="52"/>
      <c r="U163" s="108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10"/>
      <c r="AK163" s="49"/>
      <c r="AL163" s="49"/>
      <c r="AM163" s="81"/>
      <c r="AN163" s="82"/>
      <c r="AO163" s="82"/>
      <c r="AP163" s="82"/>
      <c r="AQ163" s="81"/>
      <c r="AR163" s="82"/>
      <c r="AS163" s="82"/>
      <c r="AT163" s="82"/>
      <c r="AU163" s="81"/>
      <c r="AV163" s="82"/>
      <c r="AW163" s="82"/>
      <c r="AX163" s="85"/>
      <c r="AY163" s="47"/>
      <c r="AZ163" s="47"/>
      <c r="BA163" s="47"/>
      <c r="BB163" s="47"/>
      <c r="BC163" s="47"/>
      <c r="BD163" s="39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7"/>
    </row>
    <row r="164" spans="1:70" ht="19.350000000000001" customHeight="1" x14ac:dyDescent="0.5">
      <c r="C164" s="3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1"/>
      <c r="O164" s="51"/>
      <c r="P164" s="51"/>
      <c r="Q164" s="51"/>
      <c r="R164" s="52"/>
      <c r="S164" s="52"/>
      <c r="T164" s="52"/>
      <c r="U164" s="108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10"/>
      <c r="AK164" s="49"/>
      <c r="AL164" s="49"/>
      <c r="AM164" s="81"/>
      <c r="AN164" s="82"/>
      <c r="AO164" s="82"/>
      <c r="AP164" s="82"/>
      <c r="AQ164" s="81"/>
      <c r="AR164" s="82"/>
      <c r="AS164" s="82"/>
      <c r="AT164" s="82"/>
      <c r="AU164" s="81"/>
      <c r="AV164" s="82"/>
      <c r="AW164" s="82"/>
      <c r="AX164" s="85"/>
      <c r="AY164" s="47"/>
      <c r="AZ164" s="47"/>
      <c r="BA164" s="47"/>
      <c r="BB164" s="47"/>
      <c r="BC164" s="47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7"/>
    </row>
    <row r="165" spans="1:70" ht="19.350000000000001" customHeight="1" x14ac:dyDescent="0.5">
      <c r="C165" s="32"/>
      <c r="D165" s="176" t="s">
        <v>26</v>
      </c>
      <c r="E165" s="171"/>
      <c r="F165" s="171"/>
      <c r="G165" s="171"/>
      <c r="H165" s="171"/>
      <c r="I165" s="171"/>
      <c r="J165" s="171"/>
      <c r="K165" s="171"/>
      <c r="L165" s="171"/>
      <c r="M165" s="172"/>
      <c r="N165" s="96" t="str">
        <f>IF([2]回答表!BD17="○",IF([2]回答表!AA43="○","○",""),"")</f>
        <v/>
      </c>
      <c r="O165" s="97"/>
      <c r="P165" s="97"/>
      <c r="Q165" s="98"/>
      <c r="R165" s="38"/>
      <c r="S165" s="38"/>
      <c r="T165" s="38"/>
      <c r="U165" s="108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10"/>
      <c r="AK165" s="49"/>
      <c r="AL165" s="49"/>
      <c r="AM165" s="81"/>
      <c r="AN165" s="82"/>
      <c r="AO165" s="82"/>
      <c r="AP165" s="82"/>
      <c r="AQ165" s="81"/>
      <c r="AR165" s="82"/>
      <c r="AS165" s="82"/>
      <c r="AT165" s="82"/>
      <c r="AU165" s="81"/>
      <c r="AV165" s="82"/>
      <c r="AW165" s="82"/>
      <c r="AX165" s="85"/>
      <c r="AY165" s="47"/>
      <c r="AZ165" s="47"/>
      <c r="BA165" s="47"/>
      <c r="BB165" s="47"/>
      <c r="BC165" s="47"/>
      <c r="BD165" s="53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7"/>
    </row>
    <row r="166" spans="1:70" ht="15.6" customHeight="1" x14ac:dyDescent="0.5">
      <c r="C166" s="32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99"/>
      <c r="O166" s="100"/>
      <c r="P166" s="100"/>
      <c r="Q166" s="101"/>
      <c r="R166" s="38"/>
      <c r="S166" s="38"/>
      <c r="T166" s="38"/>
      <c r="U166" s="108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10"/>
      <c r="AK166" s="49"/>
      <c r="AL166" s="49"/>
      <c r="AM166" s="81" t="s">
        <v>23</v>
      </c>
      <c r="AN166" s="82"/>
      <c r="AO166" s="82"/>
      <c r="AP166" s="82"/>
      <c r="AQ166" s="81" t="s">
        <v>24</v>
      </c>
      <c r="AR166" s="82"/>
      <c r="AS166" s="82"/>
      <c r="AT166" s="82"/>
      <c r="AU166" s="81" t="s">
        <v>25</v>
      </c>
      <c r="AV166" s="82"/>
      <c r="AW166" s="82"/>
      <c r="AX166" s="85"/>
      <c r="AY166" s="47"/>
      <c r="AZ166" s="47"/>
      <c r="BA166" s="47"/>
      <c r="BB166" s="47"/>
      <c r="BC166" s="47"/>
      <c r="BD166" s="53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7"/>
    </row>
    <row r="167" spans="1:70" ht="15.6" customHeight="1" x14ac:dyDescent="0.5">
      <c r="C167" s="32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99"/>
      <c r="O167" s="100"/>
      <c r="P167" s="100"/>
      <c r="Q167" s="101"/>
      <c r="R167" s="38"/>
      <c r="S167" s="38"/>
      <c r="T167" s="38"/>
      <c r="U167" s="108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10"/>
      <c r="AK167" s="49"/>
      <c r="AL167" s="49"/>
      <c r="AM167" s="81"/>
      <c r="AN167" s="82"/>
      <c r="AO167" s="82"/>
      <c r="AP167" s="82"/>
      <c r="AQ167" s="81"/>
      <c r="AR167" s="82"/>
      <c r="AS167" s="82"/>
      <c r="AT167" s="82"/>
      <c r="AU167" s="81"/>
      <c r="AV167" s="82"/>
      <c r="AW167" s="82"/>
      <c r="AX167" s="85"/>
      <c r="AY167" s="47"/>
      <c r="AZ167" s="47"/>
      <c r="BA167" s="47"/>
      <c r="BB167" s="47"/>
      <c r="BC167" s="47"/>
      <c r="BD167" s="53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7"/>
    </row>
    <row r="168" spans="1:70" ht="15.6" customHeight="1" x14ac:dyDescent="0.5">
      <c r="C168" s="32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102"/>
      <c r="O168" s="103"/>
      <c r="P168" s="103"/>
      <c r="Q168" s="104"/>
      <c r="R168" s="38"/>
      <c r="S168" s="38"/>
      <c r="T168" s="38"/>
      <c r="U168" s="111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3"/>
      <c r="AK168" s="49"/>
      <c r="AL168" s="49"/>
      <c r="AM168" s="83"/>
      <c r="AN168" s="84"/>
      <c r="AO168" s="84"/>
      <c r="AP168" s="84"/>
      <c r="AQ168" s="83"/>
      <c r="AR168" s="84"/>
      <c r="AS168" s="84"/>
      <c r="AT168" s="84"/>
      <c r="AU168" s="83"/>
      <c r="AV168" s="84"/>
      <c r="AW168" s="84"/>
      <c r="AX168" s="86"/>
      <c r="AY168" s="47"/>
      <c r="AZ168" s="47"/>
      <c r="BA168" s="47"/>
      <c r="BB168" s="47"/>
      <c r="BC168" s="47"/>
      <c r="BD168" s="53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7"/>
    </row>
    <row r="169" spans="1:70" ht="15.6" customHeight="1" x14ac:dyDescent="0.5">
      <c r="C169" s="3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19"/>
      <c r="O169" s="19"/>
      <c r="P169" s="19"/>
      <c r="Q169" s="19"/>
      <c r="R169" s="38"/>
      <c r="S169" s="38"/>
      <c r="T169" s="38"/>
      <c r="U169" s="38"/>
      <c r="V169" s="38"/>
      <c r="W169" s="38"/>
      <c r="X169" s="18"/>
      <c r="Y169" s="18"/>
      <c r="Z169" s="18"/>
      <c r="AA169" s="35"/>
      <c r="AB169" s="35"/>
      <c r="AC169" s="35"/>
      <c r="AD169" s="35"/>
      <c r="AE169" s="35"/>
      <c r="AF169" s="35"/>
      <c r="AG169" s="35"/>
      <c r="AH169" s="35"/>
      <c r="AI169" s="35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37"/>
    </row>
    <row r="170" spans="1:70" ht="18.600000000000001" customHeight="1" x14ac:dyDescent="0.5">
      <c r="C170" s="3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19"/>
      <c r="O170" s="19"/>
      <c r="P170" s="19"/>
      <c r="Q170" s="19"/>
      <c r="R170" s="38"/>
      <c r="S170" s="38"/>
      <c r="T170" s="38"/>
      <c r="U170" s="42" t="s">
        <v>32</v>
      </c>
      <c r="V170" s="38"/>
      <c r="W170" s="38"/>
      <c r="X170" s="38"/>
      <c r="Y170" s="38"/>
      <c r="Z170" s="38"/>
      <c r="AA170" s="35"/>
      <c r="AB170" s="43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42" t="s">
        <v>33</v>
      </c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18"/>
      <c r="BQ170" s="37"/>
    </row>
    <row r="171" spans="1:70" ht="15.6" customHeight="1" x14ac:dyDescent="0.4">
      <c r="C171" s="32"/>
      <c r="D171" s="171" t="s">
        <v>34</v>
      </c>
      <c r="E171" s="171"/>
      <c r="F171" s="171"/>
      <c r="G171" s="171"/>
      <c r="H171" s="171"/>
      <c r="I171" s="171"/>
      <c r="J171" s="171"/>
      <c r="K171" s="171"/>
      <c r="L171" s="171"/>
      <c r="M171" s="172"/>
      <c r="N171" s="96" t="str">
        <f>IF([2]回答表!BD17="○",IF([2]回答表!AD43="○","○",""),"")</f>
        <v/>
      </c>
      <c r="O171" s="97"/>
      <c r="P171" s="97"/>
      <c r="Q171" s="98"/>
      <c r="R171" s="38"/>
      <c r="S171" s="38"/>
      <c r="T171" s="38"/>
      <c r="U171" s="105" t="str">
        <f>IF([2]回答表!BD17="○",IF([2]回答表!AD43="○",[2]回答表!B249,""),"")</f>
        <v/>
      </c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7"/>
      <c r="AK171" s="55"/>
      <c r="AL171" s="55"/>
      <c r="AM171" s="105" t="str">
        <f>IF([2]回答表!BD17="○",IF([2]回答表!AD43="○",[2]回答表!B255,""),"")</f>
        <v/>
      </c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7"/>
      <c r="BQ171" s="37"/>
    </row>
    <row r="172" spans="1:70" ht="15.6" customHeight="1" x14ac:dyDescent="0.4">
      <c r="C172" s="32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99"/>
      <c r="O172" s="100"/>
      <c r="P172" s="100"/>
      <c r="Q172" s="101"/>
      <c r="R172" s="38"/>
      <c r="S172" s="38"/>
      <c r="T172" s="38"/>
      <c r="U172" s="108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10"/>
      <c r="AK172" s="55"/>
      <c r="AL172" s="55"/>
      <c r="AM172" s="108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10"/>
      <c r="BQ172" s="37"/>
    </row>
    <row r="173" spans="1:70" ht="15.6" customHeight="1" x14ac:dyDescent="0.4">
      <c r="C173" s="32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99"/>
      <c r="O173" s="100"/>
      <c r="P173" s="100"/>
      <c r="Q173" s="101"/>
      <c r="R173" s="38"/>
      <c r="S173" s="38"/>
      <c r="T173" s="38"/>
      <c r="U173" s="108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10"/>
      <c r="AK173" s="55"/>
      <c r="AL173" s="55"/>
      <c r="AM173" s="108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10"/>
      <c r="BQ173" s="37"/>
    </row>
    <row r="174" spans="1:70" ht="15.6" customHeight="1" x14ac:dyDescent="0.4">
      <c r="C174" s="32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102"/>
      <c r="O174" s="103"/>
      <c r="P174" s="103"/>
      <c r="Q174" s="104"/>
      <c r="R174" s="38"/>
      <c r="S174" s="38"/>
      <c r="T174" s="38"/>
      <c r="U174" s="111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3"/>
      <c r="AK174" s="55"/>
      <c r="AL174" s="55"/>
      <c r="AM174" s="111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3"/>
      <c r="BQ174" s="37"/>
    </row>
    <row r="175" spans="1:70" ht="15.6" customHeight="1" x14ac:dyDescent="0.4"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8"/>
    </row>
    <row r="176" spans="1:70" ht="15.6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</row>
    <row r="177" spans="3:70" ht="15.6" customHeight="1" x14ac:dyDescent="0.4"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28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30"/>
      <c r="BR177" s="24"/>
    </row>
    <row r="178" spans="3:70" ht="15.6" customHeight="1" x14ac:dyDescent="0.5">
      <c r="C178" s="32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18"/>
      <c r="Y178" s="18"/>
      <c r="Z178" s="18"/>
      <c r="AA178" s="34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6"/>
      <c r="AO178" s="39"/>
      <c r="AP178" s="40"/>
      <c r="AQ178" s="40"/>
      <c r="AR178" s="177"/>
      <c r="AS178" s="177"/>
      <c r="AT178" s="177"/>
      <c r="AU178" s="177"/>
      <c r="AV178" s="177"/>
      <c r="AW178" s="177"/>
      <c r="AX178" s="177"/>
      <c r="AY178" s="177"/>
      <c r="AZ178" s="177"/>
      <c r="BA178" s="177"/>
      <c r="BB178" s="177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5"/>
      <c r="BN178" s="35"/>
      <c r="BO178" s="35"/>
      <c r="BP178" s="36"/>
      <c r="BQ178" s="37"/>
      <c r="BR178" s="24"/>
    </row>
    <row r="179" spans="3:70" ht="15.6" customHeight="1" x14ac:dyDescent="0.5">
      <c r="C179" s="32"/>
      <c r="D179" s="127" t="s">
        <v>14</v>
      </c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9"/>
      <c r="R179" s="87" t="s">
        <v>54</v>
      </c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9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5"/>
      <c r="BN179" s="35"/>
      <c r="BO179" s="35"/>
      <c r="BP179" s="36"/>
      <c r="BQ179" s="37"/>
      <c r="BR179" s="24"/>
    </row>
    <row r="180" spans="3:70" ht="15.6" customHeight="1" x14ac:dyDescent="0.5">
      <c r="C180" s="32"/>
      <c r="D180" s="130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2"/>
      <c r="R180" s="93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5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5"/>
      <c r="BN180" s="35"/>
      <c r="BO180" s="35"/>
      <c r="BP180" s="36"/>
      <c r="BQ180" s="37"/>
      <c r="BR180" s="24"/>
    </row>
    <row r="181" spans="3:70" ht="15.6" customHeight="1" x14ac:dyDescent="0.5">
      <c r="C181" s="32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18"/>
      <c r="Y181" s="18"/>
      <c r="Z181" s="18"/>
      <c r="AA181" s="34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6"/>
      <c r="AO181" s="39"/>
      <c r="AP181" s="40"/>
      <c r="AQ181" s="40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5"/>
      <c r="BN181" s="35"/>
      <c r="BO181" s="35"/>
      <c r="BP181" s="36"/>
      <c r="BQ181" s="37"/>
      <c r="BR181" s="24"/>
    </row>
    <row r="182" spans="3:70" ht="25.5" x14ac:dyDescent="0.5">
      <c r="C182" s="32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42" t="s">
        <v>36</v>
      </c>
      <c r="V182" s="38"/>
      <c r="W182" s="38"/>
      <c r="X182" s="38"/>
      <c r="Y182" s="38"/>
      <c r="Z182" s="38"/>
      <c r="AA182" s="35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2" t="s">
        <v>55</v>
      </c>
      <c r="AN182" s="44"/>
      <c r="AO182" s="43"/>
      <c r="AP182" s="45"/>
      <c r="AQ182" s="45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7"/>
      <c r="BD182" s="35"/>
      <c r="BE182" s="48" t="s">
        <v>17</v>
      </c>
      <c r="BF182" s="59"/>
      <c r="BG182" s="59"/>
      <c r="BH182" s="59"/>
      <c r="BI182" s="59"/>
      <c r="BJ182" s="59"/>
      <c r="BK182" s="59"/>
      <c r="BL182" s="35"/>
      <c r="BM182" s="35"/>
      <c r="BN182" s="35"/>
      <c r="BO182" s="35"/>
      <c r="BP182" s="44"/>
      <c r="BQ182" s="37"/>
      <c r="BR182" s="24"/>
    </row>
    <row r="183" spans="3:70" ht="15.6" customHeight="1" x14ac:dyDescent="0.4">
      <c r="C183" s="32"/>
      <c r="D183" s="171" t="s">
        <v>18</v>
      </c>
      <c r="E183" s="171"/>
      <c r="F183" s="171"/>
      <c r="G183" s="171"/>
      <c r="H183" s="171"/>
      <c r="I183" s="171"/>
      <c r="J183" s="171"/>
      <c r="K183" s="171"/>
      <c r="L183" s="171"/>
      <c r="M183" s="171"/>
      <c r="N183" s="96" t="str">
        <f>IF([2]回答表!X44="○","○","")</f>
        <v/>
      </c>
      <c r="O183" s="97"/>
      <c r="P183" s="97"/>
      <c r="Q183" s="98"/>
      <c r="R183" s="38"/>
      <c r="S183" s="38"/>
      <c r="T183" s="38"/>
      <c r="U183" s="105" t="str">
        <f>IF([2]回答表!X44="○",[2]回答表!B266,IF([2]回答表!AA44="○",[2]回答表!B283,""))</f>
        <v/>
      </c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7"/>
      <c r="AK183" s="49"/>
      <c r="AL183" s="49"/>
      <c r="AM183" s="133" t="s">
        <v>56</v>
      </c>
      <c r="AN183" s="134"/>
      <c r="AO183" s="134"/>
      <c r="AP183" s="134"/>
      <c r="AQ183" s="134"/>
      <c r="AR183" s="134"/>
      <c r="AS183" s="134"/>
      <c r="AT183" s="135"/>
      <c r="AU183" s="133" t="s">
        <v>57</v>
      </c>
      <c r="AV183" s="134"/>
      <c r="AW183" s="134"/>
      <c r="AX183" s="134"/>
      <c r="AY183" s="134"/>
      <c r="AZ183" s="134"/>
      <c r="BA183" s="134"/>
      <c r="BB183" s="135"/>
      <c r="BC183" s="39"/>
      <c r="BD183" s="34"/>
      <c r="BE183" s="114" t="str">
        <f>IF([2]回答表!X44="○",[2]回答表!U272,IF([2]回答表!AA44="○",[2]回答表!U289,""))</f>
        <v/>
      </c>
      <c r="BF183" s="115"/>
      <c r="BG183" s="115"/>
      <c r="BH183" s="115"/>
      <c r="BI183" s="114"/>
      <c r="BJ183" s="115"/>
      <c r="BK183" s="115"/>
      <c r="BL183" s="115"/>
      <c r="BM183" s="114"/>
      <c r="BN183" s="115"/>
      <c r="BO183" s="115"/>
      <c r="BP183" s="116"/>
      <c r="BQ183" s="37"/>
      <c r="BR183" s="24"/>
    </row>
    <row r="184" spans="3:70" ht="15.6" customHeight="1" x14ac:dyDescent="0.4">
      <c r="C184" s="32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99"/>
      <c r="O184" s="100"/>
      <c r="P184" s="100"/>
      <c r="Q184" s="101"/>
      <c r="R184" s="38"/>
      <c r="S184" s="38"/>
      <c r="T184" s="38"/>
      <c r="U184" s="108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10"/>
      <c r="AK184" s="49"/>
      <c r="AL184" s="49"/>
      <c r="AM184" s="173"/>
      <c r="AN184" s="174"/>
      <c r="AO184" s="174"/>
      <c r="AP184" s="174"/>
      <c r="AQ184" s="174"/>
      <c r="AR184" s="174"/>
      <c r="AS184" s="174"/>
      <c r="AT184" s="175"/>
      <c r="AU184" s="173"/>
      <c r="AV184" s="174"/>
      <c r="AW184" s="174"/>
      <c r="AX184" s="174"/>
      <c r="AY184" s="174"/>
      <c r="AZ184" s="174"/>
      <c r="BA184" s="174"/>
      <c r="BB184" s="175"/>
      <c r="BC184" s="39"/>
      <c r="BD184" s="34"/>
      <c r="BE184" s="81"/>
      <c r="BF184" s="82"/>
      <c r="BG184" s="82"/>
      <c r="BH184" s="82"/>
      <c r="BI184" s="81"/>
      <c r="BJ184" s="82"/>
      <c r="BK184" s="82"/>
      <c r="BL184" s="82"/>
      <c r="BM184" s="81"/>
      <c r="BN184" s="82"/>
      <c r="BO184" s="82"/>
      <c r="BP184" s="85"/>
      <c r="BQ184" s="37"/>
      <c r="BR184" s="24"/>
    </row>
    <row r="185" spans="3:70" ht="15.6" customHeight="1" x14ac:dyDescent="0.4">
      <c r="C185" s="32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99"/>
      <c r="O185" s="100"/>
      <c r="P185" s="100"/>
      <c r="Q185" s="101"/>
      <c r="R185" s="38"/>
      <c r="S185" s="38"/>
      <c r="T185" s="38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49"/>
      <c r="AL185" s="49"/>
      <c r="AM185" s="136"/>
      <c r="AN185" s="137"/>
      <c r="AO185" s="137"/>
      <c r="AP185" s="137"/>
      <c r="AQ185" s="137"/>
      <c r="AR185" s="137"/>
      <c r="AS185" s="137"/>
      <c r="AT185" s="138"/>
      <c r="AU185" s="136"/>
      <c r="AV185" s="137"/>
      <c r="AW185" s="137"/>
      <c r="AX185" s="137"/>
      <c r="AY185" s="137"/>
      <c r="AZ185" s="137"/>
      <c r="BA185" s="137"/>
      <c r="BB185" s="138"/>
      <c r="BC185" s="39"/>
      <c r="BD185" s="34"/>
      <c r="BE185" s="81"/>
      <c r="BF185" s="82"/>
      <c r="BG185" s="82"/>
      <c r="BH185" s="82"/>
      <c r="BI185" s="81"/>
      <c r="BJ185" s="82"/>
      <c r="BK185" s="82"/>
      <c r="BL185" s="82"/>
      <c r="BM185" s="81"/>
      <c r="BN185" s="82"/>
      <c r="BO185" s="82"/>
      <c r="BP185" s="85"/>
      <c r="BQ185" s="37"/>
      <c r="BR185" s="24"/>
    </row>
    <row r="186" spans="3:70" ht="15.6" customHeight="1" x14ac:dyDescent="0.4">
      <c r="C186" s="32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02"/>
      <c r="O186" s="103"/>
      <c r="P186" s="103"/>
      <c r="Q186" s="104"/>
      <c r="R186" s="38"/>
      <c r="S186" s="38"/>
      <c r="T186" s="38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49"/>
      <c r="AL186" s="49"/>
      <c r="AM186" s="117" t="str">
        <f>IF([2]回答表!X44="○",[2]回答表!G272,IF([2]回答表!AA44="○",[2]回答表!G289,""))</f>
        <v/>
      </c>
      <c r="AN186" s="118"/>
      <c r="AO186" s="118"/>
      <c r="AP186" s="118"/>
      <c r="AQ186" s="118"/>
      <c r="AR186" s="118"/>
      <c r="AS186" s="118"/>
      <c r="AT186" s="119"/>
      <c r="AU186" s="117" t="str">
        <f>IF([2]回答表!X44="○",[2]回答表!G273,IF([2]回答表!AA44="○",[2]回答表!G290,""))</f>
        <v/>
      </c>
      <c r="AV186" s="118"/>
      <c r="AW186" s="118"/>
      <c r="AX186" s="118"/>
      <c r="AY186" s="118"/>
      <c r="AZ186" s="118"/>
      <c r="BA186" s="118"/>
      <c r="BB186" s="119"/>
      <c r="BC186" s="39"/>
      <c r="BD186" s="34"/>
      <c r="BE186" s="81" t="str">
        <f>IF([2]回答表!X44="○",[2]回答表!X272,IF([2]回答表!AA44="○",[2]回答表!X289,""))</f>
        <v/>
      </c>
      <c r="BF186" s="82"/>
      <c r="BG186" s="82"/>
      <c r="BH186" s="82"/>
      <c r="BI186" s="81" t="str">
        <f>IF([2]回答表!X44="○",[2]回答表!X273,IF([2]回答表!AA44="○",[2]回答表!X290,""))</f>
        <v/>
      </c>
      <c r="BJ186" s="82"/>
      <c r="BK186" s="82"/>
      <c r="BL186" s="85"/>
      <c r="BM186" s="81" t="str">
        <f>IF([2]回答表!X44="○",[2]回答表!X274,IF([2]回答表!AA44="○",[2]回答表!X291,""))</f>
        <v/>
      </c>
      <c r="BN186" s="82"/>
      <c r="BO186" s="82"/>
      <c r="BP186" s="85"/>
      <c r="BQ186" s="37"/>
      <c r="BR186" s="24"/>
    </row>
    <row r="187" spans="3:70" ht="15.6" customHeight="1" x14ac:dyDescent="0.4">
      <c r="C187" s="3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2"/>
      <c r="O187" s="52"/>
      <c r="P187" s="52"/>
      <c r="Q187" s="52"/>
      <c r="R187" s="52"/>
      <c r="S187" s="52"/>
      <c r="T187" s="52"/>
      <c r="U187" s="108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10"/>
      <c r="AK187" s="49"/>
      <c r="AL187" s="49"/>
      <c r="AM187" s="120"/>
      <c r="AN187" s="121"/>
      <c r="AO187" s="121"/>
      <c r="AP187" s="121"/>
      <c r="AQ187" s="121"/>
      <c r="AR187" s="121"/>
      <c r="AS187" s="121"/>
      <c r="AT187" s="122"/>
      <c r="AU187" s="120"/>
      <c r="AV187" s="121"/>
      <c r="AW187" s="121"/>
      <c r="AX187" s="121"/>
      <c r="AY187" s="121"/>
      <c r="AZ187" s="121"/>
      <c r="BA187" s="121"/>
      <c r="BB187" s="122"/>
      <c r="BC187" s="39"/>
      <c r="BD187" s="39"/>
      <c r="BE187" s="81"/>
      <c r="BF187" s="82"/>
      <c r="BG187" s="82"/>
      <c r="BH187" s="82"/>
      <c r="BI187" s="81"/>
      <c r="BJ187" s="82"/>
      <c r="BK187" s="82"/>
      <c r="BL187" s="85"/>
      <c r="BM187" s="81"/>
      <c r="BN187" s="82"/>
      <c r="BO187" s="82"/>
      <c r="BP187" s="85"/>
      <c r="BQ187" s="37"/>
      <c r="BR187" s="24"/>
    </row>
    <row r="188" spans="3:70" ht="15.6" customHeight="1" x14ac:dyDescent="0.4">
      <c r="C188" s="3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2"/>
      <c r="O188" s="52"/>
      <c r="P188" s="52"/>
      <c r="Q188" s="52"/>
      <c r="R188" s="52"/>
      <c r="S188" s="52"/>
      <c r="T188" s="52"/>
      <c r="U188" s="108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10"/>
      <c r="AK188" s="49"/>
      <c r="AL188" s="49"/>
      <c r="AM188" s="123"/>
      <c r="AN188" s="124"/>
      <c r="AO188" s="124"/>
      <c r="AP188" s="124"/>
      <c r="AQ188" s="124"/>
      <c r="AR188" s="124"/>
      <c r="AS188" s="124"/>
      <c r="AT188" s="125"/>
      <c r="AU188" s="123"/>
      <c r="AV188" s="124"/>
      <c r="AW188" s="124"/>
      <c r="AX188" s="124"/>
      <c r="AY188" s="124"/>
      <c r="AZ188" s="124"/>
      <c r="BA188" s="124"/>
      <c r="BB188" s="125"/>
      <c r="BC188" s="39"/>
      <c r="BD188" s="34"/>
      <c r="BE188" s="81"/>
      <c r="BF188" s="82"/>
      <c r="BG188" s="82"/>
      <c r="BH188" s="82"/>
      <c r="BI188" s="81"/>
      <c r="BJ188" s="82"/>
      <c r="BK188" s="82"/>
      <c r="BL188" s="85"/>
      <c r="BM188" s="81"/>
      <c r="BN188" s="82"/>
      <c r="BO188" s="82"/>
      <c r="BP188" s="85"/>
      <c r="BQ188" s="37"/>
      <c r="BR188" s="24"/>
    </row>
    <row r="189" spans="3:70" ht="15.6" customHeight="1" x14ac:dyDescent="0.4">
      <c r="C189" s="32"/>
      <c r="D189" s="176" t="s">
        <v>26</v>
      </c>
      <c r="E189" s="171"/>
      <c r="F189" s="171"/>
      <c r="G189" s="171"/>
      <c r="H189" s="171"/>
      <c r="I189" s="171"/>
      <c r="J189" s="171"/>
      <c r="K189" s="171"/>
      <c r="L189" s="171"/>
      <c r="M189" s="172"/>
      <c r="N189" s="96" t="str">
        <f>IF([2]回答表!AA44="○","○","")</f>
        <v/>
      </c>
      <c r="O189" s="97"/>
      <c r="P189" s="97"/>
      <c r="Q189" s="98"/>
      <c r="R189" s="38"/>
      <c r="S189" s="38"/>
      <c r="T189" s="38"/>
      <c r="U189" s="108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10"/>
      <c r="AK189" s="49"/>
      <c r="AL189" s="49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9"/>
      <c r="BD189" s="53"/>
      <c r="BE189" s="81"/>
      <c r="BF189" s="82"/>
      <c r="BG189" s="82"/>
      <c r="BH189" s="82"/>
      <c r="BI189" s="81"/>
      <c r="BJ189" s="82"/>
      <c r="BK189" s="82"/>
      <c r="BL189" s="85"/>
      <c r="BM189" s="81"/>
      <c r="BN189" s="82"/>
      <c r="BO189" s="82"/>
      <c r="BP189" s="85"/>
      <c r="BQ189" s="37"/>
      <c r="BR189" s="24"/>
    </row>
    <row r="190" spans="3:70" ht="15.6" customHeight="1" x14ac:dyDescent="0.4">
      <c r="C190" s="32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99"/>
      <c r="O190" s="100"/>
      <c r="P190" s="100"/>
      <c r="Q190" s="101"/>
      <c r="R190" s="38"/>
      <c r="S190" s="38"/>
      <c r="T190" s="38"/>
      <c r="U190" s="108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10"/>
      <c r="AK190" s="49"/>
      <c r="AL190" s="49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9"/>
      <c r="BD190" s="53"/>
      <c r="BE190" s="81" t="s">
        <v>23</v>
      </c>
      <c r="BF190" s="82"/>
      <c r="BG190" s="82"/>
      <c r="BH190" s="82"/>
      <c r="BI190" s="81" t="s">
        <v>24</v>
      </c>
      <c r="BJ190" s="82"/>
      <c r="BK190" s="82"/>
      <c r="BL190" s="82"/>
      <c r="BM190" s="81" t="s">
        <v>25</v>
      </c>
      <c r="BN190" s="82"/>
      <c r="BO190" s="82"/>
      <c r="BP190" s="85"/>
      <c r="BQ190" s="37"/>
      <c r="BR190" s="24"/>
    </row>
    <row r="191" spans="3:70" ht="15.6" customHeight="1" x14ac:dyDescent="0.4">
      <c r="C191" s="32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99"/>
      <c r="O191" s="100"/>
      <c r="P191" s="100"/>
      <c r="Q191" s="101"/>
      <c r="R191" s="38"/>
      <c r="S191" s="38"/>
      <c r="T191" s="38"/>
      <c r="U191" s="108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10"/>
      <c r="AK191" s="49"/>
      <c r="AL191" s="49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9"/>
      <c r="BD191" s="53"/>
      <c r="BE191" s="81"/>
      <c r="BF191" s="82"/>
      <c r="BG191" s="82"/>
      <c r="BH191" s="82"/>
      <c r="BI191" s="81"/>
      <c r="BJ191" s="82"/>
      <c r="BK191" s="82"/>
      <c r="BL191" s="82"/>
      <c r="BM191" s="81"/>
      <c r="BN191" s="82"/>
      <c r="BO191" s="82"/>
      <c r="BP191" s="85"/>
      <c r="BQ191" s="37"/>
      <c r="BR191" s="24"/>
    </row>
    <row r="192" spans="3:70" ht="15.6" customHeight="1" x14ac:dyDescent="0.4">
      <c r="C192" s="32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102"/>
      <c r="O192" s="103"/>
      <c r="P192" s="103"/>
      <c r="Q192" s="104"/>
      <c r="R192" s="38"/>
      <c r="S192" s="38"/>
      <c r="T192" s="38"/>
      <c r="U192" s="111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3"/>
      <c r="AK192" s="49"/>
      <c r="AL192" s="49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9"/>
      <c r="BD192" s="53"/>
      <c r="BE192" s="83"/>
      <c r="BF192" s="84"/>
      <c r="BG192" s="84"/>
      <c r="BH192" s="84"/>
      <c r="BI192" s="83"/>
      <c r="BJ192" s="84"/>
      <c r="BK192" s="84"/>
      <c r="BL192" s="84"/>
      <c r="BM192" s="83"/>
      <c r="BN192" s="84"/>
      <c r="BO192" s="84"/>
      <c r="BP192" s="86"/>
      <c r="BQ192" s="37"/>
      <c r="BR192" s="24"/>
    </row>
    <row r="193" spans="1:70" ht="15.6" customHeight="1" x14ac:dyDescent="0.5">
      <c r="C193" s="3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18"/>
      <c r="Y193" s="18"/>
      <c r="Z193" s="18"/>
      <c r="AA193" s="35"/>
      <c r="AB193" s="35"/>
      <c r="AC193" s="35"/>
      <c r="AD193" s="35"/>
      <c r="AE193" s="35"/>
      <c r="AF193" s="35"/>
      <c r="AG193" s="35"/>
      <c r="AH193" s="35"/>
      <c r="AI193" s="35"/>
      <c r="AJ193" s="18"/>
      <c r="AK193" s="18"/>
      <c r="AL193" s="18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37"/>
      <c r="BR193" s="24"/>
    </row>
    <row r="194" spans="1:70" ht="18.600000000000001" customHeight="1" x14ac:dyDescent="0.5">
      <c r="C194" s="3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38"/>
      <c r="O194" s="38"/>
      <c r="P194" s="38"/>
      <c r="Q194" s="38"/>
      <c r="R194" s="38"/>
      <c r="S194" s="38"/>
      <c r="T194" s="38"/>
      <c r="U194" s="42" t="s">
        <v>32</v>
      </c>
      <c r="V194" s="38"/>
      <c r="W194" s="38"/>
      <c r="X194" s="38"/>
      <c r="Y194" s="38"/>
      <c r="Z194" s="38"/>
      <c r="AA194" s="35"/>
      <c r="AB194" s="43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2" t="s">
        <v>33</v>
      </c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18"/>
      <c r="BQ194" s="37"/>
      <c r="BR194" s="24"/>
    </row>
    <row r="195" spans="1:70" ht="15.6" customHeight="1" x14ac:dyDescent="0.4">
      <c r="C195" s="32"/>
      <c r="D195" s="171" t="s">
        <v>34</v>
      </c>
      <c r="E195" s="171"/>
      <c r="F195" s="171"/>
      <c r="G195" s="171"/>
      <c r="H195" s="171"/>
      <c r="I195" s="171"/>
      <c r="J195" s="171"/>
      <c r="K195" s="171"/>
      <c r="L195" s="171"/>
      <c r="M195" s="172"/>
      <c r="N195" s="96" t="str">
        <f>IF([2]回答表!AD44="○","○","")</f>
        <v/>
      </c>
      <c r="O195" s="97"/>
      <c r="P195" s="97"/>
      <c r="Q195" s="98"/>
      <c r="R195" s="38"/>
      <c r="S195" s="38"/>
      <c r="T195" s="38"/>
      <c r="U195" s="105" t="str">
        <f>IF([2]回答表!AD44="○",[2]回答表!B296,"")</f>
        <v/>
      </c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7"/>
      <c r="AK195" s="60"/>
      <c r="AL195" s="60"/>
      <c r="AM195" s="105" t="str">
        <f>IF([2]回答表!AD44="○",[2]回答表!B302,"")</f>
        <v/>
      </c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7"/>
      <c r="BQ195" s="37"/>
      <c r="BR195" s="24"/>
    </row>
    <row r="196" spans="1:70" ht="15.6" customHeight="1" x14ac:dyDescent="0.4">
      <c r="C196" s="32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99"/>
      <c r="O196" s="100"/>
      <c r="P196" s="100"/>
      <c r="Q196" s="101"/>
      <c r="R196" s="38"/>
      <c r="S196" s="38"/>
      <c r="T196" s="38"/>
      <c r="U196" s="108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10"/>
      <c r="AK196" s="60"/>
      <c r="AL196" s="60"/>
      <c r="AM196" s="108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10"/>
      <c r="BQ196" s="37"/>
      <c r="BR196" s="24"/>
    </row>
    <row r="197" spans="1:70" ht="15.6" customHeight="1" x14ac:dyDescent="0.4">
      <c r="C197" s="32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99"/>
      <c r="O197" s="100"/>
      <c r="P197" s="100"/>
      <c r="Q197" s="101"/>
      <c r="R197" s="38"/>
      <c r="S197" s="38"/>
      <c r="T197" s="38"/>
      <c r="U197" s="108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10"/>
      <c r="AK197" s="60"/>
      <c r="AL197" s="60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10"/>
      <c r="BQ197" s="37"/>
      <c r="BR197" s="24"/>
    </row>
    <row r="198" spans="1:70" ht="15.6" customHeight="1" x14ac:dyDescent="0.4">
      <c r="C198" s="32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102"/>
      <c r="O198" s="103"/>
      <c r="P198" s="103"/>
      <c r="Q198" s="104"/>
      <c r="R198" s="38"/>
      <c r="S198" s="38"/>
      <c r="T198" s="38"/>
      <c r="U198" s="111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3"/>
      <c r="AK198" s="60"/>
      <c r="AL198" s="60"/>
      <c r="AM198" s="111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3"/>
      <c r="BQ198" s="37"/>
      <c r="BR198" s="24"/>
    </row>
    <row r="199" spans="1:70" ht="15.6" customHeight="1" x14ac:dyDescent="0.4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8"/>
      <c r="BR199" s="24"/>
    </row>
    <row r="200" spans="1:70" ht="15.6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</row>
    <row r="201" spans="1:70" ht="15.6" customHeight="1" x14ac:dyDescent="0.4"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28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30"/>
      <c r="BR201" s="24"/>
    </row>
    <row r="202" spans="1:70" ht="15.6" customHeight="1" x14ac:dyDescent="0.5">
      <c r="A202" s="24"/>
      <c r="B202" s="24"/>
      <c r="C202" s="32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18"/>
      <c r="Y202" s="18"/>
      <c r="Z202" s="18"/>
      <c r="AA202" s="34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6"/>
      <c r="AO202" s="39"/>
      <c r="AP202" s="40"/>
      <c r="AQ202" s="40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5"/>
      <c r="BN202" s="35"/>
      <c r="BO202" s="35"/>
      <c r="BP202" s="36"/>
      <c r="BQ202" s="37"/>
      <c r="BR202" s="24"/>
    </row>
    <row r="203" spans="1:70" ht="15.6" customHeight="1" x14ac:dyDescent="0.5">
      <c r="A203" s="24"/>
      <c r="B203" s="24"/>
      <c r="C203" s="32"/>
      <c r="D203" s="127" t="s">
        <v>14</v>
      </c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9"/>
      <c r="R203" s="87" t="s">
        <v>58</v>
      </c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9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5"/>
      <c r="BN203" s="35"/>
      <c r="BO203" s="35"/>
      <c r="BP203" s="36"/>
      <c r="BQ203" s="37"/>
      <c r="BR203" s="24"/>
    </row>
    <row r="204" spans="1:70" ht="15.6" customHeight="1" x14ac:dyDescent="0.5">
      <c r="A204" s="24"/>
      <c r="B204" s="24"/>
      <c r="C204" s="32"/>
      <c r="D204" s="130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2"/>
      <c r="R204" s="93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5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5"/>
      <c r="BN204" s="35"/>
      <c r="BO204" s="35"/>
      <c r="BP204" s="36"/>
      <c r="BQ204" s="37"/>
      <c r="BR204" s="24"/>
    </row>
    <row r="205" spans="1:70" ht="15.6" customHeight="1" x14ac:dyDescent="0.5">
      <c r="A205" s="24"/>
      <c r="B205" s="24"/>
      <c r="C205" s="32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18"/>
      <c r="Y205" s="18"/>
      <c r="Z205" s="18"/>
      <c r="AA205" s="34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6"/>
      <c r="AO205" s="39"/>
      <c r="AP205" s="40"/>
      <c r="AQ205" s="40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5"/>
      <c r="BN205" s="35"/>
      <c r="BO205" s="35"/>
      <c r="BP205" s="36"/>
      <c r="BQ205" s="37"/>
      <c r="BR205" s="24"/>
    </row>
    <row r="206" spans="1:70" ht="19.350000000000001" customHeight="1" x14ac:dyDescent="0.5">
      <c r="A206" s="24"/>
      <c r="B206" s="24"/>
      <c r="C206" s="32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42" t="s">
        <v>36</v>
      </c>
      <c r="V206" s="38"/>
      <c r="W206" s="38"/>
      <c r="X206" s="38"/>
      <c r="Y206" s="38"/>
      <c r="Z206" s="38"/>
      <c r="AA206" s="35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61" t="s">
        <v>59</v>
      </c>
      <c r="AO206" s="35"/>
      <c r="AP206" s="35"/>
      <c r="AQ206" s="35"/>
      <c r="AR206" s="35"/>
      <c r="AS206" s="35"/>
      <c r="AT206" s="35"/>
      <c r="AU206" s="35"/>
      <c r="AV206" s="35"/>
      <c r="AW206" s="35"/>
      <c r="AX206" s="44"/>
      <c r="AY206" s="42"/>
      <c r="AZ206" s="42"/>
      <c r="BA206" s="62"/>
      <c r="BB206" s="62"/>
      <c r="BC206" s="33"/>
      <c r="BD206" s="34"/>
      <c r="BE206" s="48" t="s">
        <v>17</v>
      </c>
      <c r="BF206" s="59"/>
      <c r="BG206" s="59"/>
      <c r="BH206" s="59"/>
      <c r="BI206" s="59"/>
      <c r="BJ206" s="59"/>
      <c r="BK206" s="59"/>
      <c r="BL206" s="35"/>
      <c r="BM206" s="35"/>
      <c r="BN206" s="35"/>
      <c r="BO206" s="35"/>
      <c r="BP206" s="44"/>
      <c r="BQ206" s="37"/>
      <c r="BR206" s="24"/>
    </row>
    <row r="207" spans="1:70" ht="15.6" customHeight="1" x14ac:dyDescent="0.4">
      <c r="A207" s="24"/>
      <c r="B207" s="24"/>
      <c r="C207" s="32"/>
      <c r="D207" s="87" t="s">
        <v>18</v>
      </c>
      <c r="E207" s="88"/>
      <c r="F207" s="88"/>
      <c r="G207" s="88"/>
      <c r="H207" s="88"/>
      <c r="I207" s="88"/>
      <c r="J207" s="88"/>
      <c r="K207" s="88"/>
      <c r="L207" s="88"/>
      <c r="M207" s="89"/>
      <c r="N207" s="96" t="str">
        <f>IF([2]回答表!X45="○","○","")</f>
        <v/>
      </c>
      <c r="O207" s="97"/>
      <c r="P207" s="97"/>
      <c r="Q207" s="98"/>
      <c r="R207" s="38"/>
      <c r="S207" s="38"/>
      <c r="T207" s="38"/>
      <c r="U207" s="105" t="str">
        <f>IF([2]回答表!X45="○",[2]回答表!B314,IF([2]回答表!AA45="○",[2]回答表!B337,""))</f>
        <v/>
      </c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7"/>
      <c r="AK207" s="49"/>
      <c r="AL207" s="49"/>
      <c r="AM207" s="49"/>
      <c r="AN207" s="105" t="str">
        <f>IF([2]回答表!X45="○",[2]回答表!B320,"")</f>
        <v/>
      </c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4"/>
      <c r="BC207" s="39"/>
      <c r="BD207" s="34"/>
      <c r="BE207" s="114" t="str">
        <f>IF([2]回答表!X45="○",[2]回答表!B326,IF([2]回答表!AA45="○",[2]回答表!B343,""))</f>
        <v/>
      </c>
      <c r="BF207" s="115"/>
      <c r="BG207" s="115"/>
      <c r="BH207" s="115"/>
      <c r="BI207" s="114"/>
      <c r="BJ207" s="115"/>
      <c r="BK207" s="115"/>
      <c r="BL207" s="115"/>
      <c r="BM207" s="114"/>
      <c r="BN207" s="115"/>
      <c r="BO207" s="115"/>
      <c r="BP207" s="116"/>
      <c r="BQ207" s="37"/>
      <c r="BR207" s="24"/>
    </row>
    <row r="208" spans="1:70" ht="15.6" customHeight="1" x14ac:dyDescent="0.4">
      <c r="A208" s="24"/>
      <c r="B208" s="24"/>
      <c r="C208" s="32"/>
      <c r="D208" s="90"/>
      <c r="E208" s="91"/>
      <c r="F208" s="91"/>
      <c r="G208" s="91"/>
      <c r="H208" s="91"/>
      <c r="I208" s="91"/>
      <c r="J208" s="91"/>
      <c r="K208" s="91"/>
      <c r="L208" s="91"/>
      <c r="M208" s="92"/>
      <c r="N208" s="99"/>
      <c r="O208" s="100"/>
      <c r="P208" s="100"/>
      <c r="Q208" s="101"/>
      <c r="R208" s="38"/>
      <c r="S208" s="38"/>
      <c r="T208" s="38"/>
      <c r="U208" s="108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10"/>
      <c r="AK208" s="49"/>
      <c r="AL208" s="49"/>
      <c r="AM208" s="49"/>
      <c r="AN208" s="165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7"/>
      <c r="BC208" s="39"/>
      <c r="BD208" s="34"/>
      <c r="BE208" s="81"/>
      <c r="BF208" s="82"/>
      <c r="BG208" s="82"/>
      <c r="BH208" s="82"/>
      <c r="BI208" s="81"/>
      <c r="BJ208" s="82"/>
      <c r="BK208" s="82"/>
      <c r="BL208" s="82"/>
      <c r="BM208" s="81"/>
      <c r="BN208" s="82"/>
      <c r="BO208" s="82"/>
      <c r="BP208" s="85"/>
      <c r="BQ208" s="37"/>
      <c r="BR208" s="24"/>
    </row>
    <row r="209" spans="1:70" ht="15.6" customHeight="1" x14ac:dyDescent="0.4">
      <c r="A209" s="24"/>
      <c r="B209" s="24"/>
      <c r="C209" s="32"/>
      <c r="D209" s="90"/>
      <c r="E209" s="91"/>
      <c r="F209" s="91"/>
      <c r="G209" s="91"/>
      <c r="H209" s="91"/>
      <c r="I209" s="91"/>
      <c r="J209" s="91"/>
      <c r="K209" s="91"/>
      <c r="L209" s="91"/>
      <c r="M209" s="92"/>
      <c r="N209" s="99"/>
      <c r="O209" s="100"/>
      <c r="P209" s="100"/>
      <c r="Q209" s="101"/>
      <c r="R209" s="38"/>
      <c r="S209" s="38"/>
      <c r="T209" s="38"/>
      <c r="U209" s="108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10"/>
      <c r="AK209" s="49"/>
      <c r="AL209" s="49"/>
      <c r="AM209" s="49"/>
      <c r="AN209" s="165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7"/>
      <c r="BC209" s="39"/>
      <c r="BD209" s="34"/>
      <c r="BE209" s="81"/>
      <c r="BF209" s="82"/>
      <c r="BG209" s="82"/>
      <c r="BH209" s="82"/>
      <c r="BI209" s="81"/>
      <c r="BJ209" s="82"/>
      <c r="BK209" s="82"/>
      <c r="BL209" s="82"/>
      <c r="BM209" s="81"/>
      <c r="BN209" s="82"/>
      <c r="BO209" s="82"/>
      <c r="BP209" s="85"/>
      <c r="BQ209" s="37"/>
      <c r="BR209" s="24"/>
    </row>
    <row r="210" spans="1:70" ht="15.6" customHeight="1" x14ac:dyDescent="0.4">
      <c r="A210" s="24"/>
      <c r="B210" s="24"/>
      <c r="C210" s="32"/>
      <c r="D210" s="93"/>
      <c r="E210" s="94"/>
      <c r="F210" s="94"/>
      <c r="G210" s="94"/>
      <c r="H210" s="94"/>
      <c r="I210" s="94"/>
      <c r="J210" s="94"/>
      <c r="K210" s="94"/>
      <c r="L210" s="94"/>
      <c r="M210" s="95"/>
      <c r="N210" s="102"/>
      <c r="O210" s="103"/>
      <c r="P210" s="103"/>
      <c r="Q210" s="104"/>
      <c r="R210" s="38"/>
      <c r="S210" s="38"/>
      <c r="T210" s="38"/>
      <c r="U210" s="108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10"/>
      <c r="AK210" s="49"/>
      <c r="AL210" s="49"/>
      <c r="AM210" s="49"/>
      <c r="AN210" s="165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7"/>
      <c r="BC210" s="39"/>
      <c r="BD210" s="34"/>
      <c r="BE210" s="81" t="str">
        <f>IF([2]回答表!X45="○",[2]回答表!E326,IF([2]回答表!AA45="○",[2]回答表!E343,""))</f>
        <v/>
      </c>
      <c r="BF210" s="82"/>
      <c r="BG210" s="82"/>
      <c r="BH210" s="82"/>
      <c r="BI210" s="81" t="str">
        <f>IF([2]回答表!X45="○",[2]回答表!E327,IF([2]回答表!AA45="○",[2]回答表!E344,""))</f>
        <v/>
      </c>
      <c r="BJ210" s="82"/>
      <c r="BK210" s="82"/>
      <c r="BL210" s="85"/>
      <c r="BM210" s="81" t="str">
        <f>IF([2]回答表!X45="○",[2]回答表!E328,IF([2]回答表!AA45="○",[2]回答表!E345,""))</f>
        <v/>
      </c>
      <c r="BN210" s="82"/>
      <c r="BO210" s="82"/>
      <c r="BP210" s="85"/>
      <c r="BQ210" s="37"/>
      <c r="BR210" s="24"/>
    </row>
    <row r="211" spans="1:70" ht="15.6" customHeight="1" x14ac:dyDescent="0.4">
      <c r="A211" s="24"/>
      <c r="B211" s="24"/>
      <c r="C211" s="3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2"/>
      <c r="O211" s="52"/>
      <c r="P211" s="52"/>
      <c r="Q211" s="52"/>
      <c r="R211" s="52"/>
      <c r="S211" s="52"/>
      <c r="T211" s="52"/>
      <c r="U211" s="108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10"/>
      <c r="AK211" s="49"/>
      <c r="AL211" s="49"/>
      <c r="AM211" s="49"/>
      <c r="AN211" s="165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7"/>
      <c r="BC211" s="39"/>
      <c r="BD211" s="39"/>
      <c r="BE211" s="81"/>
      <c r="BF211" s="82"/>
      <c r="BG211" s="82"/>
      <c r="BH211" s="82"/>
      <c r="BI211" s="81"/>
      <c r="BJ211" s="82"/>
      <c r="BK211" s="82"/>
      <c r="BL211" s="85"/>
      <c r="BM211" s="81"/>
      <c r="BN211" s="82"/>
      <c r="BO211" s="82"/>
      <c r="BP211" s="85"/>
      <c r="BQ211" s="37"/>
      <c r="BR211" s="24"/>
    </row>
    <row r="212" spans="1:70" ht="15.6" customHeight="1" x14ac:dyDescent="0.4">
      <c r="A212" s="24"/>
      <c r="B212" s="24"/>
      <c r="C212" s="3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2"/>
      <c r="O212" s="52"/>
      <c r="P212" s="52"/>
      <c r="Q212" s="52"/>
      <c r="R212" s="52"/>
      <c r="S212" s="52"/>
      <c r="T212" s="52"/>
      <c r="U212" s="108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10"/>
      <c r="AK212" s="49"/>
      <c r="AL212" s="49"/>
      <c r="AM212" s="49"/>
      <c r="AN212" s="165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6"/>
      <c r="AY212" s="166"/>
      <c r="AZ212" s="166"/>
      <c r="BA212" s="166"/>
      <c r="BB212" s="167"/>
      <c r="BC212" s="39"/>
      <c r="BD212" s="34"/>
      <c r="BE212" s="81"/>
      <c r="BF212" s="82"/>
      <c r="BG212" s="82"/>
      <c r="BH212" s="82"/>
      <c r="BI212" s="81"/>
      <c r="BJ212" s="82"/>
      <c r="BK212" s="82"/>
      <c r="BL212" s="85"/>
      <c r="BM212" s="81"/>
      <c r="BN212" s="82"/>
      <c r="BO212" s="82"/>
      <c r="BP212" s="85"/>
      <c r="BQ212" s="37"/>
      <c r="BR212" s="24"/>
    </row>
    <row r="213" spans="1:70" ht="15.6" customHeight="1" x14ac:dyDescent="0.4">
      <c r="A213" s="24"/>
      <c r="B213" s="24"/>
      <c r="C213" s="32"/>
      <c r="D213" s="139" t="s">
        <v>26</v>
      </c>
      <c r="E213" s="140"/>
      <c r="F213" s="140"/>
      <c r="G213" s="140"/>
      <c r="H213" s="140"/>
      <c r="I213" s="140"/>
      <c r="J213" s="140"/>
      <c r="K213" s="140"/>
      <c r="L213" s="140"/>
      <c r="M213" s="141"/>
      <c r="N213" s="96" t="str">
        <f>IF([2]回答表!AA45="○","○","")</f>
        <v/>
      </c>
      <c r="O213" s="97"/>
      <c r="P213" s="97"/>
      <c r="Q213" s="98"/>
      <c r="R213" s="38"/>
      <c r="S213" s="38"/>
      <c r="T213" s="38"/>
      <c r="U213" s="108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10"/>
      <c r="AK213" s="49"/>
      <c r="AL213" s="49"/>
      <c r="AM213" s="49"/>
      <c r="AN213" s="165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6"/>
      <c r="AY213" s="166"/>
      <c r="AZ213" s="166"/>
      <c r="BA213" s="166"/>
      <c r="BB213" s="167"/>
      <c r="BC213" s="39"/>
      <c r="BD213" s="53"/>
      <c r="BE213" s="81"/>
      <c r="BF213" s="82"/>
      <c r="BG213" s="82"/>
      <c r="BH213" s="82"/>
      <c r="BI213" s="81"/>
      <c r="BJ213" s="82"/>
      <c r="BK213" s="82"/>
      <c r="BL213" s="85"/>
      <c r="BM213" s="81"/>
      <c r="BN213" s="82"/>
      <c r="BO213" s="82"/>
      <c r="BP213" s="85"/>
      <c r="BQ213" s="37"/>
      <c r="BR213" s="24"/>
    </row>
    <row r="214" spans="1:70" ht="15.6" customHeight="1" x14ac:dyDescent="0.4">
      <c r="A214" s="24"/>
      <c r="B214" s="24"/>
      <c r="C214" s="32"/>
      <c r="D214" s="142"/>
      <c r="E214" s="143"/>
      <c r="F214" s="143"/>
      <c r="G214" s="143"/>
      <c r="H214" s="143"/>
      <c r="I214" s="143"/>
      <c r="J214" s="143"/>
      <c r="K214" s="143"/>
      <c r="L214" s="143"/>
      <c r="M214" s="144"/>
      <c r="N214" s="99"/>
      <c r="O214" s="100"/>
      <c r="P214" s="100"/>
      <c r="Q214" s="101"/>
      <c r="R214" s="38"/>
      <c r="S214" s="38"/>
      <c r="T214" s="38"/>
      <c r="U214" s="108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10"/>
      <c r="AK214" s="49"/>
      <c r="AL214" s="49"/>
      <c r="AM214" s="49"/>
      <c r="AN214" s="165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6"/>
      <c r="AY214" s="166"/>
      <c r="AZ214" s="166"/>
      <c r="BA214" s="166"/>
      <c r="BB214" s="167"/>
      <c r="BC214" s="39"/>
      <c r="BD214" s="53"/>
      <c r="BE214" s="81" t="s">
        <v>23</v>
      </c>
      <c r="BF214" s="82"/>
      <c r="BG214" s="82"/>
      <c r="BH214" s="82"/>
      <c r="BI214" s="81" t="s">
        <v>24</v>
      </c>
      <c r="BJ214" s="82"/>
      <c r="BK214" s="82"/>
      <c r="BL214" s="82"/>
      <c r="BM214" s="81" t="s">
        <v>25</v>
      </c>
      <c r="BN214" s="82"/>
      <c r="BO214" s="82"/>
      <c r="BP214" s="85"/>
      <c r="BQ214" s="37"/>
      <c r="BR214" s="24"/>
    </row>
    <row r="215" spans="1:70" ht="15.6" customHeight="1" x14ac:dyDescent="0.4">
      <c r="A215" s="24"/>
      <c r="B215" s="24"/>
      <c r="C215" s="32"/>
      <c r="D215" s="142"/>
      <c r="E215" s="143"/>
      <c r="F215" s="143"/>
      <c r="G215" s="143"/>
      <c r="H215" s="143"/>
      <c r="I215" s="143"/>
      <c r="J215" s="143"/>
      <c r="K215" s="143"/>
      <c r="L215" s="143"/>
      <c r="M215" s="144"/>
      <c r="N215" s="99"/>
      <c r="O215" s="100"/>
      <c r="P215" s="100"/>
      <c r="Q215" s="101"/>
      <c r="R215" s="38"/>
      <c r="S215" s="38"/>
      <c r="T215" s="38"/>
      <c r="U215" s="108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10"/>
      <c r="AK215" s="49"/>
      <c r="AL215" s="49"/>
      <c r="AM215" s="49"/>
      <c r="AN215" s="165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7"/>
      <c r="BC215" s="39"/>
      <c r="BD215" s="53"/>
      <c r="BE215" s="81"/>
      <c r="BF215" s="82"/>
      <c r="BG215" s="82"/>
      <c r="BH215" s="82"/>
      <c r="BI215" s="81"/>
      <c r="BJ215" s="82"/>
      <c r="BK215" s="82"/>
      <c r="BL215" s="82"/>
      <c r="BM215" s="81"/>
      <c r="BN215" s="82"/>
      <c r="BO215" s="82"/>
      <c r="BP215" s="85"/>
      <c r="BQ215" s="37"/>
      <c r="BR215" s="24"/>
    </row>
    <row r="216" spans="1:70" ht="15.6" customHeight="1" x14ac:dyDescent="0.4">
      <c r="A216" s="24"/>
      <c r="B216" s="24"/>
      <c r="C216" s="32"/>
      <c r="D216" s="145"/>
      <c r="E216" s="146"/>
      <c r="F216" s="146"/>
      <c r="G216" s="146"/>
      <c r="H216" s="146"/>
      <c r="I216" s="146"/>
      <c r="J216" s="146"/>
      <c r="K216" s="146"/>
      <c r="L216" s="146"/>
      <c r="M216" s="147"/>
      <c r="N216" s="102"/>
      <c r="O216" s="103"/>
      <c r="P216" s="103"/>
      <c r="Q216" s="104"/>
      <c r="R216" s="38"/>
      <c r="S216" s="38"/>
      <c r="T216" s="38"/>
      <c r="U216" s="111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3"/>
      <c r="AK216" s="49"/>
      <c r="AL216" s="49"/>
      <c r="AM216" s="49"/>
      <c r="AN216" s="168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70"/>
      <c r="BC216" s="39"/>
      <c r="BD216" s="53"/>
      <c r="BE216" s="83"/>
      <c r="BF216" s="84"/>
      <c r="BG216" s="84"/>
      <c r="BH216" s="84"/>
      <c r="BI216" s="83"/>
      <c r="BJ216" s="84"/>
      <c r="BK216" s="84"/>
      <c r="BL216" s="84"/>
      <c r="BM216" s="83"/>
      <c r="BN216" s="84"/>
      <c r="BO216" s="84"/>
      <c r="BP216" s="86"/>
      <c r="BQ216" s="37"/>
      <c r="BR216" s="24"/>
    </row>
    <row r="217" spans="1:70" ht="15.6" customHeight="1" x14ac:dyDescent="0.5">
      <c r="A217" s="24"/>
      <c r="B217" s="24"/>
      <c r="C217" s="3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18"/>
      <c r="Y217" s="18"/>
      <c r="Z217" s="18"/>
      <c r="AA217" s="35"/>
      <c r="AB217" s="35"/>
      <c r="AC217" s="35"/>
      <c r="AD217" s="35"/>
      <c r="AE217" s="35"/>
      <c r="AF217" s="35"/>
      <c r="AG217" s="35"/>
      <c r="AH217" s="35"/>
      <c r="AI217" s="35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37"/>
      <c r="BR217" s="24"/>
    </row>
    <row r="218" spans="1:70" ht="19.350000000000001" customHeight="1" x14ac:dyDescent="0.5">
      <c r="C218" s="3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38"/>
      <c r="O218" s="38"/>
      <c r="P218" s="38"/>
      <c r="Q218" s="38"/>
      <c r="R218" s="38"/>
      <c r="S218" s="38"/>
      <c r="T218" s="38"/>
      <c r="U218" s="42" t="s">
        <v>32</v>
      </c>
      <c r="V218" s="38"/>
      <c r="W218" s="38"/>
      <c r="X218" s="38"/>
      <c r="Y218" s="38"/>
      <c r="Z218" s="38"/>
      <c r="AA218" s="35"/>
      <c r="AB218" s="43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2" t="s">
        <v>33</v>
      </c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18"/>
      <c r="BQ218" s="37"/>
      <c r="BR218" s="24"/>
    </row>
    <row r="219" spans="1:70" ht="15.6" customHeight="1" x14ac:dyDescent="0.4">
      <c r="C219" s="32"/>
      <c r="D219" s="87" t="s">
        <v>34</v>
      </c>
      <c r="E219" s="88"/>
      <c r="F219" s="88"/>
      <c r="G219" s="88"/>
      <c r="H219" s="88"/>
      <c r="I219" s="88"/>
      <c r="J219" s="88"/>
      <c r="K219" s="88"/>
      <c r="L219" s="88"/>
      <c r="M219" s="89"/>
      <c r="N219" s="96" t="str">
        <f>IF([2]回答表!AD45="○","○","")</f>
        <v/>
      </c>
      <c r="O219" s="97"/>
      <c r="P219" s="97"/>
      <c r="Q219" s="98"/>
      <c r="R219" s="38"/>
      <c r="S219" s="38"/>
      <c r="T219" s="38"/>
      <c r="U219" s="105" t="str">
        <f>IF([2]回答表!AD45="○",[2]回答表!B350,"")</f>
        <v/>
      </c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7"/>
      <c r="AK219" s="60"/>
      <c r="AL219" s="60"/>
      <c r="AM219" s="105" t="str">
        <f>IF([2]回答表!AD45="○",[2]回答表!B356,"")</f>
        <v/>
      </c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7"/>
      <c r="BQ219" s="37"/>
      <c r="BR219" s="24"/>
    </row>
    <row r="220" spans="1:70" ht="15.6" customHeight="1" x14ac:dyDescent="0.4">
      <c r="C220" s="32"/>
      <c r="D220" s="90"/>
      <c r="E220" s="91"/>
      <c r="F220" s="91"/>
      <c r="G220" s="91"/>
      <c r="H220" s="91"/>
      <c r="I220" s="91"/>
      <c r="J220" s="91"/>
      <c r="K220" s="91"/>
      <c r="L220" s="91"/>
      <c r="M220" s="92"/>
      <c r="N220" s="99"/>
      <c r="O220" s="100"/>
      <c r="P220" s="100"/>
      <c r="Q220" s="101"/>
      <c r="R220" s="38"/>
      <c r="S220" s="38"/>
      <c r="T220" s="38"/>
      <c r="U220" s="108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10"/>
      <c r="AK220" s="60"/>
      <c r="AL220" s="60"/>
      <c r="AM220" s="108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10"/>
      <c r="BQ220" s="37"/>
      <c r="BR220" s="24"/>
    </row>
    <row r="221" spans="1:70" ht="15.6" customHeight="1" x14ac:dyDescent="0.4">
      <c r="C221" s="32"/>
      <c r="D221" s="90"/>
      <c r="E221" s="91"/>
      <c r="F221" s="91"/>
      <c r="G221" s="91"/>
      <c r="H221" s="91"/>
      <c r="I221" s="91"/>
      <c r="J221" s="91"/>
      <c r="K221" s="91"/>
      <c r="L221" s="91"/>
      <c r="M221" s="92"/>
      <c r="N221" s="99"/>
      <c r="O221" s="100"/>
      <c r="P221" s="100"/>
      <c r="Q221" s="101"/>
      <c r="R221" s="38"/>
      <c r="S221" s="38"/>
      <c r="T221" s="38"/>
      <c r="U221" s="108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10"/>
      <c r="AK221" s="60"/>
      <c r="AL221" s="60"/>
      <c r="AM221" s="108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10"/>
      <c r="BQ221" s="37"/>
      <c r="BR221" s="24"/>
    </row>
    <row r="222" spans="1:70" ht="15.6" customHeight="1" x14ac:dyDescent="0.4">
      <c r="C222" s="32"/>
      <c r="D222" s="93"/>
      <c r="E222" s="94"/>
      <c r="F222" s="94"/>
      <c r="G222" s="94"/>
      <c r="H222" s="94"/>
      <c r="I222" s="94"/>
      <c r="J222" s="94"/>
      <c r="K222" s="94"/>
      <c r="L222" s="94"/>
      <c r="M222" s="95"/>
      <c r="N222" s="102"/>
      <c r="O222" s="103"/>
      <c r="P222" s="103"/>
      <c r="Q222" s="104"/>
      <c r="R222" s="38"/>
      <c r="S222" s="38"/>
      <c r="T222" s="38"/>
      <c r="U222" s="111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3"/>
      <c r="AK222" s="60"/>
      <c r="AL222" s="60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3"/>
      <c r="BQ222" s="37"/>
      <c r="BR222" s="24"/>
    </row>
    <row r="223" spans="1:70" ht="15.6" customHeight="1" x14ac:dyDescent="0.4"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8"/>
      <c r="BR223" s="24"/>
    </row>
    <row r="224" spans="1:70" ht="15.6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</row>
    <row r="225" spans="1:70" ht="15.6" customHeight="1" x14ac:dyDescent="0.4">
      <c r="C225" s="26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28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30"/>
    </row>
    <row r="226" spans="1:70" ht="15.6" customHeight="1" x14ac:dyDescent="0.5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18"/>
      <c r="Y226" s="18"/>
      <c r="Z226" s="18"/>
      <c r="AA226" s="34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6"/>
      <c r="AO226" s="39"/>
      <c r="AP226" s="40"/>
      <c r="AQ226" s="40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5"/>
      <c r="BN226" s="35"/>
      <c r="BO226" s="35"/>
      <c r="BP226" s="36"/>
      <c r="BQ226" s="37"/>
    </row>
    <row r="227" spans="1:70" ht="15.6" customHeight="1" x14ac:dyDescent="0.5">
      <c r="C227" s="32"/>
      <c r="D227" s="127" t="s">
        <v>14</v>
      </c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9"/>
      <c r="R227" s="87" t="s">
        <v>60</v>
      </c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9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5"/>
      <c r="BN227" s="35"/>
      <c r="BO227" s="35"/>
      <c r="BP227" s="36"/>
      <c r="BQ227" s="37"/>
    </row>
    <row r="228" spans="1:70" ht="15.6" customHeight="1" x14ac:dyDescent="0.5">
      <c r="A228" s="24"/>
      <c r="B228" s="24"/>
      <c r="C228" s="32"/>
      <c r="D228" s="130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2"/>
      <c r="R228" s="93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5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5"/>
      <c r="BN228" s="35"/>
      <c r="BO228" s="35"/>
      <c r="BP228" s="36"/>
      <c r="BQ228" s="37"/>
      <c r="BR228" s="24"/>
    </row>
    <row r="229" spans="1:70" ht="15.6" customHeight="1" x14ac:dyDescent="0.5">
      <c r="A229" s="24"/>
      <c r="B229" s="24"/>
      <c r="C229" s="32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18"/>
      <c r="Y229" s="18"/>
      <c r="Z229" s="18"/>
      <c r="AA229" s="34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6"/>
      <c r="AO229" s="39"/>
      <c r="AP229" s="40"/>
      <c r="AQ229" s="40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5"/>
      <c r="BN229" s="35"/>
      <c r="BO229" s="35"/>
      <c r="BP229" s="36"/>
      <c r="BQ229" s="37"/>
      <c r="BR229" s="24"/>
    </row>
    <row r="230" spans="1:70" ht="25.5" x14ac:dyDescent="0.5">
      <c r="A230" s="24"/>
      <c r="B230" s="24"/>
      <c r="C230" s="32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42" t="s">
        <v>36</v>
      </c>
      <c r="V230" s="38"/>
      <c r="W230" s="38"/>
      <c r="X230" s="38"/>
      <c r="Y230" s="38"/>
      <c r="Z230" s="38"/>
      <c r="AA230" s="35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2" t="s">
        <v>55</v>
      </c>
      <c r="AN230" s="44"/>
      <c r="AO230" s="43"/>
      <c r="AP230" s="45"/>
      <c r="AQ230" s="45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7"/>
      <c r="BD230" s="35"/>
      <c r="BE230" s="61" t="s">
        <v>61</v>
      </c>
      <c r="BF230" s="59"/>
      <c r="BG230" s="59"/>
      <c r="BH230" s="59"/>
      <c r="BI230" s="59"/>
      <c r="BJ230" s="59"/>
      <c r="BK230" s="59"/>
      <c r="BL230" s="35"/>
      <c r="BM230" s="35"/>
      <c r="BN230" s="35"/>
      <c r="BO230" s="35"/>
      <c r="BP230" s="44"/>
      <c r="BQ230" s="37"/>
      <c r="BR230" s="24"/>
    </row>
    <row r="231" spans="1:70" ht="15.6" customHeight="1" x14ac:dyDescent="0.4">
      <c r="A231" s="24"/>
      <c r="B231" s="24"/>
      <c r="C231" s="32"/>
      <c r="D231" s="87" t="s">
        <v>18</v>
      </c>
      <c r="E231" s="88"/>
      <c r="F231" s="88"/>
      <c r="G231" s="88"/>
      <c r="H231" s="88"/>
      <c r="I231" s="88"/>
      <c r="J231" s="88"/>
      <c r="K231" s="88"/>
      <c r="L231" s="88"/>
      <c r="M231" s="89"/>
      <c r="N231" s="96" t="str">
        <f>IF([2]回答表!X46="○","○","")</f>
        <v/>
      </c>
      <c r="O231" s="97"/>
      <c r="P231" s="97"/>
      <c r="Q231" s="98"/>
      <c r="R231" s="38"/>
      <c r="S231" s="38"/>
      <c r="T231" s="38"/>
      <c r="U231" s="105" t="str">
        <f>IF([2]回答表!X46="○",[2]回答表!B368,IF([2]回答表!AA46="○",[2]回答表!B382,""))</f>
        <v/>
      </c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7"/>
      <c r="AK231" s="49"/>
      <c r="AL231" s="49"/>
      <c r="AM231" s="148" t="s">
        <v>62</v>
      </c>
      <c r="AN231" s="148"/>
      <c r="AO231" s="148"/>
      <c r="AP231" s="148"/>
      <c r="AQ231" s="149" t="str">
        <f>IF([2]回答表!X46="○",[2]回答表!BC375,IF([2]回答表!AA46="○",[2]回答表!BC389,""))</f>
        <v/>
      </c>
      <c r="AR231" s="149"/>
      <c r="AS231" s="149"/>
      <c r="AT231" s="149"/>
      <c r="AU231" s="154" t="s">
        <v>63</v>
      </c>
      <c r="AV231" s="155"/>
      <c r="AW231" s="155"/>
      <c r="AX231" s="156"/>
      <c r="AY231" s="149" t="str">
        <f>IF([2]回答表!X46="○",[2]回答表!BC380,IF([2]回答表!AA46="○",[2]回答表!BC394,""))</f>
        <v/>
      </c>
      <c r="AZ231" s="149"/>
      <c r="BA231" s="149"/>
      <c r="BB231" s="149"/>
      <c r="BC231" s="39"/>
      <c r="BD231" s="34"/>
      <c r="BE231" s="114" t="str">
        <f>IF([2]回答表!X46="○",[2]回答表!S374,IF([2]回答表!AA46="○",[2]回答表!S388,""))</f>
        <v/>
      </c>
      <c r="BF231" s="115"/>
      <c r="BG231" s="115"/>
      <c r="BH231" s="115"/>
      <c r="BI231" s="114"/>
      <c r="BJ231" s="115"/>
      <c r="BK231" s="115"/>
      <c r="BL231" s="115"/>
      <c r="BM231" s="114"/>
      <c r="BN231" s="115"/>
      <c r="BO231" s="115"/>
      <c r="BP231" s="116"/>
      <c r="BQ231" s="37"/>
      <c r="BR231" s="24"/>
    </row>
    <row r="232" spans="1:70" ht="15.6" customHeight="1" x14ac:dyDescent="0.4">
      <c r="A232" s="24"/>
      <c r="B232" s="24"/>
      <c r="C232" s="32"/>
      <c r="D232" s="90"/>
      <c r="E232" s="91"/>
      <c r="F232" s="91"/>
      <c r="G232" s="91"/>
      <c r="H232" s="91"/>
      <c r="I232" s="91"/>
      <c r="J232" s="91"/>
      <c r="K232" s="91"/>
      <c r="L232" s="91"/>
      <c r="M232" s="92"/>
      <c r="N232" s="99"/>
      <c r="O232" s="100"/>
      <c r="P232" s="100"/>
      <c r="Q232" s="101"/>
      <c r="R232" s="38"/>
      <c r="S232" s="38"/>
      <c r="T232" s="38"/>
      <c r="U232" s="108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10"/>
      <c r="AK232" s="49"/>
      <c r="AL232" s="49"/>
      <c r="AM232" s="148"/>
      <c r="AN232" s="148"/>
      <c r="AO232" s="148"/>
      <c r="AP232" s="148"/>
      <c r="AQ232" s="149"/>
      <c r="AR232" s="149"/>
      <c r="AS232" s="149"/>
      <c r="AT232" s="149"/>
      <c r="AU232" s="157"/>
      <c r="AV232" s="158"/>
      <c r="AW232" s="158"/>
      <c r="AX232" s="159"/>
      <c r="AY232" s="149"/>
      <c r="AZ232" s="149"/>
      <c r="BA232" s="149"/>
      <c r="BB232" s="149"/>
      <c r="BC232" s="39"/>
      <c r="BD232" s="34"/>
      <c r="BE232" s="81"/>
      <c r="BF232" s="82"/>
      <c r="BG232" s="82"/>
      <c r="BH232" s="82"/>
      <c r="BI232" s="81"/>
      <c r="BJ232" s="82"/>
      <c r="BK232" s="82"/>
      <c r="BL232" s="82"/>
      <c r="BM232" s="81"/>
      <c r="BN232" s="82"/>
      <c r="BO232" s="82"/>
      <c r="BP232" s="85"/>
      <c r="BQ232" s="37"/>
      <c r="BR232" s="24"/>
    </row>
    <row r="233" spans="1:70" ht="15.6" customHeight="1" x14ac:dyDescent="0.4">
      <c r="A233" s="24"/>
      <c r="B233" s="24"/>
      <c r="C233" s="32"/>
      <c r="D233" s="90"/>
      <c r="E233" s="91"/>
      <c r="F233" s="91"/>
      <c r="G233" s="91"/>
      <c r="H233" s="91"/>
      <c r="I233" s="91"/>
      <c r="J233" s="91"/>
      <c r="K233" s="91"/>
      <c r="L233" s="91"/>
      <c r="M233" s="92"/>
      <c r="N233" s="99"/>
      <c r="O233" s="100"/>
      <c r="P233" s="100"/>
      <c r="Q233" s="101"/>
      <c r="R233" s="38"/>
      <c r="S233" s="38"/>
      <c r="T233" s="38"/>
      <c r="U233" s="108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10"/>
      <c r="AK233" s="49"/>
      <c r="AL233" s="49"/>
      <c r="AM233" s="148" t="s">
        <v>64</v>
      </c>
      <c r="AN233" s="148"/>
      <c r="AO233" s="148"/>
      <c r="AP233" s="148"/>
      <c r="AQ233" s="149" t="str">
        <f>IF([2]回答表!X46="○",[2]回答表!BC376,IF([2]回答表!AA46="○",[2]回答表!BC390,""))</f>
        <v/>
      </c>
      <c r="AR233" s="149"/>
      <c r="AS233" s="149"/>
      <c r="AT233" s="149"/>
      <c r="AU233" s="157"/>
      <c r="AV233" s="158"/>
      <c r="AW233" s="158"/>
      <c r="AX233" s="159"/>
      <c r="AY233" s="149"/>
      <c r="AZ233" s="149"/>
      <c r="BA233" s="149"/>
      <c r="BB233" s="149"/>
      <c r="BC233" s="39"/>
      <c r="BD233" s="34"/>
      <c r="BE233" s="81"/>
      <c r="BF233" s="82"/>
      <c r="BG233" s="82"/>
      <c r="BH233" s="82"/>
      <c r="BI233" s="81"/>
      <c r="BJ233" s="82"/>
      <c r="BK233" s="82"/>
      <c r="BL233" s="82"/>
      <c r="BM233" s="81"/>
      <c r="BN233" s="82"/>
      <c r="BO233" s="82"/>
      <c r="BP233" s="85"/>
      <c r="BQ233" s="37"/>
      <c r="BR233" s="24"/>
    </row>
    <row r="234" spans="1:70" ht="15.6" customHeight="1" x14ac:dyDescent="0.4">
      <c r="A234" s="24"/>
      <c r="B234" s="24"/>
      <c r="C234" s="32"/>
      <c r="D234" s="93"/>
      <c r="E234" s="94"/>
      <c r="F234" s="94"/>
      <c r="G234" s="94"/>
      <c r="H234" s="94"/>
      <c r="I234" s="94"/>
      <c r="J234" s="94"/>
      <c r="K234" s="94"/>
      <c r="L234" s="94"/>
      <c r="M234" s="95"/>
      <c r="N234" s="102"/>
      <c r="O234" s="103"/>
      <c r="P234" s="103"/>
      <c r="Q234" s="104"/>
      <c r="R234" s="38"/>
      <c r="S234" s="38"/>
      <c r="T234" s="38"/>
      <c r="U234" s="108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10"/>
      <c r="AK234" s="49"/>
      <c r="AL234" s="49"/>
      <c r="AM234" s="148"/>
      <c r="AN234" s="148"/>
      <c r="AO234" s="148"/>
      <c r="AP234" s="148"/>
      <c r="AQ234" s="149"/>
      <c r="AR234" s="149"/>
      <c r="AS234" s="149"/>
      <c r="AT234" s="149"/>
      <c r="AU234" s="157"/>
      <c r="AV234" s="158"/>
      <c r="AW234" s="158"/>
      <c r="AX234" s="159"/>
      <c r="AY234" s="149"/>
      <c r="AZ234" s="149"/>
      <c r="BA234" s="149"/>
      <c r="BB234" s="149"/>
      <c r="BC234" s="39"/>
      <c r="BD234" s="34"/>
      <c r="BE234" s="81" t="str">
        <f>IF([2]回答表!X46="○",[2]回答表!V374,IF([2]回答表!AA46="○",[2]回答表!V388,""))</f>
        <v/>
      </c>
      <c r="BF234" s="82"/>
      <c r="BG234" s="82"/>
      <c r="BH234" s="82"/>
      <c r="BI234" s="81" t="str">
        <f>IF([2]回答表!X46="○",[2]回答表!V375,IF([2]回答表!AA46="○",[2]回答表!V389,""))</f>
        <v/>
      </c>
      <c r="BJ234" s="82"/>
      <c r="BK234" s="82"/>
      <c r="BL234" s="85"/>
      <c r="BM234" s="81" t="str">
        <f>IF([2]回答表!X46="○",[2]回答表!V376,IF([2]回答表!AA46="○",[2]回答表!V390,""))</f>
        <v/>
      </c>
      <c r="BN234" s="82"/>
      <c r="BO234" s="82"/>
      <c r="BP234" s="85"/>
      <c r="BQ234" s="37"/>
      <c r="BR234" s="24"/>
    </row>
    <row r="235" spans="1:70" ht="15.6" customHeight="1" x14ac:dyDescent="0.4">
      <c r="A235" s="24"/>
      <c r="B235" s="24"/>
      <c r="C235" s="3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2"/>
      <c r="O235" s="52"/>
      <c r="P235" s="52"/>
      <c r="Q235" s="52"/>
      <c r="R235" s="52"/>
      <c r="S235" s="52"/>
      <c r="T235" s="52"/>
      <c r="U235" s="108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10"/>
      <c r="AK235" s="49"/>
      <c r="AL235" s="49"/>
      <c r="AM235" s="148" t="s">
        <v>65</v>
      </c>
      <c r="AN235" s="148"/>
      <c r="AO235" s="148"/>
      <c r="AP235" s="148"/>
      <c r="AQ235" s="149" t="str">
        <f>IF([2]回答表!X46="○",[2]回答表!BC377,IF([2]回答表!AA46="○",[2]回答表!BC391,""))</f>
        <v/>
      </c>
      <c r="AR235" s="149"/>
      <c r="AS235" s="149"/>
      <c r="AT235" s="149"/>
      <c r="AU235" s="160"/>
      <c r="AV235" s="161"/>
      <c r="AW235" s="161"/>
      <c r="AX235" s="162"/>
      <c r="AY235" s="149"/>
      <c r="AZ235" s="149"/>
      <c r="BA235" s="149"/>
      <c r="BB235" s="149"/>
      <c r="BC235" s="39"/>
      <c r="BD235" s="39"/>
      <c r="BE235" s="81"/>
      <c r="BF235" s="82"/>
      <c r="BG235" s="82"/>
      <c r="BH235" s="82"/>
      <c r="BI235" s="81"/>
      <c r="BJ235" s="82"/>
      <c r="BK235" s="82"/>
      <c r="BL235" s="85"/>
      <c r="BM235" s="81"/>
      <c r="BN235" s="82"/>
      <c r="BO235" s="82"/>
      <c r="BP235" s="85"/>
      <c r="BQ235" s="37"/>
      <c r="BR235" s="24"/>
    </row>
    <row r="236" spans="1:70" ht="15.6" customHeight="1" x14ac:dyDescent="0.4">
      <c r="A236" s="24"/>
      <c r="B236" s="24"/>
      <c r="C236" s="3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2"/>
      <c r="O236" s="52"/>
      <c r="P236" s="52"/>
      <c r="Q236" s="52"/>
      <c r="R236" s="52"/>
      <c r="S236" s="52"/>
      <c r="T236" s="52"/>
      <c r="U236" s="108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10"/>
      <c r="AK236" s="49"/>
      <c r="AL236" s="49"/>
      <c r="AM236" s="148"/>
      <c r="AN236" s="148"/>
      <c r="AO236" s="148"/>
      <c r="AP236" s="148"/>
      <c r="AQ236" s="149"/>
      <c r="AR236" s="149"/>
      <c r="AS236" s="149"/>
      <c r="AT236" s="149"/>
      <c r="AU236" s="148" t="s">
        <v>66</v>
      </c>
      <c r="AV236" s="148"/>
      <c r="AW236" s="148"/>
      <c r="AX236" s="148"/>
      <c r="AY236" s="150" t="str">
        <f>IF([2]回答表!X46="○",[2]回答表!BC381,IF([2]回答表!AA46="○",[2]回答表!BC395,""))</f>
        <v/>
      </c>
      <c r="AZ236" s="150"/>
      <c r="BA236" s="150"/>
      <c r="BB236" s="150"/>
      <c r="BC236" s="39"/>
      <c r="BD236" s="34"/>
      <c r="BE236" s="81"/>
      <c r="BF236" s="82"/>
      <c r="BG236" s="82"/>
      <c r="BH236" s="82"/>
      <c r="BI236" s="81"/>
      <c r="BJ236" s="82"/>
      <c r="BK236" s="82"/>
      <c r="BL236" s="85"/>
      <c r="BM236" s="81"/>
      <c r="BN236" s="82"/>
      <c r="BO236" s="82"/>
      <c r="BP236" s="85"/>
      <c r="BQ236" s="37"/>
      <c r="BR236" s="24"/>
    </row>
    <row r="237" spans="1:70" ht="15.6" customHeight="1" x14ac:dyDescent="0.4">
      <c r="A237" s="24"/>
      <c r="B237" s="24"/>
      <c r="C237" s="32"/>
      <c r="D237" s="139" t="s">
        <v>26</v>
      </c>
      <c r="E237" s="140"/>
      <c r="F237" s="140"/>
      <c r="G237" s="140"/>
      <c r="H237" s="140"/>
      <c r="I237" s="140"/>
      <c r="J237" s="140"/>
      <c r="K237" s="140"/>
      <c r="L237" s="140"/>
      <c r="M237" s="141"/>
      <c r="N237" s="96" t="str">
        <f>IF([2]回答表!AA46="○","○","")</f>
        <v/>
      </c>
      <c r="O237" s="97"/>
      <c r="P237" s="97"/>
      <c r="Q237" s="98"/>
      <c r="R237" s="38"/>
      <c r="S237" s="38"/>
      <c r="T237" s="38"/>
      <c r="U237" s="108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10"/>
      <c r="AK237" s="49"/>
      <c r="AL237" s="49"/>
      <c r="AM237" s="148" t="s">
        <v>67</v>
      </c>
      <c r="AN237" s="148"/>
      <c r="AO237" s="148"/>
      <c r="AP237" s="148"/>
      <c r="AQ237" s="151" t="str">
        <f>IF([2]回答表!X46="○",[2]回答表!BC378,IF([2]回答表!AA46="○",[2]回答表!BC392,""))</f>
        <v/>
      </c>
      <c r="AR237" s="149"/>
      <c r="AS237" s="149"/>
      <c r="AT237" s="149"/>
      <c r="AU237" s="148"/>
      <c r="AV237" s="148"/>
      <c r="AW237" s="148"/>
      <c r="AX237" s="148"/>
      <c r="AY237" s="150"/>
      <c r="AZ237" s="150"/>
      <c r="BA237" s="150"/>
      <c r="BB237" s="150"/>
      <c r="BC237" s="39"/>
      <c r="BD237" s="53"/>
      <c r="BE237" s="81"/>
      <c r="BF237" s="82"/>
      <c r="BG237" s="82"/>
      <c r="BH237" s="82"/>
      <c r="BI237" s="81"/>
      <c r="BJ237" s="82"/>
      <c r="BK237" s="82"/>
      <c r="BL237" s="85"/>
      <c r="BM237" s="81"/>
      <c r="BN237" s="82"/>
      <c r="BO237" s="82"/>
      <c r="BP237" s="85"/>
      <c r="BQ237" s="37"/>
      <c r="BR237" s="24"/>
    </row>
    <row r="238" spans="1:70" ht="15.6" customHeight="1" x14ac:dyDescent="0.4">
      <c r="A238" s="24"/>
      <c r="B238" s="24"/>
      <c r="C238" s="32"/>
      <c r="D238" s="142"/>
      <c r="E238" s="143"/>
      <c r="F238" s="143"/>
      <c r="G238" s="143"/>
      <c r="H238" s="143"/>
      <c r="I238" s="143"/>
      <c r="J238" s="143"/>
      <c r="K238" s="143"/>
      <c r="L238" s="143"/>
      <c r="M238" s="144"/>
      <c r="N238" s="99"/>
      <c r="O238" s="100"/>
      <c r="P238" s="100"/>
      <c r="Q238" s="101"/>
      <c r="R238" s="38"/>
      <c r="S238" s="38"/>
      <c r="T238" s="38"/>
      <c r="U238" s="108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10"/>
      <c r="AK238" s="49"/>
      <c r="AL238" s="49"/>
      <c r="AM238" s="148"/>
      <c r="AN238" s="148"/>
      <c r="AO238" s="148"/>
      <c r="AP238" s="148"/>
      <c r="AQ238" s="149"/>
      <c r="AR238" s="149"/>
      <c r="AS238" s="149"/>
      <c r="AT238" s="149"/>
      <c r="AU238" s="148"/>
      <c r="AV238" s="148"/>
      <c r="AW238" s="148"/>
      <c r="AX238" s="148"/>
      <c r="AY238" s="150"/>
      <c r="AZ238" s="150"/>
      <c r="BA238" s="150"/>
      <c r="BB238" s="150"/>
      <c r="BC238" s="39"/>
      <c r="BD238" s="53"/>
      <c r="BE238" s="81" t="s">
        <v>23</v>
      </c>
      <c r="BF238" s="82"/>
      <c r="BG238" s="82"/>
      <c r="BH238" s="82"/>
      <c r="BI238" s="81" t="s">
        <v>24</v>
      </c>
      <c r="BJ238" s="82"/>
      <c r="BK238" s="82"/>
      <c r="BL238" s="82"/>
      <c r="BM238" s="81" t="s">
        <v>25</v>
      </c>
      <c r="BN238" s="82"/>
      <c r="BO238" s="82"/>
      <c r="BP238" s="85"/>
      <c r="BQ238" s="37"/>
      <c r="BR238" s="24"/>
    </row>
    <row r="239" spans="1:70" ht="15.6" customHeight="1" x14ac:dyDescent="0.4">
      <c r="A239" s="24"/>
      <c r="B239" s="24"/>
      <c r="C239" s="32"/>
      <c r="D239" s="142"/>
      <c r="E239" s="143"/>
      <c r="F239" s="143"/>
      <c r="G239" s="143"/>
      <c r="H239" s="143"/>
      <c r="I239" s="143"/>
      <c r="J239" s="143"/>
      <c r="K239" s="143"/>
      <c r="L239" s="143"/>
      <c r="M239" s="144"/>
      <c r="N239" s="99"/>
      <c r="O239" s="100"/>
      <c r="P239" s="100"/>
      <c r="Q239" s="101"/>
      <c r="R239" s="38"/>
      <c r="S239" s="38"/>
      <c r="T239" s="38"/>
      <c r="U239" s="108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10"/>
      <c r="AK239" s="49"/>
      <c r="AL239" s="49"/>
      <c r="AM239" s="148" t="s">
        <v>68</v>
      </c>
      <c r="AN239" s="148"/>
      <c r="AO239" s="148"/>
      <c r="AP239" s="148"/>
      <c r="AQ239" s="149" t="str">
        <f>IF([2]回答表!X46="○",[2]回答表!BC379,IF([2]回答表!AA46="○",[2]回答表!BC393,""))</f>
        <v/>
      </c>
      <c r="AR239" s="149"/>
      <c r="AS239" s="149"/>
      <c r="AT239" s="149"/>
      <c r="AU239" s="148"/>
      <c r="AV239" s="148"/>
      <c r="AW239" s="148"/>
      <c r="AX239" s="148"/>
      <c r="AY239" s="150"/>
      <c r="AZ239" s="150"/>
      <c r="BA239" s="150"/>
      <c r="BB239" s="150"/>
      <c r="BC239" s="39"/>
      <c r="BD239" s="53"/>
      <c r="BE239" s="81"/>
      <c r="BF239" s="82"/>
      <c r="BG239" s="82"/>
      <c r="BH239" s="82"/>
      <c r="BI239" s="81"/>
      <c r="BJ239" s="82"/>
      <c r="BK239" s="82"/>
      <c r="BL239" s="82"/>
      <c r="BM239" s="81"/>
      <c r="BN239" s="82"/>
      <c r="BO239" s="82"/>
      <c r="BP239" s="85"/>
      <c r="BQ239" s="37"/>
      <c r="BR239" s="24"/>
    </row>
    <row r="240" spans="1:70" ht="15.6" customHeight="1" x14ac:dyDescent="0.4">
      <c r="A240" s="24"/>
      <c r="B240" s="24"/>
      <c r="C240" s="32"/>
      <c r="D240" s="145"/>
      <c r="E240" s="146"/>
      <c r="F240" s="146"/>
      <c r="G240" s="146"/>
      <c r="H240" s="146"/>
      <c r="I240" s="146"/>
      <c r="J240" s="146"/>
      <c r="K240" s="146"/>
      <c r="L240" s="146"/>
      <c r="M240" s="147"/>
      <c r="N240" s="102"/>
      <c r="O240" s="103"/>
      <c r="P240" s="103"/>
      <c r="Q240" s="104"/>
      <c r="R240" s="38"/>
      <c r="S240" s="38"/>
      <c r="T240" s="38"/>
      <c r="U240" s="111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3"/>
      <c r="AK240" s="49"/>
      <c r="AL240" s="49"/>
      <c r="AM240" s="148"/>
      <c r="AN240" s="148"/>
      <c r="AO240" s="148"/>
      <c r="AP240" s="148"/>
      <c r="AQ240" s="149"/>
      <c r="AR240" s="149"/>
      <c r="AS240" s="149"/>
      <c r="AT240" s="149"/>
      <c r="AU240" s="148"/>
      <c r="AV240" s="148"/>
      <c r="AW240" s="148"/>
      <c r="AX240" s="148"/>
      <c r="AY240" s="150"/>
      <c r="AZ240" s="150"/>
      <c r="BA240" s="150"/>
      <c r="BB240" s="150"/>
      <c r="BC240" s="39"/>
      <c r="BD240" s="53"/>
      <c r="BE240" s="83"/>
      <c r="BF240" s="84"/>
      <c r="BG240" s="84"/>
      <c r="BH240" s="84"/>
      <c r="BI240" s="83"/>
      <c r="BJ240" s="84"/>
      <c r="BK240" s="84"/>
      <c r="BL240" s="84"/>
      <c r="BM240" s="83"/>
      <c r="BN240" s="84"/>
      <c r="BO240" s="84"/>
      <c r="BP240" s="86"/>
      <c r="BQ240" s="37"/>
      <c r="BR240" s="24"/>
    </row>
    <row r="241" spans="1:70" ht="15.6" customHeight="1" x14ac:dyDescent="0.5">
      <c r="A241" s="24"/>
      <c r="B241" s="24"/>
      <c r="C241" s="3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18"/>
      <c r="Y241" s="18"/>
      <c r="Z241" s="18"/>
      <c r="AA241" s="35"/>
      <c r="AB241" s="35"/>
      <c r="AC241" s="35"/>
      <c r="AD241" s="35"/>
      <c r="AE241" s="35"/>
      <c r="AF241" s="35"/>
      <c r="AG241" s="35"/>
      <c r="AH241" s="35"/>
      <c r="AI241" s="35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37"/>
      <c r="BR241" s="24"/>
    </row>
    <row r="242" spans="1:70" ht="18.600000000000001" customHeight="1" x14ac:dyDescent="0.5">
      <c r="A242" s="24"/>
      <c r="B242" s="24"/>
      <c r="C242" s="3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38"/>
      <c r="O242" s="38"/>
      <c r="P242" s="38"/>
      <c r="Q242" s="38"/>
      <c r="R242" s="38"/>
      <c r="S242" s="38"/>
      <c r="T242" s="38"/>
      <c r="U242" s="42" t="s">
        <v>32</v>
      </c>
      <c r="V242" s="38"/>
      <c r="W242" s="38"/>
      <c r="X242" s="38"/>
      <c r="Y242" s="38"/>
      <c r="Z242" s="38"/>
      <c r="AA242" s="35"/>
      <c r="AB242" s="43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2" t="s">
        <v>33</v>
      </c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18"/>
      <c r="BQ242" s="37"/>
      <c r="BR242" s="24"/>
    </row>
    <row r="243" spans="1:70" ht="15.6" customHeight="1" x14ac:dyDescent="0.4">
      <c r="A243" s="24"/>
      <c r="B243" s="24"/>
      <c r="C243" s="32"/>
      <c r="D243" s="87" t="s">
        <v>34</v>
      </c>
      <c r="E243" s="88"/>
      <c r="F243" s="88"/>
      <c r="G243" s="88"/>
      <c r="H243" s="88"/>
      <c r="I243" s="88"/>
      <c r="J243" s="88"/>
      <c r="K243" s="88"/>
      <c r="L243" s="88"/>
      <c r="M243" s="89"/>
      <c r="N243" s="96" t="str">
        <f>IF([2]回答表!AD46="○","○","")</f>
        <v/>
      </c>
      <c r="O243" s="97"/>
      <c r="P243" s="97"/>
      <c r="Q243" s="98"/>
      <c r="R243" s="38"/>
      <c r="S243" s="38"/>
      <c r="T243" s="38"/>
      <c r="U243" s="105" t="str">
        <f>IF([2]回答表!AD46="○",[2]回答表!B396,"")</f>
        <v/>
      </c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7"/>
      <c r="AK243" s="55"/>
      <c r="AL243" s="55"/>
      <c r="AM243" s="105" t="str">
        <f>IF([2]回答表!AD46="○",[2]回答表!B402,"")</f>
        <v/>
      </c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7"/>
      <c r="BQ243" s="37"/>
      <c r="BR243" s="24"/>
    </row>
    <row r="244" spans="1:70" ht="15.6" customHeight="1" x14ac:dyDescent="0.4">
      <c r="C244" s="32"/>
      <c r="D244" s="90"/>
      <c r="E244" s="91"/>
      <c r="F244" s="91"/>
      <c r="G244" s="91"/>
      <c r="H244" s="91"/>
      <c r="I244" s="91"/>
      <c r="J244" s="91"/>
      <c r="K244" s="91"/>
      <c r="L244" s="91"/>
      <c r="M244" s="92"/>
      <c r="N244" s="99"/>
      <c r="O244" s="100"/>
      <c r="P244" s="100"/>
      <c r="Q244" s="101"/>
      <c r="R244" s="38"/>
      <c r="S244" s="38"/>
      <c r="T244" s="38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08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10"/>
      <c r="BQ244" s="37"/>
    </row>
    <row r="245" spans="1:70" ht="15.6" customHeight="1" x14ac:dyDescent="0.4">
      <c r="C245" s="32"/>
      <c r="D245" s="90"/>
      <c r="E245" s="91"/>
      <c r="F245" s="91"/>
      <c r="G245" s="91"/>
      <c r="H245" s="91"/>
      <c r="I245" s="91"/>
      <c r="J245" s="91"/>
      <c r="K245" s="91"/>
      <c r="L245" s="91"/>
      <c r="M245" s="92"/>
      <c r="N245" s="99"/>
      <c r="O245" s="100"/>
      <c r="P245" s="100"/>
      <c r="Q245" s="101"/>
      <c r="R245" s="38"/>
      <c r="S245" s="38"/>
      <c r="T245" s="38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08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10"/>
      <c r="BQ245" s="37"/>
    </row>
    <row r="246" spans="1:70" ht="15.6" customHeight="1" x14ac:dyDescent="0.4">
      <c r="C246" s="32"/>
      <c r="D246" s="93"/>
      <c r="E246" s="94"/>
      <c r="F246" s="94"/>
      <c r="G246" s="94"/>
      <c r="H246" s="94"/>
      <c r="I246" s="94"/>
      <c r="J246" s="94"/>
      <c r="K246" s="94"/>
      <c r="L246" s="94"/>
      <c r="M246" s="95"/>
      <c r="N246" s="102"/>
      <c r="O246" s="103"/>
      <c r="P246" s="103"/>
      <c r="Q246" s="104"/>
      <c r="R246" s="38"/>
      <c r="S246" s="38"/>
      <c r="T246" s="38"/>
      <c r="U246" s="111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3"/>
      <c r="AK246" s="55"/>
      <c r="AL246" s="55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3"/>
      <c r="BQ246" s="37"/>
    </row>
    <row r="247" spans="1:70" ht="15.6" customHeight="1" x14ac:dyDescent="0.4"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8"/>
    </row>
    <row r="248" spans="1:70" ht="15.6" customHeight="1" x14ac:dyDescent="0.4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</row>
    <row r="249" spans="1:70" ht="15.6" customHeight="1" x14ac:dyDescent="0.4"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28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30"/>
    </row>
    <row r="250" spans="1:70" ht="15.6" customHeight="1" x14ac:dyDescent="0.5">
      <c r="C250" s="32"/>
      <c r="D250" s="127" t="s">
        <v>14</v>
      </c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9"/>
      <c r="R250" s="87" t="s">
        <v>69</v>
      </c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9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5"/>
      <c r="BN250" s="35"/>
      <c r="BO250" s="35"/>
      <c r="BP250" s="36"/>
      <c r="BQ250" s="37"/>
    </row>
    <row r="251" spans="1:70" ht="15.6" customHeight="1" x14ac:dyDescent="0.5">
      <c r="C251" s="32"/>
      <c r="D251" s="130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2"/>
      <c r="R251" s="93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5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5"/>
      <c r="BN251" s="35"/>
      <c r="BO251" s="35"/>
      <c r="BP251" s="36"/>
      <c r="BQ251" s="37"/>
    </row>
    <row r="252" spans="1:70" ht="15.6" customHeight="1" x14ac:dyDescent="0.5">
      <c r="C252" s="32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18"/>
      <c r="Y252" s="18"/>
      <c r="Z252" s="18"/>
      <c r="AA252" s="34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6"/>
      <c r="AO252" s="39"/>
      <c r="AP252" s="40"/>
      <c r="AQ252" s="40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5"/>
      <c r="BN252" s="35"/>
      <c r="BO252" s="35"/>
      <c r="BP252" s="36"/>
      <c r="BQ252" s="37"/>
    </row>
    <row r="253" spans="1:70" ht="19.350000000000001" customHeight="1" x14ac:dyDescent="0.5">
      <c r="A253" s="24"/>
      <c r="B253" s="24"/>
      <c r="C253" s="32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42" t="s">
        <v>36</v>
      </c>
      <c r="V253" s="38"/>
      <c r="W253" s="38"/>
      <c r="X253" s="38"/>
      <c r="Y253" s="38"/>
      <c r="Z253" s="38"/>
      <c r="AA253" s="35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2" t="s">
        <v>70</v>
      </c>
      <c r="AN253" s="44"/>
      <c r="AO253" s="43"/>
      <c r="AP253" s="45"/>
      <c r="AQ253" s="45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7"/>
      <c r="BD253" s="35"/>
      <c r="BE253" s="48" t="s">
        <v>17</v>
      </c>
      <c r="BF253" s="59"/>
      <c r="BG253" s="59"/>
      <c r="BH253" s="59"/>
      <c r="BI253" s="59"/>
      <c r="BJ253" s="59"/>
      <c r="BK253" s="59"/>
      <c r="BL253" s="35"/>
      <c r="BM253" s="35"/>
      <c r="BN253" s="35"/>
      <c r="BO253" s="35"/>
      <c r="BP253" s="44"/>
      <c r="BQ253" s="37"/>
      <c r="BR253" s="24"/>
    </row>
    <row r="254" spans="1:70" ht="15.6" customHeight="1" x14ac:dyDescent="0.4">
      <c r="A254" s="24"/>
      <c r="B254" s="24"/>
      <c r="C254" s="32"/>
      <c r="D254" s="87" t="s">
        <v>18</v>
      </c>
      <c r="E254" s="88"/>
      <c r="F254" s="88"/>
      <c r="G254" s="88"/>
      <c r="H254" s="88"/>
      <c r="I254" s="88"/>
      <c r="J254" s="88"/>
      <c r="K254" s="88"/>
      <c r="L254" s="88"/>
      <c r="M254" s="89"/>
      <c r="N254" s="96" t="str">
        <f>IF([2]回答表!X47="○","○","")</f>
        <v/>
      </c>
      <c r="O254" s="97"/>
      <c r="P254" s="97"/>
      <c r="Q254" s="98"/>
      <c r="R254" s="38"/>
      <c r="S254" s="38"/>
      <c r="T254" s="38"/>
      <c r="U254" s="105" t="str">
        <f>IF([2]回答表!X47="○",[2]回答表!B414,IF([2]回答表!AA47="○",[2]回答表!B431,""))</f>
        <v/>
      </c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7"/>
      <c r="AK254" s="49"/>
      <c r="AL254" s="49"/>
      <c r="AM254" s="133" t="s">
        <v>71</v>
      </c>
      <c r="AN254" s="134"/>
      <c r="AO254" s="134"/>
      <c r="AP254" s="134"/>
      <c r="AQ254" s="134"/>
      <c r="AR254" s="134"/>
      <c r="AS254" s="134"/>
      <c r="AT254" s="135"/>
      <c r="AU254" s="133" t="s">
        <v>72</v>
      </c>
      <c r="AV254" s="134"/>
      <c r="AW254" s="134"/>
      <c r="AX254" s="134"/>
      <c r="AY254" s="134"/>
      <c r="AZ254" s="134"/>
      <c r="BA254" s="134"/>
      <c r="BB254" s="135"/>
      <c r="BC254" s="39"/>
      <c r="BD254" s="34"/>
      <c r="BE254" s="114" t="str">
        <f>IF([2]回答表!X47="○",[2]回答表!B424,IF([2]回答表!AA47="○",[2]回答表!B441,""))</f>
        <v/>
      </c>
      <c r="BF254" s="115"/>
      <c r="BG254" s="115"/>
      <c r="BH254" s="115"/>
      <c r="BI254" s="114"/>
      <c r="BJ254" s="115"/>
      <c r="BK254" s="115"/>
      <c r="BL254" s="115"/>
      <c r="BM254" s="114"/>
      <c r="BN254" s="115"/>
      <c r="BO254" s="115"/>
      <c r="BP254" s="116"/>
      <c r="BQ254" s="37"/>
      <c r="BR254" s="24"/>
    </row>
    <row r="255" spans="1:70" ht="15.6" customHeight="1" x14ac:dyDescent="0.4">
      <c r="A255" s="24"/>
      <c r="B255" s="24"/>
      <c r="C255" s="32"/>
      <c r="D255" s="90"/>
      <c r="E255" s="91"/>
      <c r="F255" s="91"/>
      <c r="G255" s="91"/>
      <c r="H255" s="91"/>
      <c r="I255" s="91"/>
      <c r="J255" s="91"/>
      <c r="K255" s="91"/>
      <c r="L255" s="91"/>
      <c r="M255" s="92"/>
      <c r="N255" s="99"/>
      <c r="O255" s="100"/>
      <c r="P255" s="100"/>
      <c r="Q255" s="101"/>
      <c r="R255" s="38"/>
      <c r="S255" s="38"/>
      <c r="T255" s="38"/>
      <c r="U255" s="108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10"/>
      <c r="AK255" s="49"/>
      <c r="AL255" s="49"/>
      <c r="AM255" s="136"/>
      <c r="AN255" s="137"/>
      <c r="AO255" s="137"/>
      <c r="AP255" s="137"/>
      <c r="AQ255" s="137"/>
      <c r="AR255" s="137"/>
      <c r="AS255" s="137"/>
      <c r="AT255" s="138"/>
      <c r="AU255" s="136"/>
      <c r="AV255" s="137"/>
      <c r="AW255" s="137"/>
      <c r="AX255" s="137"/>
      <c r="AY255" s="137"/>
      <c r="AZ255" s="137"/>
      <c r="BA255" s="137"/>
      <c r="BB255" s="138"/>
      <c r="BC255" s="39"/>
      <c r="BD255" s="34"/>
      <c r="BE255" s="81"/>
      <c r="BF255" s="82"/>
      <c r="BG255" s="82"/>
      <c r="BH255" s="82"/>
      <c r="BI255" s="81"/>
      <c r="BJ255" s="82"/>
      <c r="BK255" s="82"/>
      <c r="BL255" s="82"/>
      <c r="BM255" s="81"/>
      <c r="BN255" s="82"/>
      <c r="BO255" s="82"/>
      <c r="BP255" s="85"/>
      <c r="BQ255" s="37"/>
      <c r="BR255" s="24"/>
    </row>
    <row r="256" spans="1:70" ht="15.6" customHeight="1" x14ac:dyDescent="0.4">
      <c r="A256" s="24"/>
      <c r="B256" s="24"/>
      <c r="C256" s="32"/>
      <c r="D256" s="90"/>
      <c r="E256" s="91"/>
      <c r="F256" s="91"/>
      <c r="G256" s="91"/>
      <c r="H256" s="91"/>
      <c r="I256" s="91"/>
      <c r="J256" s="91"/>
      <c r="K256" s="91"/>
      <c r="L256" s="91"/>
      <c r="M256" s="92"/>
      <c r="N256" s="99"/>
      <c r="O256" s="100"/>
      <c r="P256" s="100"/>
      <c r="Q256" s="101"/>
      <c r="R256" s="38"/>
      <c r="S256" s="38"/>
      <c r="T256" s="38"/>
      <c r="U256" s="108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10"/>
      <c r="AK256" s="49"/>
      <c r="AL256" s="49"/>
      <c r="AM256" s="117" t="str">
        <f>IF([2]回答表!X47="○",[2]回答表!G420,IF([2]回答表!AA47="○",[2]回答表!G437,""))</f>
        <v/>
      </c>
      <c r="AN256" s="118"/>
      <c r="AO256" s="118"/>
      <c r="AP256" s="118"/>
      <c r="AQ256" s="118"/>
      <c r="AR256" s="118"/>
      <c r="AS256" s="118"/>
      <c r="AT256" s="119"/>
      <c r="AU256" s="117" t="str">
        <f>IF([2]回答表!X47="○",[2]回答表!G421,IF([2]回答表!AA47="○",[2]回答表!G438,""))</f>
        <v/>
      </c>
      <c r="AV256" s="118"/>
      <c r="AW256" s="118"/>
      <c r="AX256" s="118"/>
      <c r="AY256" s="118"/>
      <c r="AZ256" s="118"/>
      <c r="BA256" s="118"/>
      <c r="BB256" s="119"/>
      <c r="BC256" s="39"/>
      <c r="BD256" s="34"/>
      <c r="BE256" s="81"/>
      <c r="BF256" s="82"/>
      <c r="BG256" s="82"/>
      <c r="BH256" s="82"/>
      <c r="BI256" s="81"/>
      <c r="BJ256" s="82"/>
      <c r="BK256" s="82"/>
      <c r="BL256" s="82"/>
      <c r="BM256" s="81"/>
      <c r="BN256" s="82"/>
      <c r="BO256" s="82"/>
      <c r="BP256" s="85"/>
      <c r="BQ256" s="37"/>
      <c r="BR256" s="24"/>
    </row>
    <row r="257" spans="1:70" ht="15.6" customHeight="1" x14ac:dyDescent="0.4">
      <c r="A257" s="24"/>
      <c r="B257" s="24"/>
      <c r="C257" s="32"/>
      <c r="D257" s="93"/>
      <c r="E257" s="94"/>
      <c r="F257" s="94"/>
      <c r="G257" s="94"/>
      <c r="H257" s="94"/>
      <c r="I257" s="94"/>
      <c r="J257" s="94"/>
      <c r="K257" s="94"/>
      <c r="L257" s="94"/>
      <c r="M257" s="95"/>
      <c r="N257" s="102"/>
      <c r="O257" s="103"/>
      <c r="P257" s="103"/>
      <c r="Q257" s="104"/>
      <c r="R257" s="38"/>
      <c r="S257" s="38"/>
      <c r="T257" s="38"/>
      <c r="U257" s="108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10"/>
      <c r="AK257" s="49"/>
      <c r="AL257" s="49"/>
      <c r="AM257" s="120"/>
      <c r="AN257" s="121"/>
      <c r="AO257" s="121"/>
      <c r="AP257" s="121"/>
      <c r="AQ257" s="121"/>
      <c r="AR257" s="121"/>
      <c r="AS257" s="121"/>
      <c r="AT257" s="122"/>
      <c r="AU257" s="120"/>
      <c r="AV257" s="121"/>
      <c r="AW257" s="121"/>
      <c r="AX257" s="121"/>
      <c r="AY257" s="121"/>
      <c r="AZ257" s="121"/>
      <c r="BA257" s="121"/>
      <c r="BB257" s="122"/>
      <c r="BC257" s="39"/>
      <c r="BD257" s="34"/>
      <c r="BE257" s="81" t="str">
        <f>IF([2]回答表!X47="○",[2]回答表!E424,IF([2]回答表!AA47="○",[2]回答表!E441,""))</f>
        <v/>
      </c>
      <c r="BF257" s="82"/>
      <c r="BG257" s="82"/>
      <c r="BH257" s="82"/>
      <c r="BI257" s="81" t="str">
        <f>IF([2]回答表!X47="○",[2]回答表!E425,IF([2]回答表!AA47="○",[2]回答表!E442,""))</f>
        <v/>
      </c>
      <c r="BJ257" s="82"/>
      <c r="BK257" s="82"/>
      <c r="BL257" s="85"/>
      <c r="BM257" s="81" t="str">
        <f>IF([2]回答表!X47="○",[2]回答表!E426,IF([2]回答表!AA47="○",[2]回答表!E443,""))</f>
        <v/>
      </c>
      <c r="BN257" s="82"/>
      <c r="BO257" s="82"/>
      <c r="BP257" s="85"/>
      <c r="BQ257" s="37"/>
      <c r="BR257" s="24"/>
    </row>
    <row r="258" spans="1:70" ht="15.6" customHeight="1" x14ac:dyDescent="0.4">
      <c r="A258" s="24"/>
      <c r="B258" s="24"/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2"/>
      <c r="O258" s="52"/>
      <c r="P258" s="52"/>
      <c r="Q258" s="52"/>
      <c r="R258" s="52"/>
      <c r="S258" s="52"/>
      <c r="T258" s="52"/>
      <c r="U258" s="108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10"/>
      <c r="AK258" s="49"/>
      <c r="AL258" s="49"/>
      <c r="AM258" s="123"/>
      <c r="AN258" s="124"/>
      <c r="AO258" s="124"/>
      <c r="AP258" s="124"/>
      <c r="AQ258" s="124"/>
      <c r="AR258" s="124"/>
      <c r="AS258" s="124"/>
      <c r="AT258" s="125"/>
      <c r="AU258" s="123"/>
      <c r="AV258" s="124"/>
      <c r="AW258" s="124"/>
      <c r="AX258" s="124"/>
      <c r="AY258" s="124"/>
      <c r="AZ258" s="124"/>
      <c r="BA258" s="124"/>
      <c r="BB258" s="125"/>
      <c r="BC258" s="39"/>
      <c r="BD258" s="39"/>
      <c r="BE258" s="81"/>
      <c r="BF258" s="82"/>
      <c r="BG258" s="82"/>
      <c r="BH258" s="82"/>
      <c r="BI258" s="81"/>
      <c r="BJ258" s="82"/>
      <c r="BK258" s="82"/>
      <c r="BL258" s="85"/>
      <c r="BM258" s="81"/>
      <c r="BN258" s="82"/>
      <c r="BO258" s="82"/>
      <c r="BP258" s="85"/>
      <c r="BQ258" s="37"/>
      <c r="BR258" s="24"/>
    </row>
    <row r="259" spans="1:70" ht="15.6" customHeight="1" x14ac:dyDescent="0.4">
      <c r="A259" s="24"/>
      <c r="B259" s="24"/>
      <c r="C259" s="3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2"/>
      <c r="O259" s="52"/>
      <c r="P259" s="52"/>
      <c r="Q259" s="52"/>
      <c r="R259" s="52"/>
      <c r="S259" s="52"/>
      <c r="T259" s="52"/>
      <c r="U259" s="108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10"/>
      <c r="AK259" s="49"/>
      <c r="AL259" s="49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9"/>
      <c r="BD259" s="34"/>
      <c r="BE259" s="81"/>
      <c r="BF259" s="82"/>
      <c r="BG259" s="82"/>
      <c r="BH259" s="82"/>
      <c r="BI259" s="81"/>
      <c r="BJ259" s="82"/>
      <c r="BK259" s="82"/>
      <c r="BL259" s="85"/>
      <c r="BM259" s="81"/>
      <c r="BN259" s="82"/>
      <c r="BO259" s="82"/>
      <c r="BP259" s="85"/>
      <c r="BQ259" s="37"/>
      <c r="BR259" s="24"/>
    </row>
    <row r="260" spans="1:70" ht="15.6" customHeight="1" x14ac:dyDescent="0.4">
      <c r="A260" s="24"/>
      <c r="B260" s="24"/>
      <c r="C260" s="32"/>
      <c r="D260" s="139" t="s">
        <v>26</v>
      </c>
      <c r="E260" s="140"/>
      <c r="F260" s="140"/>
      <c r="G260" s="140"/>
      <c r="H260" s="140"/>
      <c r="I260" s="140"/>
      <c r="J260" s="140"/>
      <c r="K260" s="140"/>
      <c r="L260" s="140"/>
      <c r="M260" s="141"/>
      <c r="N260" s="96" t="str">
        <f>IF([2]回答表!AA47="○","○","")</f>
        <v/>
      </c>
      <c r="O260" s="97"/>
      <c r="P260" s="97"/>
      <c r="Q260" s="98"/>
      <c r="R260" s="38"/>
      <c r="S260" s="38"/>
      <c r="T260" s="38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49"/>
      <c r="AL260" s="49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9"/>
      <c r="BD260" s="53"/>
      <c r="BE260" s="81"/>
      <c r="BF260" s="82"/>
      <c r="BG260" s="82"/>
      <c r="BH260" s="82"/>
      <c r="BI260" s="81"/>
      <c r="BJ260" s="82"/>
      <c r="BK260" s="82"/>
      <c r="BL260" s="85"/>
      <c r="BM260" s="81"/>
      <c r="BN260" s="82"/>
      <c r="BO260" s="82"/>
      <c r="BP260" s="85"/>
      <c r="BQ260" s="37"/>
      <c r="BR260" s="24"/>
    </row>
    <row r="261" spans="1:70" ht="15.6" customHeight="1" x14ac:dyDescent="0.4">
      <c r="A261" s="24"/>
      <c r="B261" s="24"/>
      <c r="C261" s="32"/>
      <c r="D261" s="142"/>
      <c r="E261" s="143"/>
      <c r="F261" s="143"/>
      <c r="G261" s="143"/>
      <c r="H261" s="143"/>
      <c r="I261" s="143"/>
      <c r="J261" s="143"/>
      <c r="K261" s="143"/>
      <c r="L261" s="143"/>
      <c r="M261" s="144"/>
      <c r="N261" s="99"/>
      <c r="O261" s="100"/>
      <c r="P261" s="100"/>
      <c r="Q261" s="101"/>
      <c r="R261" s="38"/>
      <c r="S261" s="38"/>
      <c r="T261" s="38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49"/>
      <c r="AL261" s="49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9"/>
      <c r="BD261" s="53"/>
      <c r="BE261" s="81" t="s">
        <v>23</v>
      </c>
      <c r="BF261" s="82"/>
      <c r="BG261" s="82"/>
      <c r="BH261" s="82"/>
      <c r="BI261" s="81" t="s">
        <v>24</v>
      </c>
      <c r="BJ261" s="82"/>
      <c r="BK261" s="82"/>
      <c r="BL261" s="82"/>
      <c r="BM261" s="81" t="s">
        <v>25</v>
      </c>
      <c r="BN261" s="82"/>
      <c r="BO261" s="82"/>
      <c r="BP261" s="85"/>
      <c r="BQ261" s="37"/>
      <c r="BR261" s="24"/>
    </row>
    <row r="262" spans="1:70" ht="15.6" customHeight="1" x14ac:dyDescent="0.4">
      <c r="A262" s="24"/>
      <c r="B262" s="24"/>
      <c r="C262" s="32"/>
      <c r="D262" s="142"/>
      <c r="E262" s="143"/>
      <c r="F262" s="143"/>
      <c r="G262" s="143"/>
      <c r="H262" s="143"/>
      <c r="I262" s="143"/>
      <c r="J262" s="143"/>
      <c r="K262" s="143"/>
      <c r="L262" s="143"/>
      <c r="M262" s="144"/>
      <c r="N262" s="99"/>
      <c r="O262" s="100"/>
      <c r="P262" s="100"/>
      <c r="Q262" s="101"/>
      <c r="R262" s="38"/>
      <c r="S262" s="38"/>
      <c r="T262" s="38"/>
      <c r="U262" s="108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10"/>
      <c r="AK262" s="49"/>
      <c r="AL262" s="49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9"/>
      <c r="BD262" s="53"/>
      <c r="BE262" s="81"/>
      <c r="BF262" s="82"/>
      <c r="BG262" s="82"/>
      <c r="BH262" s="82"/>
      <c r="BI262" s="81"/>
      <c r="BJ262" s="82"/>
      <c r="BK262" s="82"/>
      <c r="BL262" s="82"/>
      <c r="BM262" s="81"/>
      <c r="BN262" s="82"/>
      <c r="BO262" s="82"/>
      <c r="BP262" s="85"/>
      <c r="BQ262" s="37"/>
      <c r="BR262" s="24"/>
    </row>
    <row r="263" spans="1:70" ht="15.6" customHeight="1" x14ac:dyDescent="0.4">
      <c r="A263" s="24"/>
      <c r="B263" s="24"/>
      <c r="C263" s="32"/>
      <c r="D263" s="145"/>
      <c r="E263" s="146"/>
      <c r="F263" s="146"/>
      <c r="G263" s="146"/>
      <c r="H263" s="146"/>
      <c r="I263" s="146"/>
      <c r="J263" s="146"/>
      <c r="K263" s="146"/>
      <c r="L263" s="146"/>
      <c r="M263" s="147"/>
      <c r="N263" s="102"/>
      <c r="O263" s="103"/>
      <c r="P263" s="103"/>
      <c r="Q263" s="104"/>
      <c r="R263" s="38"/>
      <c r="S263" s="38"/>
      <c r="T263" s="38"/>
      <c r="U263" s="111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3"/>
      <c r="AK263" s="49"/>
      <c r="AL263" s="49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9"/>
      <c r="BD263" s="53"/>
      <c r="BE263" s="83"/>
      <c r="BF263" s="84"/>
      <c r="BG263" s="84"/>
      <c r="BH263" s="84"/>
      <c r="BI263" s="83"/>
      <c r="BJ263" s="84"/>
      <c r="BK263" s="84"/>
      <c r="BL263" s="84"/>
      <c r="BM263" s="83"/>
      <c r="BN263" s="84"/>
      <c r="BO263" s="84"/>
      <c r="BP263" s="86"/>
      <c r="BQ263" s="37"/>
      <c r="BR263" s="24"/>
    </row>
    <row r="264" spans="1:70" ht="15.6" customHeight="1" x14ac:dyDescent="0.5">
      <c r="A264" s="24"/>
      <c r="B264" s="24"/>
      <c r="C264" s="3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18"/>
      <c r="Y264" s="18"/>
      <c r="Z264" s="18"/>
      <c r="AA264" s="35"/>
      <c r="AB264" s="35"/>
      <c r="AC264" s="35"/>
      <c r="AD264" s="35"/>
      <c r="AE264" s="35"/>
      <c r="AF264" s="35"/>
      <c r="AG264" s="35"/>
      <c r="AH264" s="35"/>
      <c r="AI264" s="35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37"/>
      <c r="BR264" s="24"/>
    </row>
    <row r="265" spans="1:70" ht="19.350000000000001" customHeight="1" x14ac:dyDescent="0.5">
      <c r="A265" s="24"/>
      <c r="B265" s="24"/>
      <c r="C265" s="3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38"/>
      <c r="O265" s="38"/>
      <c r="P265" s="38"/>
      <c r="Q265" s="38"/>
      <c r="R265" s="38"/>
      <c r="S265" s="38"/>
      <c r="T265" s="38"/>
      <c r="U265" s="42" t="s">
        <v>32</v>
      </c>
      <c r="V265" s="38"/>
      <c r="W265" s="38"/>
      <c r="X265" s="38"/>
      <c r="Y265" s="38"/>
      <c r="Z265" s="38"/>
      <c r="AA265" s="35"/>
      <c r="AB265" s="43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2" t="s">
        <v>33</v>
      </c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18"/>
      <c r="BQ265" s="37"/>
      <c r="BR265" s="24"/>
    </row>
    <row r="266" spans="1:70" ht="15.6" customHeight="1" x14ac:dyDescent="0.4">
      <c r="A266" s="24"/>
      <c r="B266" s="24"/>
      <c r="C266" s="32"/>
      <c r="D266" s="87" t="s">
        <v>34</v>
      </c>
      <c r="E266" s="88"/>
      <c r="F266" s="88"/>
      <c r="G266" s="88"/>
      <c r="H266" s="88"/>
      <c r="I266" s="88"/>
      <c r="J266" s="88"/>
      <c r="K266" s="88"/>
      <c r="L266" s="88"/>
      <c r="M266" s="89"/>
      <c r="N266" s="96" t="str">
        <f>IF([2]回答表!AD47="○","○","")</f>
        <v/>
      </c>
      <c r="O266" s="97"/>
      <c r="P266" s="97"/>
      <c r="Q266" s="98"/>
      <c r="R266" s="38"/>
      <c r="S266" s="38"/>
      <c r="T266" s="38"/>
      <c r="U266" s="105" t="str">
        <f>IF([2]回答表!AD47="○",[2]回答表!B448,"")</f>
        <v/>
      </c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7"/>
      <c r="AK266" s="49"/>
      <c r="AL266" s="49"/>
      <c r="AM266" s="105" t="str">
        <f>IF([2]回答表!AD47="○",[2]回答表!B454,"")</f>
        <v/>
      </c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7"/>
      <c r="BQ266" s="37"/>
      <c r="BR266" s="24"/>
    </row>
    <row r="267" spans="1:70" ht="15.6" customHeight="1" x14ac:dyDescent="0.4">
      <c r="A267" s="24"/>
      <c r="B267" s="24"/>
      <c r="C267" s="32"/>
      <c r="D267" s="90"/>
      <c r="E267" s="91"/>
      <c r="F267" s="91"/>
      <c r="G267" s="91"/>
      <c r="H267" s="91"/>
      <c r="I267" s="91"/>
      <c r="J267" s="91"/>
      <c r="K267" s="91"/>
      <c r="L267" s="91"/>
      <c r="M267" s="92"/>
      <c r="N267" s="99"/>
      <c r="O267" s="100"/>
      <c r="P267" s="100"/>
      <c r="Q267" s="101"/>
      <c r="R267" s="38"/>
      <c r="S267" s="38"/>
      <c r="T267" s="38"/>
      <c r="U267" s="108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10"/>
      <c r="AK267" s="49"/>
      <c r="AL267" s="49"/>
      <c r="AM267" s="108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10"/>
      <c r="BQ267" s="37"/>
      <c r="BR267" s="24"/>
    </row>
    <row r="268" spans="1:70" ht="15.6" customHeight="1" x14ac:dyDescent="0.4">
      <c r="A268" s="24"/>
      <c r="B268" s="24"/>
      <c r="C268" s="32"/>
      <c r="D268" s="90"/>
      <c r="E268" s="91"/>
      <c r="F268" s="91"/>
      <c r="G268" s="91"/>
      <c r="H268" s="91"/>
      <c r="I268" s="91"/>
      <c r="J268" s="91"/>
      <c r="K268" s="91"/>
      <c r="L268" s="91"/>
      <c r="M268" s="92"/>
      <c r="N268" s="99"/>
      <c r="O268" s="100"/>
      <c r="P268" s="100"/>
      <c r="Q268" s="101"/>
      <c r="R268" s="38"/>
      <c r="S268" s="38"/>
      <c r="T268" s="38"/>
      <c r="U268" s="108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10"/>
      <c r="AK268" s="49"/>
      <c r="AL268" s="49"/>
      <c r="AM268" s="108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10"/>
      <c r="BQ268" s="37"/>
      <c r="BR268" s="24"/>
    </row>
    <row r="269" spans="1:70" ht="15.6" customHeight="1" x14ac:dyDescent="0.4">
      <c r="C269" s="32"/>
      <c r="D269" s="93"/>
      <c r="E269" s="94"/>
      <c r="F269" s="94"/>
      <c r="G269" s="94"/>
      <c r="H269" s="94"/>
      <c r="I269" s="94"/>
      <c r="J269" s="94"/>
      <c r="K269" s="94"/>
      <c r="L269" s="94"/>
      <c r="M269" s="95"/>
      <c r="N269" s="102"/>
      <c r="O269" s="103"/>
      <c r="P269" s="103"/>
      <c r="Q269" s="104"/>
      <c r="R269" s="38"/>
      <c r="S269" s="38"/>
      <c r="T269" s="38"/>
      <c r="U269" s="111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3"/>
      <c r="AK269" s="49"/>
      <c r="AL269" s="49"/>
      <c r="AM269" s="111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3"/>
      <c r="BQ269" s="37"/>
    </row>
    <row r="270" spans="1:70" ht="15.6" customHeight="1" x14ac:dyDescent="0.4"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8"/>
    </row>
    <row r="271" spans="1:70" ht="15.6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</row>
    <row r="272" spans="1:70" ht="15.6" customHeight="1" x14ac:dyDescent="0.4"/>
    <row r="273" spans="3:69" ht="15.6" customHeight="1" x14ac:dyDescent="0.4"/>
    <row r="274" spans="3:69" ht="15.6" customHeight="1" x14ac:dyDescent="0.4"/>
    <row r="275" spans="3:69" ht="21.95" customHeight="1" x14ac:dyDescent="0.4">
      <c r="C275" s="71" t="s">
        <v>73</v>
      </c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</row>
    <row r="276" spans="3:69" ht="21.95" customHeight="1" x14ac:dyDescent="0.4"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</row>
    <row r="277" spans="3:69" ht="21.95" customHeight="1" x14ac:dyDescent="0.4"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</row>
    <row r="278" spans="3:69" ht="15.6" customHeight="1" x14ac:dyDescent="0.4">
      <c r="C278" s="63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65"/>
    </row>
    <row r="279" spans="3:69" ht="18.95" customHeight="1" x14ac:dyDescent="0.4">
      <c r="C279" s="66"/>
      <c r="D279" s="72" t="str">
        <f>IF([2]回答表!R48="○",[2]回答表!B467,"")</f>
        <v/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4"/>
      <c r="BQ279" s="67"/>
    </row>
    <row r="280" spans="3:69" ht="23.45" customHeight="1" x14ac:dyDescent="0.4">
      <c r="C280" s="66"/>
      <c r="D280" s="7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7"/>
      <c r="BQ280" s="67"/>
    </row>
    <row r="281" spans="3:69" ht="23.45" customHeight="1" x14ac:dyDescent="0.4">
      <c r="C281" s="66"/>
      <c r="D281" s="7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7"/>
      <c r="BQ281" s="67"/>
    </row>
    <row r="282" spans="3:69" ht="23.45" customHeight="1" x14ac:dyDescent="0.4">
      <c r="C282" s="66"/>
      <c r="D282" s="7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7"/>
      <c r="BQ282" s="67"/>
    </row>
    <row r="283" spans="3:69" ht="23.45" customHeight="1" x14ac:dyDescent="0.4">
      <c r="C283" s="66"/>
      <c r="D283" s="75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7"/>
      <c r="BQ283" s="67"/>
    </row>
    <row r="284" spans="3:69" ht="23.45" customHeight="1" x14ac:dyDescent="0.4">
      <c r="C284" s="66"/>
      <c r="D284" s="75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7"/>
      <c r="BQ284" s="67"/>
    </row>
    <row r="285" spans="3:69" ht="23.45" customHeight="1" x14ac:dyDescent="0.4">
      <c r="C285" s="66"/>
      <c r="D285" s="75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7"/>
      <c r="BQ285" s="67"/>
    </row>
    <row r="286" spans="3:69" ht="23.45" customHeight="1" x14ac:dyDescent="0.4">
      <c r="C286" s="66"/>
      <c r="D286" s="75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7"/>
      <c r="BQ286" s="67"/>
    </row>
    <row r="287" spans="3:69" ht="23.45" customHeight="1" x14ac:dyDescent="0.4">
      <c r="C287" s="66"/>
      <c r="D287" s="75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7"/>
      <c r="BQ287" s="67"/>
    </row>
    <row r="288" spans="3:69" ht="23.45" customHeight="1" x14ac:dyDescent="0.4">
      <c r="C288" s="66"/>
      <c r="D288" s="75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7"/>
      <c r="BQ288" s="67"/>
    </row>
    <row r="289" spans="3:69" ht="23.45" customHeight="1" x14ac:dyDescent="0.4">
      <c r="C289" s="66"/>
      <c r="D289" s="75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7"/>
      <c r="BQ289" s="67"/>
    </row>
    <row r="290" spans="3:69" ht="23.45" customHeight="1" x14ac:dyDescent="0.4">
      <c r="C290" s="66"/>
      <c r="D290" s="75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7"/>
      <c r="BQ290" s="67"/>
    </row>
    <row r="291" spans="3:69" ht="23.45" customHeight="1" x14ac:dyDescent="0.4">
      <c r="C291" s="66"/>
      <c r="D291" s="75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7"/>
      <c r="BQ291" s="67"/>
    </row>
    <row r="292" spans="3:69" ht="23.45" customHeight="1" x14ac:dyDescent="0.4">
      <c r="C292" s="66"/>
      <c r="D292" s="75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7"/>
      <c r="BQ292" s="67"/>
    </row>
    <row r="293" spans="3:69" ht="23.45" customHeight="1" x14ac:dyDescent="0.4">
      <c r="C293" s="66"/>
      <c r="D293" s="75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7"/>
      <c r="BQ293" s="67"/>
    </row>
    <row r="294" spans="3:69" ht="23.45" customHeight="1" x14ac:dyDescent="0.4">
      <c r="C294" s="66"/>
      <c r="D294" s="75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7"/>
      <c r="BQ294" s="67"/>
    </row>
    <row r="295" spans="3:69" ht="23.45" customHeight="1" x14ac:dyDescent="0.4">
      <c r="C295" s="66"/>
      <c r="D295" s="75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7"/>
      <c r="BQ295" s="67"/>
    </row>
    <row r="296" spans="3:69" ht="23.45" customHeight="1" x14ac:dyDescent="0.4">
      <c r="C296" s="66"/>
      <c r="D296" s="75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7"/>
      <c r="BQ296" s="67"/>
    </row>
    <row r="297" spans="3:69" ht="23.45" customHeight="1" x14ac:dyDescent="0.4">
      <c r="C297" s="66"/>
      <c r="D297" s="78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79"/>
      <c r="AS297" s="79"/>
      <c r="AT297" s="79"/>
      <c r="AU297" s="79"/>
      <c r="AV297" s="79"/>
      <c r="AW297" s="79"/>
      <c r="AX297" s="79"/>
      <c r="AY297" s="79"/>
      <c r="AZ297" s="79"/>
      <c r="BA297" s="79"/>
      <c r="BB297" s="79"/>
      <c r="BC297" s="79"/>
      <c r="BD297" s="79"/>
      <c r="BE297" s="79"/>
      <c r="BF297" s="79"/>
      <c r="BG297" s="79"/>
      <c r="BH297" s="79"/>
      <c r="BI297" s="79"/>
      <c r="BJ297" s="79"/>
      <c r="BK297" s="79"/>
      <c r="BL297" s="79"/>
      <c r="BM297" s="79"/>
      <c r="BN297" s="79"/>
      <c r="BO297" s="79"/>
      <c r="BP297" s="80"/>
      <c r="BQ297" s="37"/>
    </row>
    <row r="298" spans="3:69" ht="12.6" customHeight="1" x14ac:dyDescent="0.4">
      <c r="C298" s="68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70"/>
    </row>
  </sheetData>
  <mergeCells count="303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</mergeCells>
  <phoneticPr fontId="1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rowBreaks count="3" manualBreakCount="3">
    <brk id="80" max="69" man="1"/>
    <brk id="152" max="69" man="1"/>
    <brk id="248" max="6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49A3-3F89-4225-B24B-81E1531DC8A2}">
  <sheetPr>
    <pageSetUpPr fitToPage="1"/>
  </sheetPr>
  <dimension ref="A1:CE298"/>
  <sheetViews>
    <sheetView showZeros="0" zoomScale="55" zoomScaleNormal="55" workbookViewId="0">
      <selection activeCell="AM243" sqref="AM243:BP246"/>
    </sheetView>
  </sheetViews>
  <sheetFormatPr defaultColWidth="2.875" defaultRowHeight="12.6" customHeight="1" x14ac:dyDescent="0.4"/>
  <cols>
    <col min="1" max="70" width="2.5" customWidth="1"/>
  </cols>
  <sheetData>
    <row r="1" spans="3:70" ht="15.6" customHeight="1" x14ac:dyDescent="0.4"/>
    <row r="2" spans="3:70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 x14ac:dyDescent="0.4">
      <c r="C8" s="244" t="s">
        <v>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1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2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8"/>
      <c r="BF8" s="244" t="s">
        <v>3</v>
      </c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7"/>
    </row>
    <row r="9" spans="3:70" ht="15.6" customHeight="1" x14ac:dyDescent="0.4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0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9"/>
      <c r="AO9" s="200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7"/>
    </row>
    <row r="10" spans="3:70" ht="15.6" customHeight="1" x14ac:dyDescent="0.4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7"/>
    </row>
    <row r="11" spans="3:70" ht="15.6" customHeight="1" x14ac:dyDescent="0.4">
      <c r="C11" s="251" t="str">
        <f>IF(COUNTIF([4]回答表!K15,"*")&gt;0,[4]回答表!K15,"")</f>
        <v>五城目町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tr">
        <f>IF(COUNTIF([4]回答表!F17,"*")&gt;0,[4]回答表!F17,"")</f>
        <v>下水道事業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tr">
        <f>IF(COUNTIF([4]回答表!W17,"*")&gt;0,[4]回答表!W17,"")</f>
        <v>公共下水道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8"/>
      <c r="BF11" s="251" t="str">
        <f>IF(COUNTIF([4]回答表!F19,"*")&gt;0,[4]回答表!F19,"")</f>
        <v>ー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5"/>
    </row>
    <row r="12" spans="3:70" ht="15.6" customHeight="1" x14ac:dyDescent="0.4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8"/>
      <c r="AG12" s="198"/>
      <c r="AH12" s="198"/>
      <c r="AI12" s="198"/>
      <c r="AJ12" s="198"/>
      <c r="AK12" s="198"/>
      <c r="AL12" s="198"/>
      <c r="AM12" s="198"/>
      <c r="AN12" s="199"/>
      <c r="AO12" s="200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5"/>
    </row>
    <row r="13" spans="3:70" ht="15.6" customHeight="1" x14ac:dyDescent="0.4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"/>
    </row>
    <row r="14" spans="3:70" ht="15.6" customHeight="1" x14ac:dyDescent="0.4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 x14ac:dyDescent="0.4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3" ht="15.6" customHeight="1" x14ac:dyDescent="0.4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83" ht="15.6" customHeight="1" x14ac:dyDescent="0.4">
      <c r="C18" s="13"/>
      <c r="D18" s="211" t="s">
        <v>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3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3:83" ht="15.6" customHeight="1" x14ac:dyDescent="0.4">
      <c r="C19" s="13"/>
      <c r="D19" s="214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6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3:83" ht="13.35" customHeight="1" x14ac:dyDescent="0.4">
      <c r="C20" s="13"/>
      <c r="D20" s="217" t="s">
        <v>5</v>
      </c>
      <c r="E20" s="218"/>
      <c r="F20" s="218"/>
      <c r="G20" s="218"/>
      <c r="H20" s="218"/>
      <c r="I20" s="218"/>
      <c r="J20" s="219"/>
      <c r="K20" s="217" t="s">
        <v>6</v>
      </c>
      <c r="L20" s="218"/>
      <c r="M20" s="218"/>
      <c r="N20" s="218"/>
      <c r="O20" s="218"/>
      <c r="P20" s="218"/>
      <c r="Q20" s="219"/>
      <c r="R20" s="217" t="s">
        <v>7</v>
      </c>
      <c r="S20" s="218"/>
      <c r="T20" s="218"/>
      <c r="U20" s="218"/>
      <c r="V20" s="218"/>
      <c r="W20" s="218"/>
      <c r="X20" s="219"/>
      <c r="Y20" s="226" t="s">
        <v>8</v>
      </c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6"/>
      <c r="BB20" s="235" t="s">
        <v>9</v>
      </c>
      <c r="BC20" s="236"/>
      <c r="BD20" s="236"/>
      <c r="BE20" s="236"/>
      <c r="BF20" s="236"/>
      <c r="BG20" s="236"/>
      <c r="BH20" s="236"/>
      <c r="BI20" s="204"/>
      <c r="BJ20" s="205"/>
      <c r="BK20" s="15"/>
      <c r="BR20" s="17"/>
    </row>
    <row r="21" spans="3:83" ht="13.35" customHeight="1" x14ac:dyDescent="0.4">
      <c r="C21" s="13"/>
      <c r="D21" s="220"/>
      <c r="E21" s="221"/>
      <c r="F21" s="221"/>
      <c r="G21" s="221"/>
      <c r="H21" s="221"/>
      <c r="I21" s="221"/>
      <c r="J21" s="222"/>
      <c r="K21" s="220"/>
      <c r="L21" s="221"/>
      <c r="M21" s="221"/>
      <c r="N21" s="221"/>
      <c r="O21" s="221"/>
      <c r="P21" s="221"/>
      <c r="Q21" s="222"/>
      <c r="R21" s="220"/>
      <c r="S21" s="221"/>
      <c r="T21" s="221"/>
      <c r="U21" s="221"/>
      <c r="V21" s="221"/>
      <c r="W21" s="221"/>
      <c r="X21" s="222"/>
      <c r="Y21" s="229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6"/>
      <c r="BB21" s="237"/>
      <c r="BC21" s="238"/>
      <c r="BD21" s="238"/>
      <c r="BE21" s="238"/>
      <c r="BF21" s="238"/>
      <c r="BG21" s="238"/>
      <c r="BH21" s="238"/>
      <c r="BI21" s="206"/>
      <c r="BJ21" s="207"/>
      <c r="BK21" s="15"/>
      <c r="BR21" s="17"/>
    </row>
    <row r="22" spans="3:83" ht="13.35" customHeight="1" x14ac:dyDescent="0.4">
      <c r="C22" s="13"/>
      <c r="D22" s="220"/>
      <c r="E22" s="221"/>
      <c r="F22" s="221"/>
      <c r="G22" s="221"/>
      <c r="H22" s="221"/>
      <c r="I22" s="221"/>
      <c r="J22" s="222"/>
      <c r="K22" s="220"/>
      <c r="L22" s="221"/>
      <c r="M22" s="221"/>
      <c r="N22" s="221"/>
      <c r="O22" s="221"/>
      <c r="P22" s="221"/>
      <c r="Q22" s="222"/>
      <c r="R22" s="220"/>
      <c r="S22" s="221"/>
      <c r="T22" s="221"/>
      <c r="U22" s="221"/>
      <c r="V22" s="221"/>
      <c r="W22" s="221"/>
      <c r="X22" s="222"/>
      <c r="Y22" s="232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18"/>
      <c r="BB22" s="237"/>
      <c r="BC22" s="238"/>
      <c r="BD22" s="238"/>
      <c r="BE22" s="238"/>
      <c r="BF22" s="238"/>
      <c r="BG22" s="238"/>
      <c r="BH22" s="238"/>
      <c r="BI22" s="206"/>
      <c r="BJ22" s="207"/>
      <c r="BK22" s="15"/>
      <c r="BR22" s="17"/>
    </row>
    <row r="23" spans="3:83" ht="31.35" customHeight="1" x14ac:dyDescent="0.4">
      <c r="C23" s="13"/>
      <c r="D23" s="223"/>
      <c r="E23" s="224"/>
      <c r="F23" s="224"/>
      <c r="G23" s="224"/>
      <c r="H23" s="224"/>
      <c r="I23" s="224"/>
      <c r="J23" s="225"/>
      <c r="K23" s="223"/>
      <c r="L23" s="224"/>
      <c r="M23" s="224"/>
      <c r="N23" s="224"/>
      <c r="O23" s="224"/>
      <c r="P23" s="224"/>
      <c r="Q23" s="225"/>
      <c r="R23" s="223"/>
      <c r="S23" s="224"/>
      <c r="T23" s="224"/>
      <c r="U23" s="224"/>
      <c r="V23" s="224"/>
      <c r="W23" s="224"/>
      <c r="X23" s="225"/>
      <c r="Y23" s="241" t="s">
        <v>10</v>
      </c>
      <c r="Z23" s="242"/>
      <c r="AA23" s="242"/>
      <c r="AB23" s="242"/>
      <c r="AC23" s="242"/>
      <c r="AD23" s="242"/>
      <c r="AE23" s="243"/>
      <c r="AF23" s="241" t="s">
        <v>11</v>
      </c>
      <c r="AG23" s="242"/>
      <c r="AH23" s="242"/>
      <c r="AI23" s="242"/>
      <c r="AJ23" s="242"/>
      <c r="AK23" s="242"/>
      <c r="AL23" s="243"/>
      <c r="AM23" s="241" t="s">
        <v>12</v>
      </c>
      <c r="AN23" s="242"/>
      <c r="AO23" s="242"/>
      <c r="AP23" s="242"/>
      <c r="AQ23" s="242"/>
      <c r="AR23" s="242"/>
      <c r="AS23" s="243"/>
      <c r="AT23" s="241" t="s">
        <v>13</v>
      </c>
      <c r="AU23" s="242"/>
      <c r="AV23" s="242"/>
      <c r="AW23" s="242"/>
      <c r="AX23" s="242"/>
      <c r="AY23" s="242"/>
      <c r="AZ23" s="243"/>
      <c r="BA23" s="18"/>
      <c r="BB23" s="239"/>
      <c r="BC23" s="240"/>
      <c r="BD23" s="240"/>
      <c r="BE23" s="240"/>
      <c r="BF23" s="240"/>
      <c r="BG23" s="240"/>
      <c r="BH23" s="240"/>
      <c r="BI23" s="208"/>
      <c r="BJ23" s="209"/>
      <c r="BK23" s="15"/>
      <c r="BR23" s="17"/>
    </row>
    <row r="24" spans="3:83" ht="15.6" customHeight="1" x14ac:dyDescent="0.4">
      <c r="C24" s="13"/>
      <c r="D24" s="120" t="str">
        <f>IF([4]回答表!R41="○","○","")</f>
        <v/>
      </c>
      <c r="E24" s="121"/>
      <c r="F24" s="121"/>
      <c r="G24" s="121"/>
      <c r="H24" s="121"/>
      <c r="I24" s="121"/>
      <c r="J24" s="122"/>
      <c r="K24" s="120" t="str">
        <f>IF([4]回答表!R42="○","○","")</f>
        <v/>
      </c>
      <c r="L24" s="121"/>
      <c r="M24" s="121"/>
      <c r="N24" s="121"/>
      <c r="O24" s="121"/>
      <c r="P24" s="121"/>
      <c r="Q24" s="122"/>
      <c r="R24" s="120" t="str">
        <f>IF([4]回答表!R43="○","○","")</f>
        <v>○</v>
      </c>
      <c r="S24" s="121"/>
      <c r="T24" s="121"/>
      <c r="U24" s="121"/>
      <c r="V24" s="121"/>
      <c r="W24" s="121"/>
      <c r="X24" s="122"/>
      <c r="Y24" s="120" t="str">
        <f>IF([4]回答表!R44="○","○","")</f>
        <v/>
      </c>
      <c r="Z24" s="121"/>
      <c r="AA24" s="121"/>
      <c r="AB24" s="121"/>
      <c r="AC24" s="121"/>
      <c r="AD24" s="121"/>
      <c r="AE24" s="122"/>
      <c r="AF24" s="120" t="str">
        <f>IF([4]回答表!R45="○","○","")</f>
        <v>○</v>
      </c>
      <c r="AG24" s="121"/>
      <c r="AH24" s="121"/>
      <c r="AI24" s="121"/>
      <c r="AJ24" s="121"/>
      <c r="AK24" s="121"/>
      <c r="AL24" s="122"/>
      <c r="AM24" s="120" t="str">
        <f>IF([4]回答表!R46="○","○","")</f>
        <v/>
      </c>
      <c r="AN24" s="121"/>
      <c r="AO24" s="121"/>
      <c r="AP24" s="121"/>
      <c r="AQ24" s="121"/>
      <c r="AR24" s="121"/>
      <c r="AS24" s="122"/>
      <c r="AT24" s="120" t="str">
        <f>IF([4]回答表!R47="○","○","")</f>
        <v/>
      </c>
      <c r="AU24" s="121"/>
      <c r="AV24" s="121"/>
      <c r="AW24" s="121"/>
      <c r="AX24" s="121"/>
      <c r="AY24" s="121"/>
      <c r="AZ24" s="122"/>
      <c r="BA24" s="18"/>
      <c r="BB24" s="117" t="str">
        <f>IF([4]回答表!R48="○","○","")</f>
        <v/>
      </c>
      <c r="BC24" s="118"/>
      <c r="BD24" s="118"/>
      <c r="BE24" s="118"/>
      <c r="BF24" s="118"/>
      <c r="BG24" s="118"/>
      <c r="BH24" s="118"/>
      <c r="BI24" s="204"/>
      <c r="BJ24" s="205"/>
      <c r="BK24" s="15"/>
      <c r="BR24" s="17"/>
    </row>
    <row r="25" spans="3:83" ht="15.6" customHeight="1" x14ac:dyDescent="0.4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19"/>
      <c r="BB25" s="120"/>
      <c r="BC25" s="121"/>
      <c r="BD25" s="121"/>
      <c r="BE25" s="121"/>
      <c r="BF25" s="121"/>
      <c r="BG25" s="121"/>
      <c r="BH25" s="121"/>
      <c r="BI25" s="206"/>
      <c r="BJ25" s="207"/>
      <c r="BK25" s="15"/>
      <c r="BR25" s="17"/>
    </row>
    <row r="26" spans="3:83" ht="15.6" customHeight="1" x14ac:dyDescent="0.4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9"/>
      <c r="BB26" s="123"/>
      <c r="BC26" s="124"/>
      <c r="BD26" s="124"/>
      <c r="BE26" s="124"/>
      <c r="BF26" s="124"/>
      <c r="BG26" s="124"/>
      <c r="BH26" s="124"/>
      <c r="BI26" s="208"/>
      <c r="BJ26" s="209"/>
      <c r="BK26" s="15"/>
      <c r="BR26" s="17"/>
    </row>
    <row r="27" spans="3:83" ht="15.6" customHeight="1" x14ac:dyDescent="0.4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3:83" ht="15.6" customHeight="1" x14ac:dyDescent="0.4">
      <c r="BR28" s="24"/>
    </row>
    <row r="29" spans="3:83" ht="15.6" customHeight="1" x14ac:dyDescent="0.4">
      <c r="BR29" s="25"/>
    </row>
    <row r="30" spans="3:83" ht="15.6" customHeight="1" x14ac:dyDescent="0.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3:83" ht="15.6" customHeight="1" x14ac:dyDescent="0.4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4"/>
      <c r="CE31" s="31"/>
    </row>
    <row r="32" spans="3:83" ht="15.6" customHeight="1" x14ac:dyDescent="0.5">
      <c r="C32" s="32"/>
      <c r="D32" s="127" t="s">
        <v>14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87" t="s">
        <v>5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9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5"/>
      <c r="BN32" s="35"/>
      <c r="BO32" s="35"/>
      <c r="BP32" s="36"/>
      <c r="BQ32" s="37"/>
      <c r="BR32" s="24"/>
    </row>
    <row r="33" spans="1:70" ht="15.6" customHeight="1" x14ac:dyDescent="0.5">
      <c r="C33" s="32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93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5"/>
      <c r="BN33" s="35"/>
      <c r="BO33" s="35"/>
      <c r="BP33" s="36"/>
      <c r="BQ33" s="37"/>
      <c r="BR33" s="24"/>
    </row>
    <row r="34" spans="1:70" ht="15.6" customHeight="1" x14ac:dyDescent="0.5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5"/>
      <c r="BN34" s="35"/>
      <c r="BO34" s="35"/>
      <c r="BP34" s="36"/>
      <c r="BQ34" s="37"/>
      <c r="BR34" s="24"/>
    </row>
    <row r="35" spans="1:70" ht="25.5" x14ac:dyDescent="0.5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48" t="s">
        <v>17</v>
      </c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6"/>
      <c r="BQ35" s="37"/>
      <c r="BR35" s="24"/>
    </row>
    <row r="36" spans="1:70" ht="15.6" customHeight="1" x14ac:dyDescent="0.4">
      <c r="A36" s="24"/>
      <c r="B36" s="24"/>
      <c r="C36" s="32"/>
      <c r="D36" s="87" t="s">
        <v>18</v>
      </c>
      <c r="E36" s="88"/>
      <c r="F36" s="88"/>
      <c r="G36" s="88"/>
      <c r="H36" s="88"/>
      <c r="I36" s="88"/>
      <c r="J36" s="88"/>
      <c r="K36" s="88"/>
      <c r="L36" s="88"/>
      <c r="M36" s="89"/>
      <c r="N36" s="96" t="str">
        <f>IF([4]回答表!X41="○","○","")</f>
        <v/>
      </c>
      <c r="O36" s="97"/>
      <c r="P36" s="97"/>
      <c r="Q36" s="98"/>
      <c r="R36" s="38"/>
      <c r="S36" s="38"/>
      <c r="T36" s="38"/>
      <c r="U36" s="105" t="str">
        <f>IF([4]回答表!X41="○",[4]回答表!B56,IF([4]回答表!AA41="○",[4]回答表!B76,""))</f>
        <v/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49"/>
      <c r="AL36" s="49"/>
      <c r="AM36" s="210" t="s">
        <v>19</v>
      </c>
      <c r="AN36" s="210"/>
      <c r="AO36" s="210"/>
      <c r="AP36" s="210"/>
      <c r="AQ36" s="210"/>
      <c r="AR36" s="210"/>
      <c r="AS36" s="210"/>
      <c r="AT36" s="210"/>
      <c r="AU36" s="210" t="s">
        <v>20</v>
      </c>
      <c r="AV36" s="210"/>
      <c r="AW36" s="210"/>
      <c r="AX36" s="210"/>
      <c r="AY36" s="210"/>
      <c r="AZ36" s="210"/>
      <c r="BA36" s="210"/>
      <c r="BB36" s="210"/>
      <c r="BC36" s="39"/>
      <c r="BD36" s="34"/>
      <c r="BE36" s="114" t="str">
        <f>IF([4]回答表!X41="○",[4]回答表!S62,IF([4]回答表!AA41="○",[4]回答表!S82,""))</f>
        <v/>
      </c>
      <c r="BF36" s="115"/>
      <c r="BG36" s="115"/>
      <c r="BH36" s="115"/>
      <c r="BI36" s="114"/>
      <c r="BJ36" s="115"/>
      <c r="BK36" s="115"/>
      <c r="BL36" s="115"/>
      <c r="BM36" s="114"/>
      <c r="BN36" s="115"/>
      <c r="BO36" s="115"/>
      <c r="BP36" s="116"/>
      <c r="BQ36" s="37"/>
      <c r="BR36" s="24"/>
    </row>
    <row r="37" spans="1:70" ht="15.6" customHeight="1" x14ac:dyDescent="0.4">
      <c r="A37" s="24"/>
      <c r="B37" s="24"/>
      <c r="C37" s="32"/>
      <c r="D37" s="90"/>
      <c r="E37" s="91"/>
      <c r="F37" s="91"/>
      <c r="G37" s="91"/>
      <c r="H37" s="91"/>
      <c r="I37" s="91"/>
      <c r="J37" s="91"/>
      <c r="K37" s="91"/>
      <c r="L37" s="91"/>
      <c r="M37" s="92"/>
      <c r="N37" s="99"/>
      <c r="O37" s="100"/>
      <c r="P37" s="100"/>
      <c r="Q37" s="101"/>
      <c r="R37" s="38"/>
      <c r="S37" s="38"/>
      <c r="T37" s="38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49"/>
      <c r="AL37" s="49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39"/>
      <c r="BD37" s="34"/>
      <c r="BE37" s="81"/>
      <c r="BF37" s="82"/>
      <c r="BG37" s="82"/>
      <c r="BH37" s="82"/>
      <c r="BI37" s="81"/>
      <c r="BJ37" s="82"/>
      <c r="BK37" s="82"/>
      <c r="BL37" s="82"/>
      <c r="BM37" s="81"/>
      <c r="BN37" s="82"/>
      <c r="BO37" s="82"/>
      <c r="BP37" s="85"/>
      <c r="BQ37" s="37"/>
      <c r="BR37" s="24"/>
    </row>
    <row r="38" spans="1:70" ht="15.6" customHeight="1" x14ac:dyDescent="0.4">
      <c r="A38" s="24"/>
      <c r="B38" s="24"/>
      <c r="C38" s="3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38"/>
      <c r="S38" s="38"/>
      <c r="T38" s="38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49"/>
      <c r="AL38" s="49"/>
      <c r="AM38" s="117" t="str">
        <f>IF([4]回答表!X41="○",[4]回答表!G62,IF([4]回答表!AA41="○",[4]回答表!G82,""))</f>
        <v/>
      </c>
      <c r="AN38" s="118"/>
      <c r="AO38" s="118"/>
      <c r="AP38" s="118"/>
      <c r="AQ38" s="118"/>
      <c r="AR38" s="118"/>
      <c r="AS38" s="118"/>
      <c r="AT38" s="119"/>
      <c r="AU38" s="117" t="str">
        <f>IF([4]回答表!X41="○",[4]回答表!G63,IF([4]回答表!AA41="○",[4]回答表!G83,""))</f>
        <v/>
      </c>
      <c r="AV38" s="118"/>
      <c r="AW38" s="118"/>
      <c r="AX38" s="118"/>
      <c r="AY38" s="118"/>
      <c r="AZ38" s="118"/>
      <c r="BA38" s="118"/>
      <c r="BB38" s="119"/>
      <c r="BC38" s="39"/>
      <c r="BD38" s="34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37"/>
      <c r="BR38" s="24"/>
    </row>
    <row r="39" spans="1:70" ht="15.6" customHeight="1" x14ac:dyDescent="0.4">
      <c r="A39" s="24"/>
      <c r="B39" s="24"/>
      <c r="C39" s="32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38"/>
      <c r="S39" s="38"/>
      <c r="T39" s="38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49"/>
      <c r="AL39" s="49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39"/>
      <c r="BD39" s="34"/>
      <c r="BE39" s="81" t="str">
        <f>IF([4]回答表!X41="○",[4]回答表!V62,IF([4]回答表!AA41="○",[4]回答表!V82,""))</f>
        <v/>
      </c>
      <c r="BF39" s="198"/>
      <c r="BG39" s="198"/>
      <c r="BH39" s="199"/>
      <c r="BI39" s="81" t="str">
        <f>IF([4]回答表!X41="○",[4]回答表!V63,IF([4]回答表!AA41="○",[4]回答表!V83,""))</f>
        <v/>
      </c>
      <c r="BJ39" s="198"/>
      <c r="BK39" s="198"/>
      <c r="BL39" s="199"/>
      <c r="BM39" s="81" t="str">
        <f>IF([4]回答表!X41="○",[4]回答表!V64,IF([4]回答表!AA41="○",[4]回答表!V84,""))</f>
        <v/>
      </c>
      <c r="BN39" s="198"/>
      <c r="BO39" s="198"/>
      <c r="BP39" s="199"/>
      <c r="BQ39" s="37"/>
      <c r="BR39" s="24"/>
    </row>
    <row r="40" spans="1:70" ht="15.6" customHeight="1" x14ac:dyDescent="0.4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49"/>
      <c r="AL40" s="49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39"/>
      <c r="BD40" s="39"/>
      <c r="BE40" s="200"/>
      <c r="BF40" s="198"/>
      <c r="BG40" s="198"/>
      <c r="BH40" s="199"/>
      <c r="BI40" s="200"/>
      <c r="BJ40" s="198"/>
      <c r="BK40" s="198"/>
      <c r="BL40" s="199"/>
      <c r="BM40" s="200"/>
      <c r="BN40" s="198"/>
      <c r="BO40" s="198"/>
      <c r="BP40" s="199"/>
      <c r="BQ40" s="37"/>
      <c r="BR40" s="24"/>
    </row>
    <row r="41" spans="1:70" ht="15.6" customHeight="1" x14ac:dyDescent="0.4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200"/>
      <c r="BF41" s="198"/>
      <c r="BG41" s="198"/>
      <c r="BH41" s="199"/>
      <c r="BI41" s="200"/>
      <c r="BJ41" s="198"/>
      <c r="BK41" s="198"/>
      <c r="BL41" s="199"/>
      <c r="BM41" s="200"/>
      <c r="BN41" s="198"/>
      <c r="BO41" s="198"/>
      <c r="BP41" s="199"/>
      <c r="BQ41" s="37"/>
      <c r="BR41" s="24"/>
    </row>
    <row r="42" spans="1:70" ht="15.6" customHeight="1" x14ac:dyDescent="0.4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49"/>
      <c r="AL42" s="49"/>
      <c r="AM42" s="196" t="str">
        <f>IF([4]回答表!X41="○",[4]回答表!O68,IF([4]回答表!AA41="○",[4]回答表!O88,""))</f>
        <v/>
      </c>
      <c r="AN42" s="197"/>
      <c r="AO42" s="194" t="s">
        <v>21</v>
      </c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39"/>
      <c r="BD42" s="39"/>
      <c r="BE42" s="200"/>
      <c r="BF42" s="198"/>
      <c r="BG42" s="198"/>
      <c r="BH42" s="199"/>
      <c r="BI42" s="200"/>
      <c r="BJ42" s="198"/>
      <c r="BK42" s="198"/>
      <c r="BL42" s="199"/>
      <c r="BM42" s="200"/>
      <c r="BN42" s="198"/>
      <c r="BO42" s="198"/>
      <c r="BP42" s="199"/>
      <c r="BQ42" s="37"/>
      <c r="BR42" s="24"/>
    </row>
    <row r="43" spans="1:70" ht="15.6" customHeight="1" x14ac:dyDescent="0.4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49"/>
      <c r="AL43" s="49"/>
      <c r="AM43" s="196" t="str">
        <f>IF([4]回答表!X41="○",[4]回答表!O69,IF([4]回答表!AA41="○",[4]回答表!O89,""))</f>
        <v/>
      </c>
      <c r="AN43" s="197"/>
      <c r="AO43" s="194" t="s">
        <v>22</v>
      </c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39"/>
      <c r="BD43" s="34"/>
      <c r="BE43" s="81" t="s">
        <v>23</v>
      </c>
      <c r="BF43" s="198"/>
      <c r="BG43" s="198"/>
      <c r="BH43" s="199"/>
      <c r="BI43" s="81" t="s">
        <v>24</v>
      </c>
      <c r="BJ43" s="198"/>
      <c r="BK43" s="198"/>
      <c r="BL43" s="199"/>
      <c r="BM43" s="81" t="s">
        <v>25</v>
      </c>
      <c r="BN43" s="198"/>
      <c r="BO43" s="198"/>
      <c r="BP43" s="199"/>
      <c r="BQ43" s="37"/>
      <c r="BR43" s="24"/>
    </row>
    <row r="44" spans="1:70" ht="15.6" customHeight="1" x14ac:dyDescent="0.4">
      <c r="A44" s="24"/>
      <c r="B44" s="24"/>
      <c r="C44" s="32"/>
      <c r="D44" s="139" t="s">
        <v>26</v>
      </c>
      <c r="E44" s="140"/>
      <c r="F44" s="140"/>
      <c r="G44" s="140"/>
      <c r="H44" s="140"/>
      <c r="I44" s="140"/>
      <c r="J44" s="140"/>
      <c r="K44" s="140"/>
      <c r="L44" s="140"/>
      <c r="M44" s="141"/>
      <c r="N44" s="96" t="str">
        <f>IF([4]回答表!AA41="○","○","")</f>
        <v/>
      </c>
      <c r="O44" s="97"/>
      <c r="P44" s="97"/>
      <c r="Q44" s="98"/>
      <c r="R44" s="38"/>
      <c r="S44" s="38"/>
      <c r="T44" s="3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49"/>
      <c r="AL44" s="49"/>
      <c r="AM44" s="196" t="str">
        <f>IF([4]回答表!X41="○",[4]回答表!O70,IF([4]回答表!AA41="○",[4]回答表!O90,""))</f>
        <v/>
      </c>
      <c r="AN44" s="197"/>
      <c r="AO44" s="194" t="s">
        <v>27</v>
      </c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39"/>
      <c r="BD44" s="53"/>
      <c r="BE44" s="200"/>
      <c r="BF44" s="198"/>
      <c r="BG44" s="198"/>
      <c r="BH44" s="199"/>
      <c r="BI44" s="200"/>
      <c r="BJ44" s="198"/>
      <c r="BK44" s="198"/>
      <c r="BL44" s="199"/>
      <c r="BM44" s="200"/>
      <c r="BN44" s="198"/>
      <c r="BO44" s="198"/>
      <c r="BP44" s="199"/>
      <c r="BQ44" s="37"/>
      <c r="BR44" s="24"/>
    </row>
    <row r="45" spans="1:70" ht="15.6" customHeight="1" x14ac:dyDescent="0.4">
      <c r="A45" s="24"/>
      <c r="B45" s="24"/>
      <c r="C45" s="32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99"/>
      <c r="O45" s="100"/>
      <c r="P45" s="100"/>
      <c r="Q45" s="101"/>
      <c r="R45" s="38"/>
      <c r="S45" s="38"/>
      <c r="T45" s="38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49"/>
      <c r="AL45" s="49"/>
      <c r="AM45" s="196" t="str">
        <f>IF([4]回答表!X41="○",[4]回答表!O71,IF([4]回答表!AA41="○",[4]回答表!O91,""))</f>
        <v/>
      </c>
      <c r="AN45" s="197"/>
      <c r="AO45" s="194" t="s">
        <v>28</v>
      </c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39"/>
      <c r="BD45" s="53"/>
      <c r="BE45" s="201"/>
      <c r="BF45" s="202"/>
      <c r="BG45" s="202"/>
      <c r="BH45" s="203"/>
      <c r="BI45" s="201"/>
      <c r="BJ45" s="202"/>
      <c r="BK45" s="202"/>
      <c r="BL45" s="203"/>
      <c r="BM45" s="201"/>
      <c r="BN45" s="202"/>
      <c r="BO45" s="202"/>
      <c r="BP45" s="203"/>
      <c r="BQ45" s="37"/>
      <c r="BR45" s="24"/>
    </row>
    <row r="46" spans="1:70" ht="15.6" customHeight="1" x14ac:dyDescent="0.4">
      <c r="A46" s="24"/>
      <c r="B46" s="24"/>
      <c r="C46" s="32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99"/>
      <c r="O46" s="100"/>
      <c r="P46" s="100"/>
      <c r="Q46" s="101"/>
      <c r="R46" s="38"/>
      <c r="S46" s="38"/>
      <c r="T46" s="38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49"/>
      <c r="AL46" s="49"/>
      <c r="AM46" s="196" t="str">
        <f>IF([4]回答表!X41="○",[4]回答表!AG68,IF([4]回答表!AA41="○",[4]回答表!AG88,""))</f>
        <v/>
      </c>
      <c r="AN46" s="197"/>
      <c r="AO46" s="194" t="s">
        <v>29</v>
      </c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39"/>
      <c r="BD46" s="53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37"/>
      <c r="BR46" s="24"/>
    </row>
    <row r="47" spans="1:70" ht="15.6" customHeight="1" x14ac:dyDescent="0.4">
      <c r="A47" s="24"/>
      <c r="B47" s="24"/>
      <c r="C47" s="32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2"/>
      <c r="O47" s="103"/>
      <c r="P47" s="103"/>
      <c r="Q47" s="104"/>
      <c r="R47" s="38"/>
      <c r="S47" s="38"/>
      <c r="T47" s="38"/>
      <c r="U47" s="111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49"/>
      <c r="AL47" s="49"/>
      <c r="AM47" s="196" t="str">
        <f>IF([4]回答表!X41="○",[4]回答表!AG69,IF([4]回答表!AA41="○",[4]回答表!AG89,""))</f>
        <v/>
      </c>
      <c r="AN47" s="197"/>
      <c r="AO47" s="194" t="s">
        <v>30</v>
      </c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39"/>
      <c r="BD47" s="53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37"/>
      <c r="BR47" s="24"/>
    </row>
    <row r="48" spans="1:70" ht="15.6" customHeight="1" x14ac:dyDescent="0.4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196" t="str">
        <f>IF([4]回答表!X41="○",[4]回答表!AG70,IF([4]回答表!AA41="○",[4]回答表!AG90,""))</f>
        <v/>
      </c>
      <c r="AN48" s="197"/>
      <c r="AO48" s="194" t="s">
        <v>31</v>
      </c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5"/>
      <c r="BC48" s="39"/>
      <c r="BD48" s="5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7"/>
      <c r="BR48" s="24"/>
    </row>
    <row r="49" spans="1:70" ht="15.6" customHeight="1" x14ac:dyDescent="0.4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39"/>
      <c r="BD49" s="53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37"/>
      <c r="BR49" s="24"/>
    </row>
    <row r="50" spans="1:70" ht="6.95" customHeight="1" x14ac:dyDescent="0.5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9"/>
      <c r="O50" s="19"/>
      <c r="P50" s="19"/>
      <c r="Q50" s="19"/>
      <c r="R50" s="38"/>
      <c r="S50" s="38"/>
      <c r="T50" s="38"/>
      <c r="U50" s="38"/>
      <c r="V50" s="38"/>
      <c r="W50" s="38"/>
      <c r="X50" s="18"/>
      <c r="Y50" s="18"/>
      <c r="Z50" s="18"/>
      <c r="AA50" s="35"/>
      <c r="AB50" s="35"/>
      <c r="AC50" s="35"/>
      <c r="AD50" s="35"/>
      <c r="AE50" s="35"/>
      <c r="AF50" s="35"/>
      <c r="AG50" s="35"/>
      <c r="AH50" s="35"/>
      <c r="AI50" s="35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37"/>
      <c r="BR50" s="24"/>
    </row>
    <row r="51" spans="1:70" ht="18.600000000000001" customHeight="1" x14ac:dyDescent="0.5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9"/>
      <c r="O51" s="19"/>
      <c r="P51" s="19"/>
      <c r="Q51" s="19"/>
      <c r="R51" s="38"/>
      <c r="S51" s="38"/>
      <c r="T51" s="38"/>
      <c r="U51" s="42" t="s">
        <v>32</v>
      </c>
      <c r="V51" s="38"/>
      <c r="W51" s="38"/>
      <c r="X51" s="38"/>
      <c r="Y51" s="38"/>
      <c r="Z51" s="38"/>
      <c r="AA51" s="35"/>
      <c r="AB51" s="43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2" t="s">
        <v>33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18"/>
      <c r="BQ51" s="37"/>
      <c r="BR51" s="24"/>
    </row>
    <row r="52" spans="1:70" ht="15.6" customHeight="1" x14ac:dyDescent="0.4">
      <c r="A52" s="24"/>
      <c r="B52" s="24"/>
      <c r="C52" s="32"/>
      <c r="D52" s="87" t="s">
        <v>34</v>
      </c>
      <c r="E52" s="88"/>
      <c r="F52" s="88"/>
      <c r="G52" s="88"/>
      <c r="H52" s="88"/>
      <c r="I52" s="88"/>
      <c r="J52" s="88"/>
      <c r="K52" s="88"/>
      <c r="L52" s="88"/>
      <c r="M52" s="89"/>
      <c r="N52" s="96" t="str">
        <f>IF([4]回答表!AD41="○","○","")</f>
        <v/>
      </c>
      <c r="O52" s="97"/>
      <c r="P52" s="97"/>
      <c r="Q52" s="98"/>
      <c r="R52" s="38"/>
      <c r="S52" s="38"/>
      <c r="T52" s="38"/>
      <c r="U52" s="105" t="str">
        <f>IF([4]回答表!AD41="○",[4]回答表!B96,"")</f>
        <v/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5"/>
      <c r="AL52" s="55"/>
      <c r="AM52" s="105" t="str">
        <f>IF([4]回答表!AD41="○",[4]回答表!B101,"")</f>
        <v/>
      </c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37"/>
      <c r="BR52" s="24"/>
    </row>
    <row r="53" spans="1:70" ht="15.6" customHeight="1" x14ac:dyDescent="0.4">
      <c r="A53" s="24"/>
      <c r="B53" s="24"/>
      <c r="C53" s="32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38"/>
      <c r="S53" s="38"/>
      <c r="T53" s="38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37"/>
      <c r="BR53" s="24"/>
    </row>
    <row r="54" spans="1:70" ht="15.6" customHeight="1" x14ac:dyDescent="0.4">
      <c r="A54" s="24"/>
      <c r="B54" s="24"/>
      <c r="C54" s="32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38"/>
      <c r="S54" s="38"/>
      <c r="T54" s="38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55"/>
      <c r="AL54" s="55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0"/>
      <c r="BQ54" s="37"/>
      <c r="BR54" s="24"/>
    </row>
    <row r="55" spans="1:70" ht="15.6" customHeight="1" x14ac:dyDescent="0.4">
      <c r="C55" s="32"/>
      <c r="D55" s="93"/>
      <c r="E55" s="94"/>
      <c r="F55" s="94"/>
      <c r="G55" s="94"/>
      <c r="H55" s="94"/>
      <c r="I55" s="94"/>
      <c r="J55" s="94"/>
      <c r="K55" s="94"/>
      <c r="L55" s="94"/>
      <c r="M55" s="95"/>
      <c r="N55" s="102"/>
      <c r="O55" s="103"/>
      <c r="P55" s="103"/>
      <c r="Q55" s="104"/>
      <c r="R55" s="38"/>
      <c r="S55" s="38"/>
      <c r="T55" s="38"/>
      <c r="U55" s="111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3"/>
      <c r="AK55" s="55"/>
      <c r="AL55" s="55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3"/>
      <c r="BQ55" s="37"/>
      <c r="BR55" s="24"/>
    </row>
    <row r="56" spans="1:70" ht="15.6" customHeight="1" x14ac:dyDescent="0.4"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24"/>
    </row>
    <row r="57" spans="1:70" ht="15.6" customHeight="1" x14ac:dyDescent="0.4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</row>
    <row r="58" spans="1:70" ht="15.6" customHeight="1" x14ac:dyDescent="0.4"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28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30"/>
      <c r="BR58" s="24"/>
    </row>
    <row r="59" spans="1:70" ht="15.6" customHeight="1" x14ac:dyDescent="0.5">
      <c r="C59" s="32"/>
      <c r="D59" s="127" t="s">
        <v>14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87" t="s">
        <v>35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9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  <c r="BO59" s="35"/>
      <c r="BP59" s="36"/>
      <c r="BQ59" s="37"/>
      <c r="BR59" s="24"/>
    </row>
    <row r="60" spans="1:70" ht="15.6" customHeight="1" x14ac:dyDescent="0.5">
      <c r="C60" s="32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5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5"/>
      <c r="BN60" s="35"/>
      <c r="BO60" s="35"/>
      <c r="BP60" s="36"/>
      <c r="BQ60" s="37"/>
      <c r="BR60" s="24"/>
    </row>
    <row r="61" spans="1:70" ht="15.6" customHeight="1" x14ac:dyDescent="0.5">
      <c r="C61" s="32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18"/>
      <c r="Y61" s="18"/>
      <c r="Z61" s="18"/>
      <c r="AA61" s="34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6"/>
      <c r="AO61" s="39"/>
      <c r="AP61" s="40"/>
      <c r="AQ61" s="40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5"/>
      <c r="BN61" s="35"/>
      <c r="BO61" s="35"/>
      <c r="BP61" s="36"/>
      <c r="BQ61" s="37"/>
      <c r="BR61" s="24"/>
    </row>
    <row r="62" spans="1:70" ht="25.5" x14ac:dyDescent="0.5">
      <c r="C62" s="32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42" t="s">
        <v>36</v>
      </c>
      <c r="V62" s="38"/>
      <c r="W62" s="38"/>
      <c r="X62" s="38"/>
      <c r="Y62" s="38"/>
      <c r="Z62" s="38"/>
      <c r="AA62" s="35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2" t="s">
        <v>16</v>
      </c>
      <c r="AN62" s="44"/>
      <c r="AO62" s="43"/>
      <c r="AP62" s="45"/>
      <c r="AQ62" s="45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7"/>
      <c r="BD62" s="35"/>
      <c r="BE62" s="48" t="s">
        <v>17</v>
      </c>
      <c r="BF62" s="59"/>
      <c r="BG62" s="59"/>
      <c r="BH62" s="59"/>
      <c r="BI62" s="59"/>
      <c r="BJ62" s="59"/>
      <c r="BK62" s="59"/>
      <c r="BL62" s="35"/>
      <c r="BM62" s="35"/>
      <c r="BN62" s="35"/>
      <c r="BO62" s="35"/>
      <c r="BP62" s="44"/>
      <c r="BQ62" s="37"/>
      <c r="BR62" s="24"/>
    </row>
    <row r="63" spans="1:70" ht="15.6" customHeight="1" x14ac:dyDescent="0.4">
      <c r="C63" s="32"/>
      <c r="D63" s="87" t="s">
        <v>18</v>
      </c>
      <c r="E63" s="88"/>
      <c r="F63" s="88"/>
      <c r="G63" s="88"/>
      <c r="H63" s="88"/>
      <c r="I63" s="88"/>
      <c r="J63" s="88"/>
      <c r="K63" s="88"/>
      <c r="L63" s="88"/>
      <c r="M63" s="89"/>
      <c r="N63" s="96" t="str">
        <f>IF([4]回答表!X42="○","○","")</f>
        <v/>
      </c>
      <c r="O63" s="97"/>
      <c r="P63" s="97"/>
      <c r="Q63" s="98"/>
      <c r="R63" s="38"/>
      <c r="S63" s="38"/>
      <c r="T63" s="38"/>
      <c r="U63" s="105" t="str">
        <f>IF([4]回答表!X42="○",[4]回答表!B111,IF([4]回答表!AA42="○",[4]回答表!B124,""))</f>
        <v/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49"/>
      <c r="AL63" s="49"/>
      <c r="AM63" s="193" t="s">
        <v>37</v>
      </c>
      <c r="AN63" s="193"/>
      <c r="AO63" s="193"/>
      <c r="AP63" s="193"/>
      <c r="AQ63" s="193"/>
      <c r="AR63" s="193"/>
      <c r="AS63" s="193"/>
      <c r="AT63" s="193"/>
      <c r="AU63" s="193" t="s">
        <v>38</v>
      </c>
      <c r="AV63" s="193"/>
      <c r="AW63" s="193"/>
      <c r="AX63" s="193"/>
      <c r="AY63" s="193"/>
      <c r="AZ63" s="193"/>
      <c r="BA63" s="193"/>
      <c r="BB63" s="193"/>
      <c r="BC63" s="39"/>
      <c r="BD63" s="34"/>
      <c r="BE63" s="114" t="str">
        <f>IF([4]回答表!X42="○",[4]回答表!S117,IF([4]回答表!AA42="○",[4]回答表!S130,""))</f>
        <v/>
      </c>
      <c r="BF63" s="115"/>
      <c r="BG63" s="115"/>
      <c r="BH63" s="115"/>
      <c r="BI63" s="114"/>
      <c r="BJ63" s="115"/>
      <c r="BK63" s="115"/>
      <c r="BL63" s="115"/>
      <c r="BM63" s="114"/>
      <c r="BN63" s="115"/>
      <c r="BO63" s="115"/>
      <c r="BP63" s="116"/>
      <c r="BQ63" s="37"/>
      <c r="BR63" s="24"/>
    </row>
    <row r="64" spans="1:70" ht="15.6" customHeight="1" x14ac:dyDescent="0.4">
      <c r="C64" s="32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38"/>
      <c r="S64" s="38"/>
      <c r="T64" s="38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49"/>
      <c r="AL64" s="49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39"/>
      <c r="BD64" s="34"/>
      <c r="BE64" s="81"/>
      <c r="BF64" s="82"/>
      <c r="BG64" s="82"/>
      <c r="BH64" s="82"/>
      <c r="BI64" s="81"/>
      <c r="BJ64" s="82"/>
      <c r="BK64" s="82"/>
      <c r="BL64" s="82"/>
      <c r="BM64" s="81"/>
      <c r="BN64" s="82"/>
      <c r="BO64" s="82"/>
      <c r="BP64" s="85"/>
      <c r="BQ64" s="37"/>
      <c r="BR64" s="24"/>
    </row>
    <row r="65" spans="1:70" ht="15.6" customHeight="1" x14ac:dyDescent="0.4">
      <c r="C65" s="32"/>
      <c r="D65" s="90"/>
      <c r="E65" s="91"/>
      <c r="F65" s="91"/>
      <c r="G65" s="91"/>
      <c r="H65" s="91"/>
      <c r="I65" s="91"/>
      <c r="J65" s="91"/>
      <c r="K65" s="91"/>
      <c r="L65" s="91"/>
      <c r="M65" s="92"/>
      <c r="N65" s="99"/>
      <c r="O65" s="100"/>
      <c r="P65" s="100"/>
      <c r="Q65" s="101"/>
      <c r="R65" s="38"/>
      <c r="S65" s="38"/>
      <c r="T65" s="38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10"/>
      <c r="AK65" s="49"/>
      <c r="AL65" s="49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39"/>
      <c r="BD65" s="34"/>
      <c r="BE65" s="81"/>
      <c r="BF65" s="82"/>
      <c r="BG65" s="82"/>
      <c r="BH65" s="82"/>
      <c r="BI65" s="81"/>
      <c r="BJ65" s="82"/>
      <c r="BK65" s="82"/>
      <c r="BL65" s="82"/>
      <c r="BM65" s="81"/>
      <c r="BN65" s="82"/>
      <c r="BO65" s="82"/>
      <c r="BP65" s="85"/>
      <c r="BQ65" s="37"/>
      <c r="BR65" s="24"/>
    </row>
    <row r="66" spans="1:70" ht="15.6" customHeight="1" x14ac:dyDescent="0.4">
      <c r="C66" s="32"/>
      <c r="D66" s="93"/>
      <c r="E66" s="94"/>
      <c r="F66" s="94"/>
      <c r="G66" s="94"/>
      <c r="H66" s="94"/>
      <c r="I66" s="94"/>
      <c r="J66" s="94"/>
      <c r="K66" s="94"/>
      <c r="L66" s="94"/>
      <c r="M66" s="95"/>
      <c r="N66" s="102"/>
      <c r="O66" s="103"/>
      <c r="P66" s="103"/>
      <c r="Q66" s="104"/>
      <c r="R66" s="38"/>
      <c r="S66" s="38"/>
      <c r="T66" s="38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49"/>
      <c r="AL66" s="49"/>
      <c r="AM66" s="117" t="str">
        <f>IF([4]回答表!X42="○",[4]回答表!J117,IF([4]回答表!AA42="○",[4]回答表!J130,""))</f>
        <v/>
      </c>
      <c r="AN66" s="118"/>
      <c r="AO66" s="118"/>
      <c r="AP66" s="118"/>
      <c r="AQ66" s="118"/>
      <c r="AR66" s="118"/>
      <c r="AS66" s="118"/>
      <c r="AT66" s="119"/>
      <c r="AU66" s="117" t="str">
        <f>IF([4]回答表!X42="○",[4]回答表!J118,IF([4]回答表!AA42="○",[4]回答表!J131,""))</f>
        <v/>
      </c>
      <c r="AV66" s="118"/>
      <c r="AW66" s="118"/>
      <c r="AX66" s="118"/>
      <c r="AY66" s="118"/>
      <c r="AZ66" s="118"/>
      <c r="BA66" s="118"/>
      <c r="BB66" s="119"/>
      <c r="BC66" s="39"/>
      <c r="BD66" s="34"/>
      <c r="BE66" s="81" t="str">
        <f>IF([4]回答表!X42="○",[4]回答表!V117,IF([4]回答表!AA42="○",[4]回答表!V130,""))</f>
        <v/>
      </c>
      <c r="BF66" s="82"/>
      <c r="BG66" s="82"/>
      <c r="BH66" s="82"/>
      <c r="BI66" s="81" t="str">
        <f>IF([4]回答表!X42="○",[4]回答表!V118,IF([4]回答表!AA42="○",[4]回答表!V131,""))</f>
        <v/>
      </c>
      <c r="BJ66" s="82"/>
      <c r="BK66" s="82"/>
      <c r="BL66" s="82"/>
      <c r="BM66" s="81" t="str">
        <f>IF([4]回答表!X42="○",[4]回答表!V119,IF([4]回答表!AA42="○",[4]回答表!V132,""))</f>
        <v/>
      </c>
      <c r="BN66" s="82"/>
      <c r="BO66" s="82"/>
      <c r="BP66" s="85"/>
      <c r="BQ66" s="37"/>
      <c r="BR66" s="24"/>
    </row>
    <row r="67" spans="1:70" ht="15.6" customHeight="1" x14ac:dyDescent="0.4">
      <c r="C67" s="3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1"/>
      <c r="P67" s="51"/>
      <c r="Q67" s="51"/>
      <c r="R67" s="52"/>
      <c r="S67" s="52"/>
      <c r="T67" s="52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10"/>
      <c r="AK67" s="49"/>
      <c r="AL67" s="49"/>
      <c r="AM67" s="120"/>
      <c r="AN67" s="121"/>
      <c r="AO67" s="121"/>
      <c r="AP67" s="121"/>
      <c r="AQ67" s="121"/>
      <c r="AR67" s="121"/>
      <c r="AS67" s="121"/>
      <c r="AT67" s="122"/>
      <c r="AU67" s="120"/>
      <c r="AV67" s="121"/>
      <c r="AW67" s="121"/>
      <c r="AX67" s="121"/>
      <c r="AY67" s="121"/>
      <c r="AZ67" s="121"/>
      <c r="BA67" s="121"/>
      <c r="BB67" s="122"/>
      <c r="BC67" s="39"/>
      <c r="BD67" s="39"/>
      <c r="BE67" s="81"/>
      <c r="BF67" s="82"/>
      <c r="BG67" s="82"/>
      <c r="BH67" s="82"/>
      <c r="BI67" s="81"/>
      <c r="BJ67" s="82"/>
      <c r="BK67" s="82"/>
      <c r="BL67" s="82"/>
      <c r="BM67" s="81"/>
      <c r="BN67" s="82"/>
      <c r="BO67" s="82"/>
      <c r="BP67" s="85"/>
      <c r="BQ67" s="37"/>
      <c r="BR67" s="24"/>
    </row>
    <row r="68" spans="1:70" ht="15.6" customHeight="1" x14ac:dyDescent="0.4">
      <c r="C68" s="3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1"/>
      <c r="P68" s="51"/>
      <c r="Q68" s="51"/>
      <c r="R68" s="52"/>
      <c r="S68" s="52"/>
      <c r="T68" s="52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49"/>
      <c r="AL68" s="49"/>
      <c r="AM68" s="123"/>
      <c r="AN68" s="124"/>
      <c r="AO68" s="124"/>
      <c r="AP68" s="124"/>
      <c r="AQ68" s="124"/>
      <c r="AR68" s="124"/>
      <c r="AS68" s="124"/>
      <c r="AT68" s="125"/>
      <c r="AU68" s="123"/>
      <c r="AV68" s="124"/>
      <c r="AW68" s="124"/>
      <c r="AX68" s="124"/>
      <c r="AY68" s="124"/>
      <c r="AZ68" s="124"/>
      <c r="BA68" s="124"/>
      <c r="BB68" s="125"/>
      <c r="BC68" s="39"/>
      <c r="BD68" s="34"/>
      <c r="BE68" s="81"/>
      <c r="BF68" s="82"/>
      <c r="BG68" s="82"/>
      <c r="BH68" s="82"/>
      <c r="BI68" s="81"/>
      <c r="BJ68" s="82"/>
      <c r="BK68" s="82"/>
      <c r="BL68" s="82"/>
      <c r="BM68" s="81"/>
      <c r="BN68" s="82"/>
      <c r="BO68" s="82"/>
      <c r="BP68" s="85"/>
      <c r="BQ68" s="37"/>
      <c r="BR68" s="24"/>
    </row>
    <row r="69" spans="1:70" ht="15.6" customHeight="1" x14ac:dyDescent="0.4">
      <c r="C69" s="32"/>
      <c r="D69" s="139" t="s">
        <v>26</v>
      </c>
      <c r="E69" s="140"/>
      <c r="F69" s="140"/>
      <c r="G69" s="140"/>
      <c r="H69" s="140"/>
      <c r="I69" s="140"/>
      <c r="J69" s="140"/>
      <c r="K69" s="140"/>
      <c r="L69" s="140"/>
      <c r="M69" s="141"/>
      <c r="N69" s="96" t="str">
        <f>IF([4]回答表!AA42="○","○","")</f>
        <v/>
      </c>
      <c r="O69" s="97"/>
      <c r="P69" s="97"/>
      <c r="Q69" s="98"/>
      <c r="R69" s="38"/>
      <c r="S69" s="38"/>
      <c r="T69" s="38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49"/>
      <c r="AL69" s="49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9"/>
      <c r="BD69" s="53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37"/>
      <c r="BR69" s="24"/>
    </row>
    <row r="70" spans="1:70" ht="15.6" customHeight="1" x14ac:dyDescent="0.4">
      <c r="C70" s="32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99"/>
      <c r="O70" s="100"/>
      <c r="P70" s="100"/>
      <c r="Q70" s="101"/>
      <c r="R70" s="38"/>
      <c r="S70" s="38"/>
      <c r="T70" s="38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49"/>
      <c r="AL70" s="49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9"/>
      <c r="BD70" s="53"/>
      <c r="BE70" s="81" t="s">
        <v>23</v>
      </c>
      <c r="BF70" s="82"/>
      <c r="BG70" s="82"/>
      <c r="BH70" s="82"/>
      <c r="BI70" s="81" t="s">
        <v>24</v>
      </c>
      <c r="BJ70" s="82"/>
      <c r="BK70" s="82"/>
      <c r="BL70" s="82"/>
      <c r="BM70" s="81" t="s">
        <v>25</v>
      </c>
      <c r="BN70" s="82"/>
      <c r="BO70" s="82"/>
      <c r="BP70" s="85"/>
      <c r="BQ70" s="37"/>
      <c r="BR70" s="24"/>
    </row>
    <row r="71" spans="1:70" ht="15.6" customHeight="1" x14ac:dyDescent="0.4">
      <c r="C71" s="32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99"/>
      <c r="O71" s="100"/>
      <c r="P71" s="100"/>
      <c r="Q71" s="101"/>
      <c r="R71" s="38"/>
      <c r="S71" s="38"/>
      <c r="T71" s="38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49"/>
      <c r="AL71" s="49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9"/>
      <c r="BD71" s="53"/>
      <c r="BE71" s="81"/>
      <c r="BF71" s="82"/>
      <c r="BG71" s="82"/>
      <c r="BH71" s="82"/>
      <c r="BI71" s="81"/>
      <c r="BJ71" s="82"/>
      <c r="BK71" s="82"/>
      <c r="BL71" s="82"/>
      <c r="BM71" s="81"/>
      <c r="BN71" s="82"/>
      <c r="BO71" s="82"/>
      <c r="BP71" s="85"/>
      <c r="BQ71" s="37"/>
      <c r="BR71" s="24"/>
    </row>
    <row r="72" spans="1:70" ht="15.6" customHeight="1" x14ac:dyDescent="0.4">
      <c r="C72" s="32"/>
      <c r="D72" s="145"/>
      <c r="E72" s="146"/>
      <c r="F72" s="146"/>
      <c r="G72" s="146"/>
      <c r="H72" s="146"/>
      <c r="I72" s="146"/>
      <c r="J72" s="146"/>
      <c r="K72" s="146"/>
      <c r="L72" s="146"/>
      <c r="M72" s="147"/>
      <c r="N72" s="102"/>
      <c r="O72" s="103"/>
      <c r="P72" s="103"/>
      <c r="Q72" s="104"/>
      <c r="R72" s="38"/>
      <c r="S72" s="38"/>
      <c r="T72" s="38"/>
      <c r="U72" s="111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49"/>
      <c r="AL72" s="49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9"/>
      <c r="BD72" s="53"/>
      <c r="BE72" s="83"/>
      <c r="BF72" s="84"/>
      <c r="BG72" s="84"/>
      <c r="BH72" s="84"/>
      <c r="BI72" s="83"/>
      <c r="BJ72" s="84"/>
      <c r="BK72" s="84"/>
      <c r="BL72" s="84"/>
      <c r="BM72" s="83"/>
      <c r="BN72" s="84"/>
      <c r="BO72" s="84"/>
      <c r="BP72" s="86"/>
      <c r="BQ72" s="37"/>
      <c r="BR72" s="24"/>
    </row>
    <row r="73" spans="1:70" ht="15.6" customHeight="1" x14ac:dyDescent="0.5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19"/>
      <c r="O73" s="19"/>
      <c r="P73" s="19"/>
      <c r="Q73" s="19"/>
      <c r="R73" s="38"/>
      <c r="S73" s="38"/>
      <c r="T73" s="38"/>
      <c r="U73" s="38"/>
      <c r="V73" s="38"/>
      <c r="W73" s="38"/>
      <c r="X73" s="18"/>
      <c r="Y73" s="18"/>
      <c r="Z73" s="18"/>
      <c r="AA73" s="35"/>
      <c r="AB73" s="35"/>
      <c r="AC73" s="35"/>
      <c r="AD73" s="35"/>
      <c r="AE73" s="35"/>
      <c r="AF73" s="35"/>
      <c r="AG73" s="35"/>
      <c r="AH73" s="35"/>
      <c r="AI73" s="35"/>
      <c r="AJ73" s="18"/>
      <c r="AK73" s="18"/>
      <c r="AL73" s="18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37"/>
      <c r="BR73" s="24"/>
    </row>
    <row r="74" spans="1:70" ht="18.600000000000001" customHeight="1" x14ac:dyDescent="0.5">
      <c r="C74" s="3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19"/>
      <c r="O74" s="19"/>
      <c r="P74" s="19"/>
      <c r="Q74" s="19"/>
      <c r="R74" s="38"/>
      <c r="S74" s="38"/>
      <c r="T74" s="38"/>
      <c r="U74" s="42" t="s">
        <v>32</v>
      </c>
      <c r="V74" s="38"/>
      <c r="W74" s="38"/>
      <c r="X74" s="38"/>
      <c r="Y74" s="38"/>
      <c r="Z74" s="38"/>
      <c r="AA74" s="35"/>
      <c r="AB74" s="43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2" t="s">
        <v>33</v>
      </c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18"/>
      <c r="BQ74" s="37"/>
      <c r="BR74" s="24"/>
    </row>
    <row r="75" spans="1:70" ht="15.6" customHeight="1" x14ac:dyDescent="0.4">
      <c r="C75" s="32"/>
      <c r="D75" s="87" t="s">
        <v>34</v>
      </c>
      <c r="E75" s="88"/>
      <c r="F75" s="88"/>
      <c r="G75" s="88"/>
      <c r="H75" s="88"/>
      <c r="I75" s="88"/>
      <c r="J75" s="88"/>
      <c r="K75" s="88"/>
      <c r="L75" s="88"/>
      <c r="M75" s="89"/>
      <c r="N75" s="96" t="str">
        <f>IF([4]回答表!AD42="○","○","")</f>
        <v/>
      </c>
      <c r="O75" s="97"/>
      <c r="P75" s="97"/>
      <c r="Q75" s="98"/>
      <c r="R75" s="38"/>
      <c r="S75" s="38"/>
      <c r="T75" s="38"/>
      <c r="U75" s="105" t="str">
        <f>IF([4]回答表!AD42="○",[4]回答表!B137,"")</f>
        <v/>
      </c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55"/>
      <c r="AL75" s="55"/>
      <c r="AM75" s="105" t="str">
        <f>IF([4]回答表!AD42="○",[4]回答表!B143,"")</f>
        <v/>
      </c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7"/>
      <c r="BQ75" s="37"/>
      <c r="BR75" s="24"/>
    </row>
    <row r="76" spans="1:70" ht="15.6" customHeight="1" x14ac:dyDescent="0.4">
      <c r="C76" s="32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38"/>
      <c r="S76" s="38"/>
      <c r="T76" s="38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10"/>
      <c r="BQ76" s="37"/>
      <c r="BR76" s="24"/>
    </row>
    <row r="77" spans="1:70" ht="15.6" customHeight="1" x14ac:dyDescent="0.4">
      <c r="C77" s="32"/>
      <c r="D77" s="90"/>
      <c r="E77" s="91"/>
      <c r="F77" s="91"/>
      <c r="G77" s="91"/>
      <c r="H77" s="91"/>
      <c r="I77" s="91"/>
      <c r="J77" s="91"/>
      <c r="K77" s="91"/>
      <c r="L77" s="91"/>
      <c r="M77" s="92"/>
      <c r="N77" s="99"/>
      <c r="O77" s="100"/>
      <c r="P77" s="100"/>
      <c r="Q77" s="101"/>
      <c r="R77" s="38"/>
      <c r="S77" s="38"/>
      <c r="T77" s="38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10"/>
      <c r="AK77" s="55"/>
      <c r="AL77" s="55"/>
      <c r="AM77" s="108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10"/>
      <c r="BQ77" s="37"/>
      <c r="BR77" s="24"/>
    </row>
    <row r="78" spans="1:70" ht="15.6" customHeight="1" x14ac:dyDescent="0.4">
      <c r="C78" s="32"/>
      <c r="D78" s="93"/>
      <c r="E78" s="94"/>
      <c r="F78" s="94"/>
      <c r="G78" s="94"/>
      <c r="H78" s="94"/>
      <c r="I78" s="94"/>
      <c r="J78" s="94"/>
      <c r="K78" s="94"/>
      <c r="L78" s="94"/>
      <c r="M78" s="95"/>
      <c r="N78" s="102"/>
      <c r="O78" s="103"/>
      <c r="P78" s="103"/>
      <c r="Q78" s="104"/>
      <c r="R78" s="38"/>
      <c r="S78" s="38"/>
      <c r="T78" s="38"/>
      <c r="U78" s="111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3"/>
      <c r="AK78" s="55"/>
      <c r="AL78" s="55"/>
      <c r="AM78" s="111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3"/>
      <c r="BQ78" s="37"/>
      <c r="BR78" s="24"/>
    </row>
    <row r="79" spans="1:70" ht="15.6" customHeight="1" x14ac:dyDescent="0.4"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8"/>
      <c r="BR79" s="24"/>
    </row>
    <row r="80" spans="1:70" ht="15.6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3:69" ht="15.6" customHeight="1" x14ac:dyDescent="0.4"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28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</row>
    <row r="82" spans="3:69" ht="15.6" customHeight="1" x14ac:dyDescent="0.5">
      <c r="C82" s="32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18"/>
      <c r="Y82" s="18"/>
      <c r="Z82" s="18"/>
      <c r="AA82" s="34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6"/>
      <c r="AO82" s="39"/>
      <c r="AP82" s="40"/>
      <c r="AQ82" s="40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5"/>
      <c r="BN82" s="35"/>
      <c r="BO82" s="35"/>
      <c r="BP82" s="36"/>
      <c r="BQ82" s="37"/>
    </row>
    <row r="83" spans="3:69" ht="15.6" customHeight="1" x14ac:dyDescent="0.5">
      <c r="C83" s="32"/>
      <c r="D83" s="127" t="s">
        <v>14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9"/>
      <c r="R83" s="87" t="s">
        <v>39</v>
      </c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9"/>
      <c r="BC83" s="33"/>
      <c r="BD83" s="34"/>
      <c r="BE83" s="34"/>
      <c r="BF83" s="34"/>
      <c r="BG83" s="34"/>
      <c r="BH83" s="34"/>
      <c r="BI83" s="34"/>
      <c r="BJ83" s="34"/>
      <c r="BK83" s="34"/>
      <c r="BL83" s="34"/>
      <c r="BM83" s="35"/>
      <c r="BN83" s="35"/>
      <c r="BO83" s="35"/>
      <c r="BP83" s="36"/>
      <c r="BQ83" s="37"/>
    </row>
    <row r="84" spans="3:69" ht="15.6" customHeight="1" x14ac:dyDescent="0.5">
      <c r="C84" s="32"/>
      <c r="D84" s="130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2"/>
      <c r="R84" s="93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5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5"/>
      <c r="BN84" s="35"/>
      <c r="BO84" s="35"/>
      <c r="BP84" s="36"/>
      <c r="BQ84" s="37"/>
    </row>
    <row r="85" spans="3:69" ht="15.6" customHeight="1" x14ac:dyDescent="0.5">
      <c r="C85" s="32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18"/>
      <c r="Y85" s="18"/>
      <c r="Z85" s="18"/>
      <c r="AA85" s="34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6"/>
      <c r="AO85" s="39"/>
      <c r="AP85" s="40"/>
      <c r="AQ85" s="40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5"/>
      <c r="BN85" s="35"/>
      <c r="BO85" s="35"/>
      <c r="BP85" s="36"/>
      <c r="BQ85" s="37"/>
    </row>
    <row r="86" spans="3:69" ht="25.5" x14ac:dyDescent="0.5">
      <c r="C86" s="32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42" t="s">
        <v>40</v>
      </c>
      <c r="V86" s="44"/>
      <c r="W86" s="43"/>
      <c r="X86" s="45"/>
      <c r="Y86" s="45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3"/>
      <c r="AL86" s="43"/>
      <c r="AM86" s="42" t="s">
        <v>36</v>
      </c>
      <c r="AN86" s="38"/>
      <c r="AO86" s="38"/>
      <c r="AP86" s="38"/>
      <c r="AQ86" s="38"/>
      <c r="AR86" s="38"/>
      <c r="AS86" s="35"/>
      <c r="AT86" s="43"/>
      <c r="AU86" s="43"/>
      <c r="AV86" s="43"/>
      <c r="AW86" s="43"/>
      <c r="AX86" s="43"/>
      <c r="AY86" s="43"/>
      <c r="AZ86" s="43"/>
      <c r="BA86" s="43"/>
      <c r="BB86" s="43"/>
      <c r="BC86" s="47"/>
      <c r="BD86" s="35"/>
      <c r="BE86" s="48" t="s">
        <v>17</v>
      </c>
      <c r="BF86" s="59"/>
      <c r="BG86" s="59"/>
      <c r="BH86" s="59"/>
      <c r="BI86" s="59"/>
      <c r="BJ86" s="59"/>
      <c r="BK86" s="59"/>
      <c r="BL86" s="35"/>
      <c r="BM86" s="35"/>
      <c r="BN86" s="35"/>
      <c r="BO86" s="35"/>
      <c r="BP86" s="36"/>
      <c r="BQ86" s="37"/>
    </row>
    <row r="87" spans="3:69" ht="19.350000000000001" customHeight="1" x14ac:dyDescent="0.4">
      <c r="C87" s="32"/>
      <c r="D87" s="171" t="s">
        <v>18</v>
      </c>
      <c r="E87" s="171"/>
      <c r="F87" s="171"/>
      <c r="G87" s="171"/>
      <c r="H87" s="171"/>
      <c r="I87" s="171"/>
      <c r="J87" s="171"/>
      <c r="K87" s="171"/>
      <c r="L87" s="171"/>
      <c r="M87" s="171"/>
      <c r="N87" s="96" t="str">
        <f>IF([4]回答表!F17="水道事業",IF([4]回答表!X43="○","○",""),"")</f>
        <v/>
      </c>
      <c r="O87" s="97"/>
      <c r="P87" s="97"/>
      <c r="Q87" s="98"/>
      <c r="R87" s="38"/>
      <c r="S87" s="38"/>
      <c r="T87" s="38"/>
      <c r="U87" s="178" t="s">
        <v>41</v>
      </c>
      <c r="V87" s="179"/>
      <c r="W87" s="179"/>
      <c r="X87" s="179"/>
      <c r="Y87" s="179"/>
      <c r="Z87" s="179"/>
      <c r="AA87" s="179"/>
      <c r="AB87" s="179"/>
      <c r="AC87" s="178" t="s">
        <v>42</v>
      </c>
      <c r="AD87" s="179"/>
      <c r="AE87" s="179"/>
      <c r="AF87" s="179"/>
      <c r="AG87" s="179"/>
      <c r="AH87" s="179"/>
      <c r="AI87" s="179"/>
      <c r="AJ87" s="188"/>
      <c r="AK87" s="49"/>
      <c r="AL87" s="49"/>
      <c r="AM87" s="105" t="str">
        <f>IF([4]回答表!F17="水道事業",IF([4]回答表!X43="○",[4]回答表!B154,IF([4]回答表!AA43="○",[4]回答表!B201,"")),"")</f>
        <v/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7"/>
      <c r="BC87" s="39"/>
      <c r="BD87" s="34"/>
      <c r="BE87" s="114" t="str">
        <f>IF([4]回答表!F17="水道事業",IF([4]回答表!X43="○",[4]回答表!B190,IF([4]回答表!AA43="○",[4]回答表!B238,"")),"")</f>
        <v/>
      </c>
      <c r="BF87" s="115"/>
      <c r="BG87" s="115"/>
      <c r="BH87" s="115"/>
      <c r="BI87" s="114"/>
      <c r="BJ87" s="115"/>
      <c r="BK87" s="115"/>
      <c r="BL87" s="115"/>
      <c r="BM87" s="114"/>
      <c r="BN87" s="115"/>
      <c r="BO87" s="115"/>
      <c r="BP87" s="116"/>
      <c r="BQ87" s="37"/>
    </row>
    <row r="88" spans="3:69" ht="19.350000000000001" customHeight="1" x14ac:dyDescent="0.4">
      <c r="C88" s="32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99"/>
      <c r="O88" s="100"/>
      <c r="P88" s="100"/>
      <c r="Q88" s="101"/>
      <c r="R88" s="38"/>
      <c r="S88" s="38"/>
      <c r="T88" s="38"/>
      <c r="U88" s="180"/>
      <c r="V88" s="181"/>
      <c r="W88" s="181"/>
      <c r="X88" s="181"/>
      <c r="Y88" s="181"/>
      <c r="Z88" s="181"/>
      <c r="AA88" s="181"/>
      <c r="AB88" s="181"/>
      <c r="AC88" s="180"/>
      <c r="AD88" s="181"/>
      <c r="AE88" s="181"/>
      <c r="AF88" s="181"/>
      <c r="AG88" s="181"/>
      <c r="AH88" s="181"/>
      <c r="AI88" s="181"/>
      <c r="AJ88" s="189"/>
      <c r="AK88" s="49"/>
      <c r="AL88" s="49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10"/>
      <c r="BC88" s="39"/>
      <c r="BD88" s="34"/>
      <c r="BE88" s="81"/>
      <c r="BF88" s="82"/>
      <c r="BG88" s="82"/>
      <c r="BH88" s="82"/>
      <c r="BI88" s="81"/>
      <c r="BJ88" s="82"/>
      <c r="BK88" s="82"/>
      <c r="BL88" s="82"/>
      <c r="BM88" s="81"/>
      <c r="BN88" s="82"/>
      <c r="BO88" s="82"/>
      <c r="BP88" s="85"/>
      <c r="BQ88" s="37"/>
    </row>
    <row r="89" spans="3:69" ht="15.6" customHeight="1" x14ac:dyDescent="0.4">
      <c r="C89" s="32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99"/>
      <c r="O89" s="100"/>
      <c r="P89" s="100"/>
      <c r="Q89" s="101"/>
      <c r="R89" s="38"/>
      <c r="S89" s="38"/>
      <c r="T89" s="38"/>
      <c r="U89" s="117" t="str">
        <f>IF([4]回答表!F17="水道事業",IF([4]回答表!X43="○",[4]回答表!J162,IF([4]回答表!AA43="○",[4]回答表!J209,"")),"")</f>
        <v/>
      </c>
      <c r="V89" s="118"/>
      <c r="W89" s="118"/>
      <c r="X89" s="118"/>
      <c r="Y89" s="118"/>
      <c r="Z89" s="118"/>
      <c r="AA89" s="118"/>
      <c r="AB89" s="119"/>
      <c r="AC89" s="117" t="str">
        <f>IF([4]回答表!F17="水道事業",IF([4]回答表!X43="○",[4]回答表!J169,IF([4]回答表!AA43="○",[4]回答表!J216,"")),"")</f>
        <v/>
      </c>
      <c r="AD89" s="118"/>
      <c r="AE89" s="118"/>
      <c r="AF89" s="118"/>
      <c r="AG89" s="118"/>
      <c r="AH89" s="118"/>
      <c r="AI89" s="118"/>
      <c r="AJ89" s="119"/>
      <c r="AK89" s="49"/>
      <c r="AL89" s="49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10"/>
      <c r="BC89" s="39"/>
      <c r="BD89" s="34"/>
      <c r="BE89" s="81"/>
      <c r="BF89" s="82"/>
      <c r="BG89" s="82"/>
      <c r="BH89" s="82"/>
      <c r="BI89" s="81"/>
      <c r="BJ89" s="82"/>
      <c r="BK89" s="82"/>
      <c r="BL89" s="82"/>
      <c r="BM89" s="81"/>
      <c r="BN89" s="82"/>
      <c r="BO89" s="82"/>
      <c r="BP89" s="85"/>
      <c r="BQ89" s="37"/>
    </row>
    <row r="90" spans="3:69" ht="15.6" customHeight="1" x14ac:dyDescent="0.4">
      <c r="C90" s="32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02"/>
      <c r="O90" s="103"/>
      <c r="P90" s="103"/>
      <c r="Q90" s="104"/>
      <c r="R90" s="38"/>
      <c r="S90" s="38"/>
      <c r="T90" s="38"/>
      <c r="U90" s="120"/>
      <c r="V90" s="121"/>
      <c r="W90" s="121"/>
      <c r="X90" s="121"/>
      <c r="Y90" s="121"/>
      <c r="Z90" s="121"/>
      <c r="AA90" s="121"/>
      <c r="AB90" s="122"/>
      <c r="AC90" s="120"/>
      <c r="AD90" s="121"/>
      <c r="AE90" s="121"/>
      <c r="AF90" s="121"/>
      <c r="AG90" s="121"/>
      <c r="AH90" s="121"/>
      <c r="AI90" s="121"/>
      <c r="AJ90" s="122"/>
      <c r="AK90" s="49"/>
      <c r="AL90" s="49"/>
      <c r="AM90" s="108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10"/>
      <c r="BC90" s="39"/>
      <c r="BD90" s="34"/>
      <c r="BE90" s="81" t="str">
        <f>IF([4]回答表!F17="水道事業",IF([4]回答表!X43="○",[4]回答表!E190,IF([4]回答表!AA43="○",[4]回答表!E238,"")),"")</f>
        <v/>
      </c>
      <c r="BF90" s="82"/>
      <c r="BG90" s="82"/>
      <c r="BH90" s="82"/>
      <c r="BI90" s="81" t="str">
        <f>IF([4]回答表!F17="水道事業",IF([4]回答表!X43="○",[4]回答表!E191,IF([4]回答表!AA43="○",[4]回答表!E239,"")),"")</f>
        <v/>
      </c>
      <c r="BJ90" s="82"/>
      <c r="BK90" s="82"/>
      <c r="BL90" s="82"/>
      <c r="BM90" s="81" t="str">
        <f>IF([4]回答表!F17="水道事業",IF([4]回答表!X43="○",[4]回答表!E192,IF([4]回答表!AA43="○",[4]回答表!E240,"")),"")</f>
        <v/>
      </c>
      <c r="BN90" s="82"/>
      <c r="BO90" s="82"/>
      <c r="BP90" s="85"/>
      <c r="BQ90" s="37"/>
    </row>
    <row r="91" spans="3:69" ht="15.6" customHeight="1" x14ac:dyDescent="0.4">
      <c r="C91" s="3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1"/>
      <c r="P91" s="51"/>
      <c r="Q91" s="51"/>
      <c r="R91" s="52"/>
      <c r="S91" s="52"/>
      <c r="T91" s="52"/>
      <c r="U91" s="123"/>
      <c r="V91" s="124"/>
      <c r="W91" s="124"/>
      <c r="X91" s="124"/>
      <c r="Y91" s="124"/>
      <c r="Z91" s="124"/>
      <c r="AA91" s="124"/>
      <c r="AB91" s="125"/>
      <c r="AC91" s="123"/>
      <c r="AD91" s="124"/>
      <c r="AE91" s="124"/>
      <c r="AF91" s="124"/>
      <c r="AG91" s="124"/>
      <c r="AH91" s="124"/>
      <c r="AI91" s="124"/>
      <c r="AJ91" s="125"/>
      <c r="AK91" s="49"/>
      <c r="AL91" s="49"/>
      <c r="AM91" s="108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10"/>
      <c r="BC91" s="39"/>
      <c r="BD91" s="39"/>
      <c r="BE91" s="81"/>
      <c r="BF91" s="82"/>
      <c r="BG91" s="82"/>
      <c r="BH91" s="82"/>
      <c r="BI91" s="81"/>
      <c r="BJ91" s="82"/>
      <c r="BK91" s="82"/>
      <c r="BL91" s="82"/>
      <c r="BM91" s="81"/>
      <c r="BN91" s="82"/>
      <c r="BO91" s="82"/>
      <c r="BP91" s="85"/>
      <c r="BQ91" s="37"/>
    </row>
    <row r="92" spans="3:69" ht="19.350000000000001" customHeight="1" x14ac:dyDescent="0.4">
      <c r="C92" s="3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1"/>
      <c r="O92" s="51"/>
      <c r="P92" s="51"/>
      <c r="Q92" s="51"/>
      <c r="R92" s="52"/>
      <c r="S92" s="52"/>
      <c r="T92" s="52"/>
      <c r="U92" s="178" t="s">
        <v>43</v>
      </c>
      <c r="V92" s="179"/>
      <c r="W92" s="179"/>
      <c r="X92" s="179"/>
      <c r="Y92" s="179"/>
      <c r="Z92" s="179"/>
      <c r="AA92" s="179"/>
      <c r="AB92" s="179"/>
      <c r="AC92" s="178" t="s">
        <v>44</v>
      </c>
      <c r="AD92" s="179"/>
      <c r="AE92" s="179"/>
      <c r="AF92" s="179"/>
      <c r="AG92" s="179"/>
      <c r="AH92" s="179"/>
      <c r="AI92" s="179"/>
      <c r="AJ92" s="188"/>
      <c r="AK92" s="49"/>
      <c r="AL92" s="49"/>
      <c r="AM92" s="108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10"/>
      <c r="BC92" s="39"/>
      <c r="BD92" s="34"/>
      <c r="BE92" s="81"/>
      <c r="BF92" s="82"/>
      <c r="BG92" s="82"/>
      <c r="BH92" s="82"/>
      <c r="BI92" s="81"/>
      <c r="BJ92" s="82"/>
      <c r="BK92" s="82"/>
      <c r="BL92" s="82"/>
      <c r="BM92" s="81"/>
      <c r="BN92" s="82"/>
      <c r="BO92" s="82"/>
      <c r="BP92" s="85"/>
      <c r="BQ92" s="37"/>
    </row>
    <row r="93" spans="3:69" ht="19.350000000000001" customHeight="1" x14ac:dyDescent="0.4">
      <c r="C93" s="32"/>
      <c r="D93" s="176" t="s">
        <v>26</v>
      </c>
      <c r="E93" s="171"/>
      <c r="F93" s="171"/>
      <c r="G93" s="171"/>
      <c r="H93" s="171"/>
      <c r="I93" s="171"/>
      <c r="J93" s="171"/>
      <c r="K93" s="171"/>
      <c r="L93" s="171"/>
      <c r="M93" s="172"/>
      <c r="N93" s="96" t="str">
        <f>IF([4]回答表!F17="水道事業",IF([4]回答表!AA43="○","○",""),"")</f>
        <v/>
      </c>
      <c r="O93" s="97"/>
      <c r="P93" s="97"/>
      <c r="Q93" s="98"/>
      <c r="R93" s="38"/>
      <c r="S93" s="38"/>
      <c r="T93" s="38"/>
      <c r="U93" s="180"/>
      <c r="V93" s="181"/>
      <c r="W93" s="181"/>
      <c r="X93" s="181"/>
      <c r="Y93" s="181"/>
      <c r="Z93" s="181"/>
      <c r="AA93" s="181"/>
      <c r="AB93" s="181"/>
      <c r="AC93" s="180"/>
      <c r="AD93" s="181"/>
      <c r="AE93" s="181"/>
      <c r="AF93" s="181"/>
      <c r="AG93" s="181"/>
      <c r="AH93" s="181"/>
      <c r="AI93" s="181"/>
      <c r="AJ93" s="189"/>
      <c r="AK93" s="49"/>
      <c r="AL93" s="49"/>
      <c r="AM93" s="108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  <c r="BC93" s="39"/>
      <c r="BD93" s="53"/>
      <c r="BE93" s="81"/>
      <c r="BF93" s="82"/>
      <c r="BG93" s="82"/>
      <c r="BH93" s="82"/>
      <c r="BI93" s="81"/>
      <c r="BJ93" s="82"/>
      <c r="BK93" s="82"/>
      <c r="BL93" s="82"/>
      <c r="BM93" s="81"/>
      <c r="BN93" s="82"/>
      <c r="BO93" s="82"/>
      <c r="BP93" s="85"/>
      <c r="BQ93" s="37"/>
    </row>
    <row r="94" spans="3:69" ht="15.6" customHeight="1" x14ac:dyDescent="0.4">
      <c r="C94" s="32"/>
      <c r="D94" s="171"/>
      <c r="E94" s="171"/>
      <c r="F94" s="171"/>
      <c r="G94" s="171"/>
      <c r="H94" s="171"/>
      <c r="I94" s="171"/>
      <c r="J94" s="171"/>
      <c r="K94" s="171"/>
      <c r="L94" s="171"/>
      <c r="M94" s="172"/>
      <c r="N94" s="99"/>
      <c r="O94" s="100"/>
      <c r="P94" s="100"/>
      <c r="Q94" s="101"/>
      <c r="R94" s="38"/>
      <c r="S94" s="38"/>
      <c r="T94" s="38"/>
      <c r="U94" s="117" t="str">
        <f>IF([4]回答表!F17="水道事業",IF([4]回答表!X43="○",[4]回答表!J172,IF([4]回答表!AA43="○",[4]回答表!J219,"")),"")</f>
        <v/>
      </c>
      <c r="V94" s="118"/>
      <c r="W94" s="118"/>
      <c r="X94" s="118"/>
      <c r="Y94" s="118"/>
      <c r="Z94" s="118"/>
      <c r="AA94" s="118"/>
      <c r="AB94" s="119"/>
      <c r="AC94" s="117" t="str">
        <f>IF([4]回答表!F17="水道事業",IF([4]回答表!X43="○",[4]回答表!J176,IF([4]回答表!AA43="○",[4]回答表!J223,"")),"")</f>
        <v/>
      </c>
      <c r="AD94" s="118"/>
      <c r="AE94" s="118"/>
      <c r="AF94" s="118"/>
      <c r="AG94" s="118"/>
      <c r="AH94" s="118"/>
      <c r="AI94" s="118"/>
      <c r="AJ94" s="119"/>
      <c r="AK94" s="49"/>
      <c r="AL94" s="49"/>
      <c r="AM94" s="108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10"/>
      <c r="BC94" s="39"/>
      <c r="BD94" s="53"/>
      <c r="BE94" s="81" t="s">
        <v>23</v>
      </c>
      <c r="BF94" s="82"/>
      <c r="BG94" s="82"/>
      <c r="BH94" s="82"/>
      <c r="BI94" s="81" t="s">
        <v>24</v>
      </c>
      <c r="BJ94" s="82"/>
      <c r="BK94" s="82"/>
      <c r="BL94" s="82"/>
      <c r="BM94" s="81" t="s">
        <v>25</v>
      </c>
      <c r="BN94" s="82"/>
      <c r="BO94" s="82"/>
      <c r="BP94" s="85"/>
      <c r="BQ94" s="37"/>
    </row>
    <row r="95" spans="3:69" ht="15.6" customHeight="1" x14ac:dyDescent="0.4">
      <c r="C95" s="32"/>
      <c r="D95" s="171"/>
      <c r="E95" s="171"/>
      <c r="F95" s="171"/>
      <c r="G95" s="171"/>
      <c r="H95" s="171"/>
      <c r="I95" s="171"/>
      <c r="J95" s="171"/>
      <c r="K95" s="171"/>
      <c r="L95" s="171"/>
      <c r="M95" s="172"/>
      <c r="N95" s="99"/>
      <c r="O95" s="100"/>
      <c r="P95" s="100"/>
      <c r="Q95" s="101"/>
      <c r="R95" s="38"/>
      <c r="S95" s="38"/>
      <c r="T95" s="38"/>
      <c r="U95" s="120"/>
      <c r="V95" s="121"/>
      <c r="W95" s="121"/>
      <c r="X95" s="121"/>
      <c r="Y95" s="121"/>
      <c r="Z95" s="121"/>
      <c r="AA95" s="121"/>
      <c r="AB95" s="122"/>
      <c r="AC95" s="120"/>
      <c r="AD95" s="121"/>
      <c r="AE95" s="121"/>
      <c r="AF95" s="121"/>
      <c r="AG95" s="121"/>
      <c r="AH95" s="121"/>
      <c r="AI95" s="121"/>
      <c r="AJ95" s="122"/>
      <c r="AK95" s="49"/>
      <c r="AL95" s="49"/>
      <c r="AM95" s="108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10"/>
      <c r="BC95" s="39"/>
      <c r="BD95" s="53"/>
      <c r="BE95" s="81"/>
      <c r="BF95" s="82"/>
      <c r="BG95" s="82"/>
      <c r="BH95" s="82"/>
      <c r="BI95" s="81"/>
      <c r="BJ95" s="82"/>
      <c r="BK95" s="82"/>
      <c r="BL95" s="82"/>
      <c r="BM95" s="81"/>
      <c r="BN95" s="82"/>
      <c r="BO95" s="82"/>
      <c r="BP95" s="85"/>
      <c r="BQ95" s="37"/>
    </row>
    <row r="96" spans="3:69" ht="15.6" customHeight="1" x14ac:dyDescent="0.4">
      <c r="C96" s="32"/>
      <c r="D96" s="171"/>
      <c r="E96" s="171"/>
      <c r="F96" s="171"/>
      <c r="G96" s="171"/>
      <c r="H96" s="171"/>
      <c r="I96" s="171"/>
      <c r="J96" s="171"/>
      <c r="K96" s="171"/>
      <c r="L96" s="171"/>
      <c r="M96" s="172"/>
      <c r="N96" s="102"/>
      <c r="O96" s="103"/>
      <c r="P96" s="103"/>
      <c r="Q96" s="104"/>
      <c r="R96" s="38"/>
      <c r="S96" s="38"/>
      <c r="T96" s="38"/>
      <c r="U96" s="123"/>
      <c r="V96" s="124"/>
      <c r="W96" s="124"/>
      <c r="X96" s="124"/>
      <c r="Y96" s="124"/>
      <c r="Z96" s="124"/>
      <c r="AA96" s="124"/>
      <c r="AB96" s="125"/>
      <c r="AC96" s="123"/>
      <c r="AD96" s="124"/>
      <c r="AE96" s="124"/>
      <c r="AF96" s="124"/>
      <c r="AG96" s="124"/>
      <c r="AH96" s="124"/>
      <c r="AI96" s="124"/>
      <c r="AJ96" s="125"/>
      <c r="AK96" s="49"/>
      <c r="AL96" s="49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3"/>
      <c r="BC96" s="39"/>
      <c r="BD96" s="53"/>
      <c r="BE96" s="83"/>
      <c r="BF96" s="84"/>
      <c r="BG96" s="84"/>
      <c r="BH96" s="84"/>
      <c r="BI96" s="83"/>
      <c r="BJ96" s="84"/>
      <c r="BK96" s="84"/>
      <c r="BL96" s="84"/>
      <c r="BM96" s="83"/>
      <c r="BN96" s="84"/>
      <c r="BO96" s="84"/>
      <c r="BP96" s="86"/>
      <c r="BQ96" s="37"/>
    </row>
    <row r="97" spans="1:70" ht="15.6" customHeight="1" x14ac:dyDescent="0.5">
      <c r="C97" s="3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19"/>
      <c r="O97" s="19"/>
      <c r="P97" s="19"/>
      <c r="Q97" s="19"/>
      <c r="R97" s="38"/>
      <c r="S97" s="38"/>
      <c r="T97" s="38"/>
      <c r="U97" s="38"/>
      <c r="V97" s="38"/>
      <c r="W97" s="38"/>
      <c r="X97" s="18"/>
      <c r="Y97" s="18"/>
      <c r="Z97" s="18"/>
      <c r="AA97" s="35"/>
      <c r="AB97" s="35"/>
      <c r="AC97" s="35"/>
      <c r="AD97" s="35"/>
      <c r="AE97" s="35"/>
      <c r="AF97" s="35"/>
      <c r="AG97" s="35"/>
      <c r="AH97" s="35"/>
      <c r="AI97" s="35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37"/>
    </row>
    <row r="98" spans="1:70" ht="18.600000000000001" customHeight="1" x14ac:dyDescent="0.5">
      <c r="C98" s="3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19"/>
      <c r="O98" s="19"/>
      <c r="P98" s="19"/>
      <c r="Q98" s="19"/>
      <c r="R98" s="38"/>
      <c r="S98" s="38"/>
      <c r="T98" s="38"/>
      <c r="U98" s="42" t="s">
        <v>32</v>
      </c>
      <c r="V98" s="38"/>
      <c r="W98" s="38"/>
      <c r="X98" s="38"/>
      <c r="Y98" s="38"/>
      <c r="Z98" s="38"/>
      <c r="AA98" s="35"/>
      <c r="AB98" s="43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42" t="s">
        <v>33</v>
      </c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18"/>
      <c r="BQ98" s="37"/>
    </row>
    <row r="99" spans="1:70" ht="15.6" customHeight="1" x14ac:dyDescent="0.4">
      <c r="C99" s="32"/>
      <c r="D99" s="171" t="s">
        <v>34</v>
      </c>
      <c r="E99" s="171"/>
      <c r="F99" s="171"/>
      <c r="G99" s="171"/>
      <c r="H99" s="171"/>
      <c r="I99" s="171"/>
      <c r="J99" s="171"/>
      <c r="K99" s="171"/>
      <c r="L99" s="171"/>
      <c r="M99" s="172"/>
      <c r="N99" s="96" t="str">
        <f>IF([4]回答表!F17="水道事業",IF([4]回答表!AD43="○","○",""),"")</f>
        <v/>
      </c>
      <c r="O99" s="97"/>
      <c r="P99" s="97"/>
      <c r="Q99" s="98"/>
      <c r="R99" s="38"/>
      <c r="S99" s="38"/>
      <c r="T99" s="38"/>
      <c r="U99" s="105" t="str">
        <f>IF([4]回答表!F17="水道事業",IF([4]回答表!AD43="○",[4]回答表!B249,""),"")</f>
        <v/>
      </c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7"/>
      <c r="AK99" s="55"/>
      <c r="AL99" s="55"/>
      <c r="AM99" s="105" t="str">
        <f>IF([4]回答表!F17="水道事業",IF([4]回答表!AD43="○",[4]回答表!B255,""),"")</f>
        <v/>
      </c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7"/>
      <c r="BQ99" s="37"/>
    </row>
    <row r="100" spans="1:70" ht="15.6" customHeight="1" x14ac:dyDescent="0.4">
      <c r="C100" s="32"/>
      <c r="D100" s="171"/>
      <c r="E100" s="171"/>
      <c r="F100" s="171"/>
      <c r="G100" s="171"/>
      <c r="H100" s="171"/>
      <c r="I100" s="171"/>
      <c r="J100" s="171"/>
      <c r="K100" s="171"/>
      <c r="L100" s="171"/>
      <c r="M100" s="172"/>
      <c r="N100" s="99"/>
      <c r="O100" s="100"/>
      <c r="P100" s="100"/>
      <c r="Q100" s="101"/>
      <c r="R100" s="38"/>
      <c r="S100" s="38"/>
      <c r="T100" s="38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08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10"/>
      <c r="BQ100" s="37"/>
    </row>
    <row r="101" spans="1:70" ht="15.6" customHeight="1" x14ac:dyDescent="0.4">
      <c r="C101" s="32"/>
      <c r="D101" s="171"/>
      <c r="E101" s="171"/>
      <c r="F101" s="171"/>
      <c r="G101" s="171"/>
      <c r="H101" s="171"/>
      <c r="I101" s="171"/>
      <c r="J101" s="171"/>
      <c r="K101" s="171"/>
      <c r="L101" s="171"/>
      <c r="M101" s="172"/>
      <c r="N101" s="99"/>
      <c r="O101" s="100"/>
      <c r="P101" s="100"/>
      <c r="Q101" s="101"/>
      <c r="R101" s="38"/>
      <c r="S101" s="38"/>
      <c r="T101" s="38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108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10"/>
      <c r="BQ101" s="37"/>
    </row>
    <row r="102" spans="1:70" ht="15.6" customHeight="1" x14ac:dyDescent="0.4">
      <c r="C102" s="32"/>
      <c r="D102" s="171"/>
      <c r="E102" s="171"/>
      <c r="F102" s="171"/>
      <c r="G102" s="171"/>
      <c r="H102" s="171"/>
      <c r="I102" s="171"/>
      <c r="J102" s="171"/>
      <c r="K102" s="171"/>
      <c r="L102" s="171"/>
      <c r="M102" s="172"/>
      <c r="N102" s="102"/>
      <c r="O102" s="103"/>
      <c r="P102" s="103"/>
      <c r="Q102" s="104"/>
      <c r="R102" s="38"/>
      <c r="S102" s="38"/>
      <c r="T102" s="38"/>
      <c r="U102" s="111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3"/>
      <c r="AK102" s="55"/>
      <c r="AL102" s="55"/>
      <c r="AM102" s="111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3"/>
      <c r="BQ102" s="37"/>
    </row>
    <row r="103" spans="1:70" ht="15.6" customHeight="1" x14ac:dyDescent="0.4"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8"/>
    </row>
    <row r="104" spans="1:70" ht="15.6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</row>
    <row r="105" spans="1:70" ht="15.6" customHeight="1" x14ac:dyDescent="0.4"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28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30"/>
    </row>
    <row r="106" spans="1:70" ht="15.6" customHeight="1" x14ac:dyDescent="0.5">
      <c r="C106" s="32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18"/>
      <c r="Y106" s="18"/>
      <c r="Z106" s="18"/>
      <c r="AA106" s="34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6"/>
      <c r="AO106" s="39"/>
      <c r="AP106" s="40"/>
      <c r="AQ106" s="40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5"/>
      <c r="BN106" s="35"/>
      <c r="BO106" s="35"/>
      <c r="BP106" s="36"/>
      <c r="BQ106" s="37"/>
    </row>
    <row r="107" spans="1:70" ht="15.6" customHeight="1" x14ac:dyDescent="0.5">
      <c r="C107" s="32"/>
      <c r="D107" s="127" t="s">
        <v>14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9"/>
      <c r="R107" s="87" t="s">
        <v>45</v>
      </c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9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5"/>
      <c r="BN107" s="35"/>
      <c r="BO107" s="35"/>
      <c r="BP107" s="36"/>
      <c r="BQ107" s="37"/>
    </row>
    <row r="108" spans="1:70" ht="15.6" customHeight="1" x14ac:dyDescent="0.5">
      <c r="C108" s="32"/>
      <c r="D108" s="130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2"/>
      <c r="R108" s="93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5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5"/>
      <c r="BN108" s="35"/>
      <c r="BO108" s="35"/>
      <c r="BP108" s="36"/>
      <c r="BQ108" s="37"/>
    </row>
    <row r="109" spans="1:70" ht="15.6" customHeight="1" x14ac:dyDescent="0.5">
      <c r="C109" s="3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18"/>
      <c r="Y109" s="18"/>
      <c r="Z109" s="18"/>
      <c r="AA109" s="34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6"/>
      <c r="AO109" s="39"/>
      <c r="AP109" s="40"/>
      <c r="AQ109" s="40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5"/>
      <c r="BN109" s="35"/>
      <c r="BO109" s="35"/>
      <c r="BP109" s="36"/>
      <c r="BQ109" s="37"/>
    </row>
    <row r="110" spans="1:70" ht="25.5" x14ac:dyDescent="0.5">
      <c r="C110" s="32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42" t="s">
        <v>40</v>
      </c>
      <c r="V110" s="44"/>
      <c r="W110" s="43"/>
      <c r="X110" s="45"/>
      <c r="Y110" s="45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3"/>
      <c r="AL110" s="43"/>
      <c r="AM110" s="42" t="s">
        <v>36</v>
      </c>
      <c r="AN110" s="38"/>
      <c r="AO110" s="38"/>
      <c r="AP110" s="38"/>
      <c r="AQ110" s="38"/>
      <c r="AR110" s="38"/>
      <c r="AS110" s="35"/>
      <c r="AT110" s="43"/>
      <c r="AU110" s="43"/>
      <c r="AV110" s="43"/>
      <c r="AW110" s="43"/>
      <c r="AX110" s="43"/>
      <c r="AY110" s="43"/>
      <c r="AZ110" s="43"/>
      <c r="BA110" s="43"/>
      <c r="BB110" s="43"/>
      <c r="BC110" s="47"/>
      <c r="BD110" s="35"/>
      <c r="BE110" s="48" t="s">
        <v>17</v>
      </c>
      <c r="BF110" s="59"/>
      <c r="BG110" s="59"/>
      <c r="BH110" s="59"/>
      <c r="BI110" s="59"/>
      <c r="BJ110" s="59"/>
      <c r="BK110" s="59"/>
      <c r="BL110" s="35"/>
      <c r="BM110" s="35"/>
      <c r="BN110" s="35"/>
      <c r="BO110" s="35"/>
      <c r="BP110" s="36"/>
      <c r="BQ110" s="37"/>
    </row>
    <row r="111" spans="1:70" ht="19.350000000000001" customHeight="1" x14ac:dyDescent="0.4">
      <c r="C111" s="32"/>
      <c r="D111" s="171" t="s">
        <v>18</v>
      </c>
      <c r="E111" s="171"/>
      <c r="F111" s="171"/>
      <c r="G111" s="171"/>
      <c r="H111" s="171"/>
      <c r="I111" s="171"/>
      <c r="J111" s="171"/>
      <c r="K111" s="171"/>
      <c r="L111" s="171"/>
      <c r="M111" s="171"/>
      <c r="N111" s="96" t="str">
        <f>IF([4]回答表!F17="簡易水道事業",IF([4]回答表!X43="○","○",""),"")</f>
        <v/>
      </c>
      <c r="O111" s="97"/>
      <c r="P111" s="97"/>
      <c r="Q111" s="98"/>
      <c r="R111" s="38"/>
      <c r="S111" s="38"/>
      <c r="T111" s="38"/>
      <c r="U111" s="178" t="s">
        <v>46</v>
      </c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88"/>
      <c r="AK111" s="49"/>
      <c r="AL111" s="49"/>
      <c r="AM111" s="105" t="str">
        <f>IF([4]回答表!F17="簡易水道事業",IF([4]回答表!X43="○",[4]回答表!B154,IF([4]回答表!AA43="○",[4]回答表!B201,"")),"")</f>
        <v/>
      </c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7"/>
      <c r="BC111" s="39"/>
      <c r="BD111" s="34"/>
      <c r="BE111" s="114" t="str">
        <f>IF([4]回答表!F17="簡易水道事業",IF([4]回答表!X43="○",[4]回答表!B190,IF([4]回答表!AA43="○",[4]回答表!B238,"")),"")</f>
        <v/>
      </c>
      <c r="BF111" s="115"/>
      <c r="BG111" s="115"/>
      <c r="BH111" s="115"/>
      <c r="BI111" s="114"/>
      <c r="BJ111" s="115"/>
      <c r="BK111" s="115"/>
      <c r="BL111" s="115"/>
      <c r="BM111" s="114"/>
      <c r="BN111" s="115"/>
      <c r="BO111" s="115"/>
      <c r="BP111" s="116"/>
      <c r="BQ111" s="37"/>
    </row>
    <row r="112" spans="1:70" ht="19.350000000000001" customHeight="1" x14ac:dyDescent="0.4">
      <c r="C112" s="32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99"/>
      <c r="O112" s="100"/>
      <c r="P112" s="100"/>
      <c r="Q112" s="101"/>
      <c r="R112" s="38"/>
      <c r="S112" s="38"/>
      <c r="T112" s="38"/>
      <c r="U112" s="190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2"/>
      <c r="AK112" s="49"/>
      <c r="AL112" s="49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10"/>
      <c r="BC112" s="39"/>
      <c r="BD112" s="34"/>
      <c r="BE112" s="81"/>
      <c r="BF112" s="82"/>
      <c r="BG112" s="82"/>
      <c r="BH112" s="82"/>
      <c r="BI112" s="81"/>
      <c r="BJ112" s="82"/>
      <c r="BK112" s="82"/>
      <c r="BL112" s="82"/>
      <c r="BM112" s="81"/>
      <c r="BN112" s="82"/>
      <c r="BO112" s="82"/>
      <c r="BP112" s="85"/>
      <c r="BQ112" s="37"/>
    </row>
    <row r="113" spans="3:69" ht="15.6" customHeight="1" x14ac:dyDescent="0.4">
      <c r="C113" s="32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99"/>
      <c r="O113" s="100"/>
      <c r="P113" s="100"/>
      <c r="Q113" s="101"/>
      <c r="R113" s="38"/>
      <c r="S113" s="38"/>
      <c r="T113" s="38"/>
      <c r="U113" s="117" t="str">
        <f>IF([4]回答表!F17="簡易水道事業",IF([4]回答表!X43="○",[4]回答表!Y181,IF([4]回答表!AA43="○",[4]回答表!Y229,"")),"")</f>
        <v/>
      </c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9"/>
      <c r="AK113" s="49"/>
      <c r="AL113" s="49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10"/>
      <c r="BC113" s="39"/>
      <c r="BD113" s="34"/>
      <c r="BE113" s="81"/>
      <c r="BF113" s="82"/>
      <c r="BG113" s="82"/>
      <c r="BH113" s="82"/>
      <c r="BI113" s="81"/>
      <c r="BJ113" s="82"/>
      <c r="BK113" s="82"/>
      <c r="BL113" s="82"/>
      <c r="BM113" s="81"/>
      <c r="BN113" s="82"/>
      <c r="BO113" s="82"/>
      <c r="BP113" s="85"/>
      <c r="BQ113" s="37"/>
    </row>
    <row r="114" spans="3:69" ht="15.6" customHeight="1" x14ac:dyDescent="0.4">
      <c r="C114" s="32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02"/>
      <c r="O114" s="103"/>
      <c r="P114" s="103"/>
      <c r="Q114" s="104"/>
      <c r="R114" s="38"/>
      <c r="S114" s="38"/>
      <c r="T114" s="38"/>
      <c r="U114" s="120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2"/>
      <c r="AK114" s="49"/>
      <c r="AL114" s="49"/>
      <c r="AM114" s="108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10"/>
      <c r="BC114" s="39"/>
      <c r="BD114" s="34"/>
      <c r="BE114" s="81" t="str">
        <f>IF([4]回答表!F17="簡易水道事業",IF([4]回答表!X43="○",[4]回答表!E190,IF([4]回答表!AA43="○",[4]回答表!E238,"")),"")</f>
        <v/>
      </c>
      <c r="BF114" s="82"/>
      <c r="BG114" s="82"/>
      <c r="BH114" s="82"/>
      <c r="BI114" s="81" t="str">
        <f>IF([4]回答表!F17="簡易水道事業",IF([4]回答表!X43="○",[4]回答表!E191,IF([4]回答表!AA43="○",[4]回答表!E239,"")),"")</f>
        <v/>
      </c>
      <c r="BJ114" s="82"/>
      <c r="BK114" s="82"/>
      <c r="BL114" s="82"/>
      <c r="BM114" s="81" t="str">
        <f>IF([4]回答表!F17="簡易水道事業",IF([4]回答表!X43="○",[4]回答表!E192,IF([4]回答表!AA43="○",[4]回答表!E240,"")),"")</f>
        <v/>
      </c>
      <c r="BN114" s="82"/>
      <c r="BO114" s="82"/>
      <c r="BP114" s="85"/>
      <c r="BQ114" s="37"/>
    </row>
    <row r="115" spans="3:69" ht="15.6" customHeight="1" x14ac:dyDescent="0.4"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1"/>
      <c r="O115" s="51"/>
      <c r="P115" s="51"/>
      <c r="Q115" s="51"/>
      <c r="R115" s="52"/>
      <c r="S115" s="52"/>
      <c r="T115" s="52"/>
      <c r="U115" s="123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5"/>
      <c r="AK115" s="49"/>
      <c r="AL115" s="49"/>
      <c r="AM115" s="108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10"/>
      <c r="BC115" s="39"/>
      <c r="BD115" s="39"/>
      <c r="BE115" s="81"/>
      <c r="BF115" s="82"/>
      <c r="BG115" s="82"/>
      <c r="BH115" s="82"/>
      <c r="BI115" s="81"/>
      <c r="BJ115" s="82"/>
      <c r="BK115" s="82"/>
      <c r="BL115" s="82"/>
      <c r="BM115" s="81"/>
      <c r="BN115" s="82"/>
      <c r="BO115" s="82"/>
      <c r="BP115" s="85"/>
      <c r="BQ115" s="37"/>
    </row>
    <row r="116" spans="3:69" ht="19.350000000000001" customHeight="1" x14ac:dyDescent="0.4"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1"/>
      <c r="O116" s="51"/>
      <c r="P116" s="51"/>
      <c r="Q116" s="51"/>
      <c r="R116" s="52"/>
      <c r="S116" s="52"/>
      <c r="T116" s="52"/>
      <c r="U116" s="178" t="s">
        <v>47</v>
      </c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88"/>
      <c r="AK116" s="49"/>
      <c r="AL116" s="49"/>
      <c r="AM116" s="108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10"/>
      <c r="BC116" s="39"/>
      <c r="BD116" s="34"/>
      <c r="BE116" s="81"/>
      <c r="BF116" s="82"/>
      <c r="BG116" s="82"/>
      <c r="BH116" s="82"/>
      <c r="BI116" s="81"/>
      <c r="BJ116" s="82"/>
      <c r="BK116" s="82"/>
      <c r="BL116" s="82"/>
      <c r="BM116" s="81"/>
      <c r="BN116" s="82"/>
      <c r="BO116" s="82"/>
      <c r="BP116" s="85"/>
      <c r="BQ116" s="37"/>
    </row>
    <row r="117" spans="3:69" ht="19.350000000000001" customHeight="1" x14ac:dyDescent="0.4">
      <c r="C117" s="32"/>
      <c r="D117" s="176" t="s">
        <v>26</v>
      </c>
      <c r="E117" s="171"/>
      <c r="F117" s="171"/>
      <c r="G117" s="171"/>
      <c r="H117" s="171"/>
      <c r="I117" s="171"/>
      <c r="J117" s="171"/>
      <c r="K117" s="171"/>
      <c r="L117" s="171"/>
      <c r="M117" s="172"/>
      <c r="N117" s="96" t="str">
        <f>IF([4]回答表!F17="簡易水道事業",IF([4]回答表!AA43="○","○",""),"")</f>
        <v/>
      </c>
      <c r="O117" s="97"/>
      <c r="P117" s="97"/>
      <c r="Q117" s="98"/>
      <c r="R117" s="38"/>
      <c r="S117" s="38"/>
      <c r="T117" s="38"/>
      <c r="U117" s="190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2"/>
      <c r="AK117" s="49"/>
      <c r="AL117" s="49"/>
      <c r="AM117" s="108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10"/>
      <c r="BC117" s="39"/>
      <c r="BD117" s="53"/>
      <c r="BE117" s="81"/>
      <c r="BF117" s="82"/>
      <c r="BG117" s="82"/>
      <c r="BH117" s="82"/>
      <c r="BI117" s="81"/>
      <c r="BJ117" s="82"/>
      <c r="BK117" s="82"/>
      <c r="BL117" s="82"/>
      <c r="BM117" s="81"/>
      <c r="BN117" s="82"/>
      <c r="BO117" s="82"/>
      <c r="BP117" s="85"/>
      <c r="BQ117" s="37"/>
    </row>
    <row r="118" spans="3:69" ht="15.6" customHeight="1" x14ac:dyDescent="0.4">
      <c r="C118" s="32"/>
      <c r="D118" s="171"/>
      <c r="E118" s="171"/>
      <c r="F118" s="171"/>
      <c r="G118" s="171"/>
      <c r="H118" s="171"/>
      <c r="I118" s="171"/>
      <c r="J118" s="171"/>
      <c r="K118" s="171"/>
      <c r="L118" s="171"/>
      <c r="M118" s="172"/>
      <c r="N118" s="99"/>
      <c r="O118" s="100"/>
      <c r="P118" s="100"/>
      <c r="Q118" s="101"/>
      <c r="R118" s="38"/>
      <c r="S118" s="38"/>
      <c r="T118" s="38"/>
      <c r="U118" s="117" t="str">
        <f>IF([4]回答表!F17="簡易水道事業",IF([4]回答表!X43="○",[4]回答表!Y182,IF([4]回答表!AA43="○",[4]回答表!Y230,"")),"")</f>
        <v/>
      </c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49"/>
      <c r="AL118" s="49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10"/>
      <c r="BC118" s="39"/>
      <c r="BD118" s="53"/>
      <c r="BE118" s="81" t="s">
        <v>23</v>
      </c>
      <c r="BF118" s="82"/>
      <c r="BG118" s="82"/>
      <c r="BH118" s="82"/>
      <c r="BI118" s="81" t="s">
        <v>24</v>
      </c>
      <c r="BJ118" s="82"/>
      <c r="BK118" s="82"/>
      <c r="BL118" s="82"/>
      <c r="BM118" s="81" t="s">
        <v>25</v>
      </c>
      <c r="BN118" s="82"/>
      <c r="BO118" s="82"/>
      <c r="BP118" s="85"/>
      <c r="BQ118" s="37"/>
    </row>
    <row r="119" spans="3:69" ht="15.6" customHeight="1" x14ac:dyDescent="0.4">
      <c r="C119" s="32"/>
      <c r="D119" s="171"/>
      <c r="E119" s="171"/>
      <c r="F119" s="171"/>
      <c r="G119" s="171"/>
      <c r="H119" s="171"/>
      <c r="I119" s="171"/>
      <c r="J119" s="171"/>
      <c r="K119" s="171"/>
      <c r="L119" s="171"/>
      <c r="M119" s="172"/>
      <c r="N119" s="99"/>
      <c r="O119" s="100"/>
      <c r="P119" s="100"/>
      <c r="Q119" s="101"/>
      <c r="R119" s="38"/>
      <c r="S119" s="38"/>
      <c r="T119" s="38"/>
      <c r="U119" s="120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2"/>
      <c r="AK119" s="49"/>
      <c r="AL119" s="49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10"/>
      <c r="BC119" s="39"/>
      <c r="BD119" s="53"/>
      <c r="BE119" s="81"/>
      <c r="BF119" s="82"/>
      <c r="BG119" s="82"/>
      <c r="BH119" s="82"/>
      <c r="BI119" s="81"/>
      <c r="BJ119" s="82"/>
      <c r="BK119" s="82"/>
      <c r="BL119" s="82"/>
      <c r="BM119" s="81"/>
      <c r="BN119" s="82"/>
      <c r="BO119" s="82"/>
      <c r="BP119" s="85"/>
      <c r="BQ119" s="37"/>
    </row>
    <row r="120" spans="3:69" ht="15.6" customHeight="1" x14ac:dyDescent="0.4">
      <c r="C120" s="32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  <c r="N120" s="102"/>
      <c r="O120" s="103"/>
      <c r="P120" s="103"/>
      <c r="Q120" s="104"/>
      <c r="R120" s="38"/>
      <c r="S120" s="38"/>
      <c r="T120" s="38"/>
      <c r="U120" s="123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5"/>
      <c r="AK120" s="49"/>
      <c r="AL120" s="49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3"/>
      <c r="BC120" s="39"/>
      <c r="BD120" s="53"/>
      <c r="BE120" s="83"/>
      <c r="BF120" s="84"/>
      <c r="BG120" s="84"/>
      <c r="BH120" s="84"/>
      <c r="BI120" s="83"/>
      <c r="BJ120" s="84"/>
      <c r="BK120" s="84"/>
      <c r="BL120" s="84"/>
      <c r="BM120" s="83"/>
      <c r="BN120" s="84"/>
      <c r="BO120" s="84"/>
      <c r="BP120" s="86"/>
      <c r="BQ120" s="37"/>
    </row>
    <row r="121" spans="3:69" ht="15.6" customHeight="1" x14ac:dyDescent="0.5">
      <c r="C121" s="3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19"/>
      <c r="O121" s="19"/>
      <c r="P121" s="19"/>
      <c r="Q121" s="19"/>
      <c r="R121" s="38"/>
      <c r="S121" s="38"/>
      <c r="T121" s="38"/>
      <c r="U121" s="38"/>
      <c r="V121" s="38"/>
      <c r="W121" s="38"/>
      <c r="X121" s="18"/>
      <c r="Y121" s="18"/>
      <c r="Z121" s="18"/>
      <c r="AA121" s="35"/>
      <c r="AB121" s="35"/>
      <c r="AC121" s="35"/>
      <c r="AD121" s="35"/>
      <c r="AE121" s="35"/>
      <c r="AF121" s="35"/>
      <c r="AG121" s="35"/>
      <c r="AH121" s="35"/>
      <c r="AI121" s="35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37"/>
    </row>
    <row r="122" spans="3:69" ht="18.600000000000001" customHeight="1" x14ac:dyDescent="0.5">
      <c r="C122" s="3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19"/>
      <c r="O122" s="19"/>
      <c r="P122" s="19"/>
      <c r="Q122" s="19"/>
      <c r="R122" s="38"/>
      <c r="S122" s="38"/>
      <c r="T122" s="38"/>
      <c r="U122" s="42" t="s">
        <v>32</v>
      </c>
      <c r="V122" s="38"/>
      <c r="W122" s="38"/>
      <c r="X122" s="38"/>
      <c r="Y122" s="38"/>
      <c r="Z122" s="38"/>
      <c r="AA122" s="35"/>
      <c r="AB122" s="43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2" t="s">
        <v>33</v>
      </c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18"/>
      <c r="BQ122" s="37"/>
    </row>
    <row r="123" spans="3:69" ht="15.6" customHeight="1" x14ac:dyDescent="0.4">
      <c r="C123" s="32"/>
      <c r="D123" s="171" t="s">
        <v>34</v>
      </c>
      <c r="E123" s="171"/>
      <c r="F123" s="171"/>
      <c r="G123" s="171"/>
      <c r="H123" s="171"/>
      <c r="I123" s="171"/>
      <c r="J123" s="171"/>
      <c r="K123" s="171"/>
      <c r="L123" s="171"/>
      <c r="M123" s="172"/>
      <c r="N123" s="96" t="str">
        <f>IF([4]回答表!F17="簡易水道事業",IF([4]回答表!AD43="○","○",""),"")</f>
        <v/>
      </c>
      <c r="O123" s="97"/>
      <c r="P123" s="97"/>
      <c r="Q123" s="98"/>
      <c r="R123" s="38"/>
      <c r="S123" s="38"/>
      <c r="T123" s="38"/>
      <c r="U123" s="105" t="str">
        <f>IF([4]回答表!F17="簡易水道事業",IF([4]回答表!AD43="○",[4]回答表!B249,""),"")</f>
        <v/>
      </c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7"/>
      <c r="AK123" s="55"/>
      <c r="AL123" s="55"/>
      <c r="AM123" s="105" t="str">
        <f>IF([4]回答表!F17="簡易水道事業",IF([4]回答表!AD43="○",[4]回答表!B255,""),"")</f>
        <v/>
      </c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7"/>
      <c r="BQ123" s="37"/>
    </row>
    <row r="124" spans="3:69" ht="15.6" customHeight="1" x14ac:dyDescent="0.4">
      <c r="C124" s="32"/>
      <c r="D124" s="171"/>
      <c r="E124" s="171"/>
      <c r="F124" s="171"/>
      <c r="G124" s="171"/>
      <c r="H124" s="171"/>
      <c r="I124" s="171"/>
      <c r="J124" s="171"/>
      <c r="K124" s="171"/>
      <c r="L124" s="171"/>
      <c r="M124" s="172"/>
      <c r="N124" s="99"/>
      <c r="O124" s="100"/>
      <c r="P124" s="100"/>
      <c r="Q124" s="101"/>
      <c r="R124" s="38"/>
      <c r="S124" s="38"/>
      <c r="T124" s="38"/>
      <c r="U124" s="108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10"/>
      <c r="AK124" s="55"/>
      <c r="AL124" s="55"/>
      <c r="AM124" s="108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10"/>
      <c r="BQ124" s="37"/>
    </row>
    <row r="125" spans="3:69" ht="15.6" customHeight="1" x14ac:dyDescent="0.4">
      <c r="C125" s="32"/>
      <c r="D125" s="171"/>
      <c r="E125" s="171"/>
      <c r="F125" s="171"/>
      <c r="G125" s="171"/>
      <c r="H125" s="171"/>
      <c r="I125" s="171"/>
      <c r="J125" s="171"/>
      <c r="K125" s="171"/>
      <c r="L125" s="171"/>
      <c r="M125" s="172"/>
      <c r="N125" s="99"/>
      <c r="O125" s="100"/>
      <c r="P125" s="100"/>
      <c r="Q125" s="101"/>
      <c r="R125" s="38"/>
      <c r="S125" s="38"/>
      <c r="T125" s="38"/>
      <c r="U125" s="108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10"/>
      <c r="AK125" s="55"/>
      <c r="AL125" s="55"/>
      <c r="AM125" s="108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10"/>
      <c r="BQ125" s="37"/>
    </row>
    <row r="126" spans="3:69" ht="15.6" customHeight="1" x14ac:dyDescent="0.4">
      <c r="C126" s="32"/>
      <c r="D126" s="171"/>
      <c r="E126" s="171"/>
      <c r="F126" s="171"/>
      <c r="G126" s="171"/>
      <c r="H126" s="171"/>
      <c r="I126" s="171"/>
      <c r="J126" s="171"/>
      <c r="K126" s="171"/>
      <c r="L126" s="171"/>
      <c r="M126" s="172"/>
      <c r="N126" s="102"/>
      <c r="O126" s="103"/>
      <c r="P126" s="103"/>
      <c r="Q126" s="104"/>
      <c r="R126" s="38"/>
      <c r="S126" s="38"/>
      <c r="T126" s="38"/>
      <c r="U126" s="111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3"/>
      <c r="AK126" s="55"/>
      <c r="AL126" s="55"/>
      <c r="AM126" s="111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3"/>
      <c r="BQ126" s="37"/>
    </row>
    <row r="127" spans="3:69" ht="15.6" customHeight="1" x14ac:dyDescent="0.4"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8"/>
    </row>
    <row r="128" spans="3:69" ht="15.6" customHeight="1" x14ac:dyDescent="0.4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</row>
    <row r="129" spans="3:69" ht="15.6" customHeight="1" x14ac:dyDescent="0.4"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28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30"/>
    </row>
    <row r="130" spans="3:69" ht="15.6" customHeight="1" x14ac:dyDescent="0.5">
      <c r="C130" s="32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18"/>
      <c r="Y130" s="18"/>
      <c r="Z130" s="18"/>
      <c r="AA130" s="34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6"/>
      <c r="AO130" s="39"/>
      <c r="AP130" s="40"/>
      <c r="AQ130" s="40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5"/>
      <c r="BN130" s="35"/>
      <c r="BO130" s="35"/>
      <c r="BP130" s="36"/>
      <c r="BQ130" s="37"/>
    </row>
    <row r="131" spans="3:69" ht="15.6" customHeight="1" x14ac:dyDescent="0.5">
      <c r="C131" s="32"/>
      <c r="D131" s="127" t="s">
        <v>14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9"/>
      <c r="R131" s="87" t="s">
        <v>48</v>
      </c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9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5"/>
      <c r="BN131" s="35"/>
      <c r="BO131" s="35"/>
      <c r="BP131" s="36"/>
      <c r="BQ131" s="37"/>
    </row>
    <row r="132" spans="3:69" ht="15.6" customHeight="1" x14ac:dyDescent="0.5">
      <c r="C132" s="32"/>
      <c r="D132" s="130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2"/>
      <c r="R132" s="93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5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5"/>
      <c r="BN132" s="35"/>
      <c r="BO132" s="35"/>
      <c r="BP132" s="36"/>
      <c r="BQ132" s="37"/>
    </row>
    <row r="133" spans="3:69" ht="15.6" customHeight="1" x14ac:dyDescent="0.5">
      <c r="C133" s="32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18"/>
      <c r="Y133" s="18"/>
      <c r="Z133" s="18"/>
      <c r="AA133" s="34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6"/>
      <c r="AO133" s="39"/>
      <c r="AP133" s="40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5"/>
      <c r="BN133" s="35"/>
      <c r="BO133" s="35"/>
      <c r="BP133" s="36"/>
      <c r="BQ133" s="37"/>
    </row>
    <row r="134" spans="3:69" ht="25.5" x14ac:dyDescent="0.5">
      <c r="C134" s="32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42" t="s">
        <v>40</v>
      </c>
      <c r="V134" s="44"/>
      <c r="W134" s="43"/>
      <c r="X134" s="45"/>
      <c r="Y134" s="4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3"/>
      <c r="AL134" s="43"/>
      <c r="AM134" s="42" t="s">
        <v>36</v>
      </c>
      <c r="AN134" s="38"/>
      <c r="AO134" s="38"/>
      <c r="AP134" s="38"/>
      <c r="AQ134" s="38"/>
      <c r="AR134" s="38"/>
      <c r="AS134" s="35"/>
      <c r="AT134" s="43"/>
      <c r="AU134" s="43"/>
      <c r="AV134" s="43"/>
      <c r="AW134" s="43"/>
      <c r="AX134" s="43"/>
      <c r="AY134" s="43"/>
      <c r="AZ134" s="43"/>
      <c r="BA134" s="43"/>
      <c r="BB134" s="43"/>
      <c r="BC134" s="47"/>
      <c r="BD134" s="35"/>
      <c r="BE134" s="48" t="s">
        <v>17</v>
      </c>
      <c r="BF134" s="59"/>
      <c r="BG134" s="59"/>
      <c r="BH134" s="59"/>
      <c r="BI134" s="59"/>
      <c r="BJ134" s="59"/>
      <c r="BK134" s="59"/>
      <c r="BL134" s="35"/>
      <c r="BM134" s="35"/>
      <c r="BN134" s="35"/>
      <c r="BO134" s="35"/>
      <c r="BP134" s="36"/>
      <c r="BQ134" s="37"/>
    </row>
    <row r="135" spans="3:69" ht="19.350000000000001" customHeight="1" x14ac:dyDescent="0.4">
      <c r="C135" s="32"/>
      <c r="D135" s="171" t="s">
        <v>18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96" t="str">
        <f>IF([4]回答表!F17="下水道事業",IF([4]回答表!X43="○","○",""),"")</f>
        <v/>
      </c>
      <c r="O135" s="97"/>
      <c r="P135" s="97"/>
      <c r="Q135" s="98"/>
      <c r="R135" s="38"/>
      <c r="S135" s="38"/>
      <c r="T135" s="38"/>
      <c r="U135" s="178" t="s">
        <v>49</v>
      </c>
      <c r="V135" s="179"/>
      <c r="W135" s="179"/>
      <c r="X135" s="179"/>
      <c r="Y135" s="179"/>
      <c r="Z135" s="179"/>
      <c r="AA135" s="179"/>
      <c r="AB135" s="179"/>
      <c r="AC135" s="178" t="s">
        <v>50</v>
      </c>
      <c r="AD135" s="179"/>
      <c r="AE135" s="179"/>
      <c r="AF135" s="179"/>
      <c r="AG135" s="179"/>
      <c r="AH135" s="179"/>
      <c r="AI135" s="179"/>
      <c r="AJ135" s="188"/>
      <c r="AK135" s="49"/>
      <c r="AL135" s="49"/>
      <c r="AM135" s="105" t="str">
        <f>IF([4]回答表!F17="下水道事業",IF([4]回答表!X43="○",[4]回答表!B154,IF([4]回答表!AA43="○",[4]回答表!B201,"")),"")</f>
        <v/>
      </c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39"/>
      <c r="BD135" s="34"/>
      <c r="BE135" s="114" t="str">
        <f>IF([4]回答表!F17="下水道事業",IF([4]回答表!X43="○",[4]回答表!B190,IF([4]回答表!AA43="○",[4]回答表!B238,"")),"")</f>
        <v/>
      </c>
      <c r="BF135" s="115"/>
      <c r="BG135" s="115"/>
      <c r="BH135" s="115"/>
      <c r="BI135" s="114"/>
      <c r="BJ135" s="115"/>
      <c r="BK135" s="115"/>
      <c r="BL135" s="115"/>
      <c r="BM135" s="114"/>
      <c r="BN135" s="115"/>
      <c r="BO135" s="115"/>
      <c r="BP135" s="116"/>
      <c r="BQ135" s="37"/>
    </row>
    <row r="136" spans="3:69" ht="19.350000000000001" customHeight="1" x14ac:dyDescent="0.4">
      <c r="C136" s="32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99"/>
      <c r="O136" s="100"/>
      <c r="P136" s="100"/>
      <c r="Q136" s="101"/>
      <c r="R136" s="38"/>
      <c r="S136" s="38"/>
      <c r="T136" s="38"/>
      <c r="U136" s="180"/>
      <c r="V136" s="181"/>
      <c r="W136" s="181"/>
      <c r="X136" s="181"/>
      <c r="Y136" s="181"/>
      <c r="Z136" s="181"/>
      <c r="AA136" s="181"/>
      <c r="AB136" s="181"/>
      <c r="AC136" s="180"/>
      <c r="AD136" s="181"/>
      <c r="AE136" s="181"/>
      <c r="AF136" s="181"/>
      <c r="AG136" s="181"/>
      <c r="AH136" s="181"/>
      <c r="AI136" s="181"/>
      <c r="AJ136" s="189"/>
      <c r="AK136" s="49"/>
      <c r="AL136" s="49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10"/>
      <c r="BC136" s="39"/>
      <c r="BD136" s="34"/>
      <c r="BE136" s="81"/>
      <c r="BF136" s="82"/>
      <c r="BG136" s="82"/>
      <c r="BH136" s="82"/>
      <c r="BI136" s="81"/>
      <c r="BJ136" s="82"/>
      <c r="BK136" s="82"/>
      <c r="BL136" s="82"/>
      <c r="BM136" s="81"/>
      <c r="BN136" s="82"/>
      <c r="BO136" s="82"/>
      <c r="BP136" s="85"/>
      <c r="BQ136" s="37"/>
    </row>
    <row r="137" spans="3:69" ht="15.6" customHeight="1" x14ac:dyDescent="0.4">
      <c r="C137" s="32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99"/>
      <c r="O137" s="100"/>
      <c r="P137" s="100"/>
      <c r="Q137" s="101"/>
      <c r="R137" s="38"/>
      <c r="S137" s="38"/>
      <c r="T137" s="38"/>
      <c r="U137" s="117" t="str">
        <f>IF([4]回答表!F17="下水道事業",IF([4]回答表!X43="○",[4]回答表!Y184,IF([4]回答表!AA43="○",[4]回答表!Y232,"")),"")</f>
        <v/>
      </c>
      <c r="V137" s="118"/>
      <c r="W137" s="118"/>
      <c r="X137" s="118"/>
      <c r="Y137" s="118"/>
      <c r="Z137" s="118"/>
      <c r="AA137" s="118"/>
      <c r="AB137" s="119"/>
      <c r="AC137" s="117" t="str">
        <f>IF([4]回答表!F17="下水道事業",IF([4]回答表!X43="○",[4]回答表!Y185,IF([4]回答表!AA43="○",[4]回答表!Y233,"")),"")</f>
        <v/>
      </c>
      <c r="AD137" s="118"/>
      <c r="AE137" s="118"/>
      <c r="AF137" s="118"/>
      <c r="AG137" s="118"/>
      <c r="AH137" s="118"/>
      <c r="AI137" s="118"/>
      <c r="AJ137" s="119"/>
      <c r="AK137" s="49"/>
      <c r="AL137" s="49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10"/>
      <c r="BC137" s="39"/>
      <c r="BD137" s="34"/>
      <c r="BE137" s="81"/>
      <c r="BF137" s="82"/>
      <c r="BG137" s="82"/>
      <c r="BH137" s="82"/>
      <c r="BI137" s="81"/>
      <c r="BJ137" s="82"/>
      <c r="BK137" s="82"/>
      <c r="BL137" s="82"/>
      <c r="BM137" s="81"/>
      <c r="BN137" s="82"/>
      <c r="BO137" s="82"/>
      <c r="BP137" s="85"/>
      <c r="BQ137" s="37"/>
    </row>
    <row r="138" spans="3:69" ht="15.6" customHeight="1" x14ac:dyDescent="0.4">
      <c r="C138" s="32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02"/>
      <c r="O138" s="103"/>
      <c r="P138" s="103"/>
      <c r="Q138" s="104"/>
      <c r="R138" s="38"/>
      <c r="S138" s="38"/>
      <c r="T138" s="38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49"/>
      <c r="AL138" s="49"/>
      <c r="AM138" s="108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10"/>
      <c r="BC138" s="39"/>
      <c r="BD138" s="34"/>
      <c r="BE138" s="81" t="str">
        <f>IF([4]回答表!F17="下水道事業",IF([4]回答表!X43="○",[4]回答表!E190,IF([4]回答表!AA43="○",[4]回答表!E238,"")),"")</f>
        <v/>
      </c>
      <c r="BF138" s="82"/>
      <c r="BG138" s="82"/>
      <c r="BH138" s="82"/>
      <c r="BI138" s="81" t="str">
        <f>IF([4]回答表!F17="下水道事業",IF([4]回答表!X43="○",[4]回答表!E191,IF([4]回答表!AA43="○",[4]回答表!E239,"")),"")</f>
        <v/>
      </c>
      <c r="BJ138" s="82"/>
      <c r="BK138" s="82"/>
      <c r="BL138" s="82"/>
      <c r="BM138" s="81" t="str">
        <f>IF([4]回答表!F17="下水道事業",IF([4]回答表!X43="○",[4]回答表!E192,IF([4]回答表!AA43="○",[4]回答表!E240,"")),"")</f>
        <v/>
      </c>
      <c r="BN138" s="82"/>
      <c r="BO138" s="82"/>
      <c r="BP138" s="85"/>
      <c r="BQ138" s="37"/>
    </row>
    <row r="139" spans="3:69" ht="15.6" customHeight="1" x14ac:dyDescent="0.4"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51"/>
      <c r="P139" s="51"/>
      <c r="Q139" s="51"/>
      <c r="R139" s="52"/>
      <c r="S139" s="52"/>
      <c r="T139" s="52"/>
      <c r="U139" s="123"/>
      <c r="V139" s="124"/>
      <c r="W139" s="124"/>
      <c r="X139" s="124"/>
      <c r="Y139" s="124"/>
      <c r="Z139" s="124"/>
      <c r="AA139" s="124"/>
      <c r="AB139" s="125"/>
      <c r="AC139" s="123"/>
      <c r="AD139" s="124"/>
      <c r="AE139" s="124"/>
      <c r="AF139" s="124"/>
      <c r="AG139" s="124"/>
      <c r="AH139" s="124"/>
      <c r="AI139" s="124"/>
      <c r="AJ139" s="125"/>
      <c r="AK139" s="49"/>
      <c r="AL139" s="49"/>
      <c r="AM139" s="108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10"/>
      <c r="BC139" s="39"/>
      <c r="BD139" s="39"/>
      <c r="BE139" s="81"/>
      <c r="BF139" s="82"/>
      <c r="BG139" s="82"/>
      <c r="BH139" s="82"/>
      <c r="BI139" s="81"/>
      <c r="BJ139" s="82"/>
      <c r="BK139" s="82"/>
      <c r="BL139" s="82"/>
      <c r="BM139" s="81"/>
      <c r="BN139" s="82"/>
      <c r="BO139" s="82"/>
      <c r="BP139" s="85"/>
      <c r="BQ139" s="37"/>
    </row>
    <row r="140" spans="3:69" ht="19.350000000000001" customHeight="1" x14ac:dyDescent="0.4"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1"/>
      <c r="O140" s="51"/>
      <c r="P140" s="51"/>
      <c r="Q140" s="51"/>
      <c r="R140" s="52"/>
      <c r="S140" s="52"/>
      <c r="T140" s="52"/>
      <c r="U140" s="178" t="s">
        <v>51</v>
      </c>
      <c r="V140" s="179"/>
      <c r="W140" s="179"/>
      <c r="X140" s="179"/>
      <c r="Y140" s="179"/>
      <c r="Z140" s="179"/>
      <c r="AA140" s="179"/>
      <c r="AB140" s="179"/>
      <c r="AC140" s="182" t="s">
        <v>52</v>
      </c>
      <c r="AD140" s="183"/>
      <c r="AE140" s="183"/>
      <c r="AF140" s="183"/>
      <c r="AG140" s="183"/>
      <c r="AH140" s="183"/>
      <c r="AI140" s="183"/>
      <c r="AJ140" s="184"/>
      <c r="AK140" s="49"/>
      <c r="AL140" s="49"/>
      <c r="AM140" s="108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10"/>
      <c r="BC140" s="39"/>
      <c r="BD140" s="34"/>
      <c r="BE140" s="81"/>
      <c r="BF140" s="82"/>
      <c r="BG140" s="82"/>
      <c r="BH140" s="82"/>
      <c r="BI140" s="81"/>
      <c r="BJ140" s="82"/>
      <c r="BK140" s="82"/>
      <c r="BL140" s="82"/>
      <c r="BM140" s="81"/>
      <c r="BN140" s="82"/>
      <c r="BO140" s="82"/>
      <c r="BP140" s="85"/>
      <c r="BQ140" s="37"/>
    </row>
    <row r="141" spans="3:69" ht="19.350000000000001" customHeight="1" x14ac:dyDescent="0.4">
      <c r="C141" s="32"/>
      <c r="D141" s="176" t="s">
        <v>26</v>
      </c>
      <c r="E141" s="171"/>
      <c r="F141" s="171"/>
      <c r="G141" s="171"/>
      <c r="H141" s="171"/>
      <c r="I141" s="171"/>
      <c r="J141" s="171"/>
      <c r="K141" s="171"/>
      <c r="L141" s="171"/>
      <c r="M141" s="172"/>
      <c r="N141" s="96" t="str">
        <f>IF([4]回答表!F17="下水道事業",IF([4]回答表!AA43="○","○",""),"")</f>
        <v/>
      </c>
      <c r="O141" s="97"/>
      <c r="P141" s="97"/>
      <c r="Q141" s="98"/>
      <c r="R141" s="38"/>
      <c r="S141" s="38"/>
      <c r="T141" s="38"/>
      <c r="U141" s="180"/>
      <c r="V141" s="181"/>
      <c r="W141" s="181"/>
      <c r="X141" s="181"/>
      <c r="Y141" s="181"/>
      <c r="Z141" s="181"/>
      <c r="AA141" s="181"/>
      <c r="AB141" s="181"/>
      <c r="AC141" s="185"/>
      <c r="AD141" s="186"/>
      <c r="AE141" s="186"/>
      <c r="AF141" s="186"/>
      <c r="AG141" s="186"/>
      <c r="AH141" s="186"/>
      <c r="AI141" s="186"/>
      <c r="AJ141" s="187"/>
      <c r="AK141" s="49"/>
      <c r="AL141" s="49"/>
      <c r="AM141" s="108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10"/>
      <c r="BC141" s="39"/>
      <c r="BD141" s="53"/>
      <c r="BE141" s="81"/>
      <c r="BF141" s="82"/>
      <c r="BG141" s="82"/>
      <c r="BH141" s="82"/>
      <c r="BI141" s="81"/>
      <c r="BJ141" s="82"/>
      <c r="BK141" s="82"/>
      <c r="BL141" s="82"/>
      <c r="BM141" s="81"/>
      <c r="BN141" s="82"/>
      <c r="BO141" s="82"/>
      <c r="BP141" s="85"/>
      <c r="BQ141" s="37"/>
    </row>
    <row r="142" spans="3:69" ht="15.6" customHeight="1" x14ac:dyDescent="0.4">
      <c r="C142" s="32"/>
      <c r="D142" s="171"/>
      <c r="E142" s="171"/>
      <c r="F142" s="171"/>
      <c r="G142" s="171"/>
      <c r="H142" s="171"/>
      <c r="I142" s="171"/>
      <c r="J142" s="171"/>
      <c r="K142" s="171"/>
      <c r="L142" s="171"/>
      <c r="M142" s="172"/>
      <c r="N142" s="99"/>
      <c r="O142" s="100"/>
      <c r="P142" s="100"/>
      <c r="Q142" s="101"/>
      <c r="R142" s="38"/>
      <c r="S142" s="38"/>
      <c r="T142" s="38"/>
      <c r="U142" s="117" t="str">
        <f>IF([4]回答表!F17="下水道事業",IF([4]回答表!X43="○",[4]回答表!Y186,IF([4]回答表!AA43="○",[4]回答表!Y234,"")),"")</f>
        <v/>
      </c>
      <c r="V142" s="118"/>
      <c r="W142" s="118"/>
      <c r="X142" s="118"/>
      <c r="Y142" s="118"/>
      <c r="Z142" s="118"/>
      <c r="AA142" s="118"/>
      <c r="AB142" s="119"/>
      <c r="AC142" s="117" t="str">
        <f>IF([4]回答表!F17="下水道事業",IF([4]回答表!X43="○",[4]回答表!Y187,IF([4]回答表!AA43="○",[4]回答表!Y235,"")),"")</f>
        <v/>
      </c>
      <c r="AD142" s="118"/>
      <c r="AE142" s="118"/>
      <c r="AF142" s="118"/>
      <c r="AG142" s="118"/>
      <c r="AH142" s="118"/>
      <c r="AI142" s="118"/>
      <c r="AJ142" s="119"/>
      <c r="AK142" s="49"/>
      <c r="AL142" s="49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10"/>
      <c r="BC142" s="39"/>
      <c r="BD142" s="53"/>
      <c r="BE142" s="81" t="s">
        <v>23</v>
      </c>
      <c r="BF142" s="82"/>
      <c r="BG142" s="82"/>
      <c r="BH142" s="82"/>
      <c r="BI142" s="81" t="s">
        <v>24</v>
      </c>
      <c r="BJ142" s="82"/>
      <c r="BK142" s="82"/>
      <c r="BL142" s="82"/>
      <c r="BM142" s="81" t="s">
        <v>25</v>
      </c>
      <c r="BN142" s="82"/>
      <c r="BO142" s="82"/>
      <c r="BP142" s="85"/>
      <c r="BQ142" s="37"/>
    </row>
    <row r="143" spans="3:69" ht="15.6" customHeight="1" x14ac:dyDescent="0.4">
      <c r="C143" s="32"/>
      <c r="D143" s="171"/>
      <c r="E143" s="171"/>
      <c r="F143" s="171"/>
      <c r="G143" s="171"/>
      <c r="H143" s="171"/>
      <c r="I143" s="171"/>
      <c r="J143" s="171"/>
      <c r="K143" s="171"/>
      <c r="L143" s="171"/>
      <c r="M143" s="172"/>
      <c r="N143" s="99"/>
      <c r="O143" s="100"/>
      <c r="P143" s="100"/>
      <c r="Q143" s="101"/>
      <c r="R143" s="38"/>
      <c r="S143" s="38"/>
      <c r="T143" s="38"/>
      <c r="U143" s="120"/>
      <c r="V143" s="121"/>
      <c r="W143" s="121"/>
      <c r="X143" s="121"/>
      <c r="Y143" s="121"/>
      <c r="Z143" s="121"/>
      <c r="AA143" s="121"/>
      <c r="AB143" s="122"/>
      <c r="AC143" s="120"/>
      <c r="AD143" s="121"/>
      <c r="AE143" s="121"/>
      <c r="AF143" s="121"/>
      <c r="AG143" s="121"/>
      <c r="AH143" s="121"/>
      <c r="AI143" s="121"/>
      <c r="AJ143" s="122"/>
      <c r="AK143" s="49"/>
      <c r="AL143" s="49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10"/>
      <c r="BC143" s="39"/>
      <c r="BD143" s="53"/>
      <c r="BE143" s="81"/>
      <c r="BF143" s="82"/>
      <c r="BG143" s="82"/>
      <c r="BH143" s="82"/>
      <c r="BI143" s="81"/>
      <c r="BJ143" s="82"/>
      <c r="BK143" s="82"/>
      <c r="BL143" s="82"/>
      <c r="BM143" s="81"/>
      <c r="BN143" s="82"/>
      <c r="BO143" s="82"/>
      <c r="BP143" s="85"/>
      <c r="BQ143" s="37"/>
    </row>
    <row r="144" spans="3:69" ht="15.6" customHeight="1" x14ac:dyDescent="0.4">
      <c r="C144" s="32"/>
      <c r="D144" s="171"/>
      <c r="E144" s="171"/>
      <c r="F144" s="171"/>
      <c r="G144" s="171"/>
      <c r="H144" s="171"/>
      <c r="I144" s="171"/>
      <c r="J144" s="171"/>
      <c r="K144" s="171"/>
      <c r="L144" s="171"/>
      <c r="M144" s="172"/>
      <c r="N144" s="102"/>
      <c r="O144" s="103"/>
      <c r="P144" s="103"/>
      <c r="Q144" s="104"/>
      <c r="R144" s="38"/>
      <c r="S144" s="38"/>
      <c r="T144" s="38"/>
      <c r="U144" s="123"/>
      <c r="V144" s="124"/>
      <c r="W144" s="124"/>
      <c r="X144" s="124"/>
      <c r="Y144" s="124"/>
      <c r="Z144" s="124"/>
      <c r="AA144" s="124"/>
      <c r="AB144" s="125"/>
      <c r="AC144" s="123"/>
      <c r="AD144" s="124"/>
      <c r="AE144" s="124"/>
      <c r="AF144" s="124"/>
      <c r="AG144" s="124"/>
      <c r="AH144" s="124"/>
      <c r="AI144" s="124"/>
      <c r="AJ144" s="125"/>
      <c r="AK144" s="49"/>
      <c r="AL144" s="49"/>
      <c r="AM144" s="111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3"/>
      <c r="BC144" s="39"/>
      <c r="BD144" s="53"/>
      <c r="BE144" s="83"/>
      <c r="BF144" s="84"/>
      <c r="BG144" s="84"/>
      <c r="BH144" s="84"/>
      <c r="BI144" s="83"/>
      <c r="BJ144" s="84"/>
      <c r="BK144" s="84"/>
      <c r="BL144" s="84"/>
      <c r="BM144" s="83"/>
      <c r="BN144" s="84"/>
      <c r="BO144" s="84"/>
      <c r="BP144" s="86"/>
      <c r="BQ144" s="37"/>
    </row>
    <row r="145" spans="3:69" ht="15.6" customHeight="1" x14ac:dyDescent="0.5"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19"/>
      <c r="O145" s="19"/>
      <c r="P145" s="19"/>
      <c r="Q145" s="19"/>
      <c r="R145" s="38"/>
      <c r="S145" s="38"/>
      <c r="T145" s="38"/>
      <c r="U145" s="38"/>
      <c r="V145" s="38"/>
      <c r="W145" s="38"/>
      <c r="X145" s="18"/>
      <c r="Y145" s="18"/>
      <c r="Z145" s="18"/>
      <c r="AA145" s="35"/>
      <c r="AB145" s="35"/>
      <c r="AC145" s="35"/>
      <c r="AD145" s="35"/>
      <c r="AE145" s="35"/>
      <c r="AF145" s="35"/>
      <c r="AG145" s="35"/>
      <c r="AH145" s="35"/>
      <c r="AI145" s="35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37"/>
    </row>
    <row r="146" spans="3:69" ht="18.600000000000001" customHeight="1" x14ac:dyDescent="0.5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42" t="s">
        <v>32</v>
      </c>
      <c r="V146" s="38"/>
      <c r="W146" s="38"/>
      <c r="X146" s="38"/>
      <c r="Y146" s="38"/>
      <c r="Z146" s="38"/>
      <c r="AA146" s="35"/>
      <c r="AB146" s="43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2" t="s">
        <v>33</v>
      </c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18"/>
      <c r="BQ146" s="37"/>
    </row>
    <row r="147" spans="3:69" ht="15.6" customHeight="1" x14ac:dyDescent="0.4">
      <c r="C147" s="32"/>
      <c r="D147" s="171" t="s">
        <v>34</v>
      </c>
      <c r="E147" s="171"/>
      <c r="F147" s="171"/>
      <c r="G147" s="171"/>
      <c r="H147" s="171"/>
      <c r="I147" s="171"/>
      <c r="J147" s="171"/>
      <c r="K147" s="171"/>
      <c r="L147" s="171"/>
      <c r="M147" s="172"/>
      <c r="N147" s="96" t="str">
        <f>IF([4]回答表!F17="下水道事業",IF([4]回答表!AD43="○","○",""),"")</f>
        <v>○</v>
      </c>
      <c r="O147" s="97"/>
      <c r="P147" s="97"/>
      <c r="Q147" s="98"/>
      <c r="R147" s="38"/>
      <c r="S147" s="38"/>
      <c r="T147" s="38"/>
      <c r="U147" s="259" t="str">
        <f>IF([4]回答表!F17="下水道事業",IF([4]回答表!AD43="○",[4]回答表!B249,""),"")</f>
        <v>秋田県で検討している下水道事業広域化・共同化事業のうち、「秋田中央ブロックにおける管路包括的民間委託の共同発注」（マンホールポンプを含む管路の維持管理業務）</v>
      </c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1"/>
      <c r="AK147" s="55"/>
      <c r="AL147" s="55"/>
      <c r="AM147" s="105" t="str">
        <f>IF([4]回答表!F17="下水道事業",IF([4]回答表!AD43="○",[4]回答表!B255,""),"")</f>
        <v>業務範囲および業者選定の検討。</v>
      </c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7"/>
      <c r="BQ147" s="37"/>
    </row>
    <row r="148" spans="3:69" ht="15.6" customHeight="1" x14ac:dyDescent="0.4">
      <c r="C148" s="32"/>
      <c r="D148" s="171"/>
      <c r="E148" s="171"/>
      <c r="F148" s="171"/>
      <c r="G148" s="171"/>
      <c r="H148" s="171"/>
      <c r="I148" s="171"/>
      <c r="J148" s="171"/>
      <c r="K148" s="171"/>
      <c r="L148" s="171"/>
      <c r="M148" s="172"/>
      <c r="N148" s="99"/>
      <c r="O148" s="100"/>
      <c r="P148" s="100"/>
      <c r="Q148" s="101"/>
      <c r="R148" s="38"/>
      <c r="S148" s="38"/>
      <c r="T148" s="38"/>
      <c r="U148" s="262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4"/>
      <c r="AK148" s="55"/>
      <c r="AL148" s="55"/>
      <c r="AM148" s="108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10"/>
      <c r="BQ148" s="37"/>
    </row>
    <row r="149" spans="3:69" ht="15.6" customHeight="1" x14ac:dyDescent="0.4">
      <c r="C149" s="32"/>
      <c r="D149" s="171"/>
      <c r="E149" s="171"/>
      <c r="F149" s="171"/>
      <c r="G149" s="171"/>
      <c r="H149" s="171"/>
      <c r="I149" s="171"/>
      <c r="J149" s="171"/>
      <c r="K149" s="171"/>
      <c r="L149" s="171"/>
      <c r="M149" s="172"/>
      <c r="N149" s="99"/>
      <c r="O149" s="100"/>
      <c r="P149" s="100"/>
      <c r="Q149" s="101"/>
      <c r="R149" s="38"/>
      <c r="S149" s="38"/>
      <c r="T149" s="38"/>
      <c r="U149" s="262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4"/>
      <c r="AK149" s="55"/>
      <c r="AL149" s="55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10"/>
      <c r="BQ149" s="37"/>
    </row>
    <row r="150" spans="3:69" ht="15.6" customHeight="1" x14ac:dyDescent="0.4">
      <c r="C150" s="32"/>
      <c r="D150" s="171"/>
      <c r="E150" s="171"/>
      <c r="F150" s="171"/>
      <c r="G150" s="171"/>
      <c r="H150" s="171"/>
      <c r="I150" s="171"/>
      <c r="J150" s="171"/>
      <c r="K150" s="171"/>
      <c r="L150" s="171"/>
      <c r="M150" s="172"/>
      <c r="N150" s="102"/>
      <c r="O150" s="103"/>
      <c r="P150" s="103"/>
      <c r="Q150" s="104"/>
      <c r="R150" s="38"/>
      <c r="S150" s="38"/>
      <c r="T150" s="38"/>
      <c r="U150" s="265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7"/>
      <c r="AK150" s="55"/>
      <c r="AL150" s="55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3"/>
      <c r="BQ150" s="37"/>
    </row>
    <row r="151" spans="3:69" ht="15.6" customHeight="1" x14ac:dyDescent="0.4"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8"/>
    </row>
    <row r="152" spans="3:69" ht="15.6" customHeight="1" x14ac:dyDescent="0.4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</row>
    <row r="153" spans="3:69" ht="15.6" customHeight="1" x14ac:dyDescent="0.4"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28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30"/>
    </row>
    <row r="154" spans="3:69" ht="15.6" customHeight="1" x14ac:dyDescent="0.5">
      <c r="C154" s="32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8"/>
      <c r="Y154" s="18"/>
      <c r="Z154" s="18"/>
      <c r="AA154" s="34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6"/>
      <c r="AO154" s="39"/>
      <c r="AP154" s="40"/>
      <c r="AQ154" s="40"/>
      <c r="AR154" s="177"/>
      <c r="AS154" s="177"/>
      <c r="AT154" s="177"/>
      <c r="AU154" s="177"/>
      <c r="AV154" s="177"/>
      <c r="AW154" s="177"/>
      <c r="AX154" s="177"/>
      <c r="AY154" s="177"/>
      <c r="AZ154" s="177"/>
      <c r="BA154" s="177"/>
      <c r="BB154" s="177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5"/>
      <c r="BN154" s="35"/>
      <c r="BO154" s="35"/>
      <c r="BP154" s="36"/>
      <c r="BQ154" s="37"/>
    </row>
    <row r="155" spans="3:69" ht="15.6" customHeight="1" x14ac:dyDescent="0.5">
      <c r="C155" s="32"/>
      <c r="D155" s="127" t="s">
        <v>14</v>
      </c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9"/>
      <c r="R155" s="87" t="s">
        <v>53</v>
      </c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9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5"/>
      <c r="BN155" s="35"/>
      <c r="BO155" s="35"/>
      <c r="BP155" s="36"/>
      <c r="BQ155" s="37"/>
    </row>
    <row r="156" spans="3:69" ht="15.6" customHeight="1" x14ac:dyDescent="0.5">
      <c r="C156" s="32"/>
      <c r="D156" s="130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2"/>
      <c r="R156" s="93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5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5"/>
      <c r="BN156" s="35"/>
      <c r="BO156" s="35"/>
      <c r="BP156" s="36"/>
      <c r="BQ156" s="37"/>
    </row>
    <row r="157" spans="3:69" ht="15.6" customHeight="1" x14ac:dyDescent="0.5">
      <c r="C157" s="32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18"/>
      <c r="Y157" s="18"/>
      <c r="Z157" s="18"/>
      <c r="AA157" s="34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6"/>
      <c r="AO157" s="39"/>
      <c r="AP157" s="40"/>
      <c r="AQ157" s="40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5"/>
      <c r="BN157" s="35"/>
      <c r="BO157" s="35"/>
      <c r="BP157" s="36"/>
      <c r="BQ157" s="37"/>
    </row>
    <row r="158" spans="3:69" ht="25.5" x14ac:dyDescent="0.5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42" t="s">
        <v>36</v>
      </c>
      <c r="V158" s="38"/>
      <c r="W158" s="38"/>
      <c r="X158" s="38"/>
      <c r="Y158" s="38"/>
      <c r="Z158" s="38"/>
      <c r="AA158" s="35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8" t="s">
        <v>17</v>
      </c>
      <c r="AN158" s="59"/>
      <c r="AO158" s="59"/>
      <c r="AP158" s="59"/>
      <c r="AQ158" s="59"/>
      <c r="AR158" s="59"/>
      <c r="AS158" s="59"/>
      <c r="AT158" s="35"/>
      <c r="AU158" s="35"/>
      <c r="AV158" s="35"/>
      <c r="AW158" s="35"/>
      <c r="AX158" s="36"/>
      <c r="AY158" s="47"/>
      <c r="AZ158" s="47"/>
      <c r="BA158" s="47"/>
      <c r="BB158" s="47"/>
      <c r="BC158" s="47"/>
      <c r="BD158" s="35"/>
      <c r="BE158" s="48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6"/>
      <c r="BQ158" s="37"/>
    </row>
    <row r="159" spans="3:69" ht="19.350000000000001" customHeight="1" x14ac:dyDescent="0.5">
      <c r="C159" s="32"/>
      <c r="D159" s="171" t="s">
        <v>18</v>
      </c>
      <c r="E159" s="171"/>
      <c r="F159" s="171"/>
      <c r="G159" s="171"/>
      <c r="H159" s="171"/>
      <c r="I159" s="171"/>
      <c r="J159" s="171"/>
      <c r="K159" s="171"/>
      <c r="L159" s="171"/>
      <c r="M159" s="171"/>
      <c r="N159" s="96" t="str">
        <f>IF([4]回答表!BD17="○",IF([4]回答表!X43="○","○",""),"")</f>
        <v/>
      </c>
      <c r="O159" s="97"/>
      <c r="P159" s="97"/>
      <c r="Q159" s="98"/>
      <c r="R159" s="38"/>
      <c r="S159" s="38"/>
      <c r="T159" s="38"/>
      <c r="U159" s="105" t="str">
        <f>IF([4]回答表!BD17="○",IF([4]回答表!X43="○",[4]回答表!B154,IF([4]回答表!AA43="○",[4]回答表!B201,"")),"")</f>
        <v/>
      </c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7"/>
      <c r="AK159" s="49"/>
      <c r="AL159" s="49"/>
      <c r="AM159" s="114" t="str">
        <f>IF([4]回答表!BD17="○",IF([4]回答表!X43="○",[4]回答表!B190,IF([4]回答表!AA43="○",[4]回答表!B238,"")),"")</f>
        <v/>
      </c>
      <c r="AN159" s="115"/>
      <c r="AO159" s="115"/>
      <c r="AP159" s="115"/>
      <c r="AQ159" s="114"/>
      <c r="AR159" s="115"/>
      <c r="AS159" s="115"/>
      <c r="AT159" s="115"/>
      <c r="AU159" s="114"/>
      <c r="AV159" s="115"/>
      <c r="AW159" s="115"/>
      <c r="AX159" s="116"/>
      <c r="AY159" s="47"/>
      <c r="AZ159" s="47"/>
      <c r="BA159" s="47"/>
      <c r="BB159" s="47"/>
      <c r="BC159" s="47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7"/>
    </row>
    <row r="160" spans="3:69" ht="19.350000000000001" customHeight="1" x14ac:dyDescent="0.5">
      <c r="C160" s="32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99"/>
      <c r="O160" s="100"/>
      <c r="P160" s="100"/>
      <c r="Q160" s="101"/>
      <c r="R160" s="38"/>
      <c r="S160" s="38"/>
      <c r="T160" s="38"/>
      <c r="U160" s="108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10"/>
      <c r="AK160" s="49"/>
      <c r="AL160" s="49"/>
      <c r="AM160" s="81"/>
      <c r="AN160" s="82"/>
      <c r="AO160" s="82"/>
      <c r="AP160" s="82"/>
      <c r="AQ160" s="81"/>
      <c r="AR160" s="82"/>
      <c r="AS160" s="82"/>
      <c r="AT160" s="82"/>
      <c r="AU160" s="81"/>
      <c r="AV160" s="82"/>
      <c r="AW160" s="82"/>
      <c r="AX160" s="85"/>
      <c r="AY160" s="47"/>
      <c r="AZ160" s="47"/>
      <c r="BA160" s="47"/>
      <c r="BB160" s="47"/>
      <c r="BC160" s="47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7"/>
    </row>
    <row r="161" spans="1:70" ht="15.6" customHeight="1" x14ac:dyDescent="0.5">
      <c r="C161" s="32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99"/>
      <c r="O161" s="100"/>
      <c r="P161" s="100"/>
      <c r="Q161" s="101"/>
      <c r="R161" s="38"/>
      <c r="S161" s="38"/>
      <c r="T161" s="38"/>
      <c r="U161" s="108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10"/>
      <c r="AK161" s="49"/>
      <c r="AL161" s="49"/>
      <c r="AM161" s="81"/>
      <c r="AN161" s="82"/>
      <c r="AO161" s="82"/>
      <c r="AP161" s="82"/>
      <c r="AQ161" s="81"/>
      <c r="AR161" s="82"/>
      <c r="AS161" s="82"/>
      <c r="AT161" s="82"/>
      <c r="AU161" s="81"/>
      <c r="AV161" s="82"/>
      <c r="AW161" s="82"/>
      <c r="AX161" s="85"/>
      <c r="AY161" s="47"/>
      <c r="AZ161" s="47"/>
      <c r="BA161" s="47"/>
      <c r="BB161" s="47"/>
      <c r="BC161" s="47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7"/>
    </row>
    <row r="162" spans="1:70" ht="15.6" customHeight="1" x14ac:dyDescent="0.5">
      <c r="C162" s="32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02"/>
      <c r="O162" s="103"/>
      <c r="P162" s="103"/>
      <c r="Q162" s="104"/>
      <c r="R162" s="38"/>
      <c r="S162" s="38"/>
      <c r="T162" s="38"/>
      <c r="U162" s="108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10"/>
      <c r="AK162" s="49"/>
      <c r="AL162" s="49"/>
      <c r="AM162" s="81" t="str">
        <f>IF([4]回答表!BD17="○",IF([4]回答表!X43="○",[4]回答表!E190,IF([4]回答表!AA43="○",[4]回答表!E238,"")),"")</f>
        <v/>
      </c>
      <c r="AN162" s="82"/>
      <c r="AO162" s="82"/>
      <c r="AP162" s="82"/>
      <c r="AQ162" s="81" t="str">
        <f>IF([4]回答表!BD17="○",IF([4]回答表!X43="○",[4]回答表!E191,IF([4]回答表!AA43="○",[4]回答表!E239,"")),"")</f>
        <v/>
      </c>
      <c r="AR162" s="82"/>
      <c r="AS162" s="82"/>
      <c r="AT162" s="82"/>
      <c r="AU162" s="81" t="str">
        <f>IF([4]回答表!BD17="○",IF([4]回答表!X43="○",[4]回答表!E192,IF([4]回答表!AA43="○",[4]回答表!E240,"")),"")</f>
        <v/>
      </c>
      <c r="AV162" s="82"/>
      <c r="AW162" s="82"/>
      <c r="AX162" s="85"/>
      <c r="AY162" s="47"/>
      <c r="AZ162" s="47"/>
      <c r="BA162" s="47"/>
      <c r="BB162" s="47"/>
      <c r="BC162" s="47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7"/>
    </row>
    <row r="163" spans="1:70" ht="15.6" customHeight="1" x14ac:dyDescent="0.5">
      <c r="C163" s="3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1"/>
      <c r="O163" s="51"/>
      <c r="P163" s="51"/>
      <c r="Q163" s="51"/>
      <c r="R163" s="52"/>
      <c r="S163" s="52"/>
      <c r="T163" s="52"/>
      <c r="U163" s="108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10"/>
      <c r="AK163" s="49"/>
      <c r="AL163" s="49"/>
      <c r="AM163" s="81"/>
      <c r="AN163" s="82"/>
      <c r="AO163" s="82"/>
      <c r="AP163" s="82"/>
      <c r="AQ163" s="81"/>
      <c r="AR163" s="82"/>
      <c r="AS163" s="82"/>
      <c r="AT163" s="82"/>
      <c r="AU163" s="81"/>
      <c r="AV163" s="82"/>
      <c r="AW163" s="82"/>
      <c r="AX163" s="85"/>
      <c r="AY163" s="47"/>
      <c r="AZ163" s="47"/>
      <c r="BA163" s="47"/>
      <c r="BB163" s="47"/>
      <c r="BC163" s="47"/>
      <c r="BD163" s="39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7"/>
    </row>
    <row r="164" spans="1:70" ht="19.350000000000001" customHeight="1" x14ac:dyDescent="0.5">
      <c r="C164" s="3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1"/>
      <c r="O164" s="51"/>
      <c r="P164" s="51"/>
      <c r="Q164" s="51"/>
      <c r="R164" s="52"/>
      <c r="S164" s="52"/>
      <c r="T164" s="52"/>
      <c r="U164" s="108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10"/>
      <c r="AK164" s="49"/>
      <c r="AL164" s="49"/>
      <c r="AM164" s="81"/>
      <c r="AN164" s="82"/>
      <c r="AO164" s="82"/>
      <c r="AP164" s="82"/>
      <c r="AQ164" s="81"/>
      <c r="AR164" s="82"/>
      <c r="AS164" s="82"/>
      <c r="AT164" s="82"/>
      <c r="AU164" s="81"/>
      <c r="AV164" s="82"/>
      <c r="AW164" s="82"/>
      <c r="AX164" s="85"/>
      <c r="AY164" s="47"/>
      <c r="AZ164" s="47"/>
      <c r="BA164" s="47"/>
      <c r="BB164" s="47"/>
      <c r="BC164" s="47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7"/>
    </row>
    <row r="165" spans="1:70" ht="19.350000000000001" customHeight="1" x14ac:dyDescent="0.5">
      <c r="C165" s="32"/>
      <c r="D165" s="176" t="s">
        <v>26</v>
      </c>
      <c r="E165" s="171"/>
      <c r="F165" s="171"/>
      <c r="G165" s="171"/>
      <c r="H165" s="171"/>
      <c r="I165" s="171"/>
      <c r="J165" s="171"/>
      <c r="K165" s="171"/>
      <c r="L165" s="171"/>
      <c r="M165" s="172"/>
      <c r="N165" s="96" t="str">
        <f>IF([4]回答表!BD17="○",IF([4]回答表!AA43="○","○",""),"")</f>
        <v/>
      </c>
      <c r="O165" s="97"/>
      <c r="P165" s="97"/>
      <c r="Q165" s="98"/>
      <c r="R165" s="38"/>
      <c r="S165" s="38"/>
      <c r="T165" s="38"/>
      <c r="U165" s="108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10"/>
      <c r="AK165" s="49"/>
      <c r="AL165" s="49"/>
      <c r="AM165" s="81"/>
      <c r="AN165" s="82"/>
      <c r="AO165" s="82"/>
      <c r="AP165" s="82"/>
      <c r="AQ165" s="81"/>
      <c r="AR165" s="82"/>
      <c r="AS165" s="82"/>
      <c r="AT165" s="82"/>
      <c r="AU165" s="81"/>
      <c r="AV165" s="82"/>
      <c r="AW165" s="82"/>
      <c r="AX165" s="85"/>
      <c r="AY165" s="47"/>
      <c r="AZ165" s="47"/>
      <c r="BA165" s="47"/>
      <c r="BB165" s="47"/>
      <c r="BC165" s="47"/>
      <c r="BD165" s="53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7"/>
    </row>
    <row r="166" spans="1:70" ht="15.6" customHeight="1" x14ac:dyDescent="0.5">
      <c r="C166" s="32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99"/>
      <c r="O166" s="100"/>
      <c r="P166" s="100"/>
      <c r="Q166" s="101"/>
      <c r="R166" s="38"/>
      <c r="S166" s="38"/>
      <c r="T166" s="38"/>
      <c r="U166" s="108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10"/>
      <c r="AK166" s="49"/>
      <c r="AL166" s="49"/>
      <c r="AM166" s="81" t="s">
        <v>23</v>
      </c>
      <c r="AN166" s="82"/>
      <c r="AO166" s="82"/>
      <c r="AP166" s="82"/>
      <c r="AQ166" s="81" t="s">
        <v>24</v>
      </c>
      <c r="AR166" s="82"/>
      <c r="AS166" s="82"/>
      <c r="AT166" s="82"/>
      <c r="AU166" s="81" t="s">
        <v>25</v>
      </c>
      <c r="AV166" s="82"/>
      <c r="AW166" s="82"/>
      <c r="AX166" s="85"/>
      <c r="AY166" s="47"/>
      <c r="AZ166" s="47"/>
      <c r="BA166" s="47"/>
      <c r="BB166" s="47"/>
      <c r="BC166" s="47"/>
      <c r="BD166" s="53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7"/>
    </row>
    <row r="167" spans="1:70" ht="15.6" customHeight="1" x14ac:dyDescent="0.5">
      <c r="C167" s="32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99"/>
      <c r="O167" s="100"/>
      <c r="P167" s="100"/>
      <c r="Q167" s="101"/>
      <c r="R167" s="38"/>
      <c r="S167" s="38"/>
      <c r="T167" s="38"/>
      <c r="U167" s="108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10"/>
      <c r="AK167" s="49"/>
      <c r="AL167" s="49"/>
      <c r="AM167" s="81"/>
      <c r="AN167" s="82"/>
      <c r="AO167" s="82"/>
      <c r="AP167" s="82"/>
      <c r="AQ167" s="81"/>
      <c r="AR167" s="82"/>
      <c r="AS167" s="82"/>
      <c r="AT167" s="82"/>
      <c r="AU167" s="81"/>
      <c r="AV167" s="82"/>
      <c r="AW167" s="82"/>
      <c r="AX167" s="85"/>
      <c r="AY167" s="47"/>
      <c r="AZ167" s="47"/>
      <c r="BA167" s="47"/>
      <c r="BB167" s="47"/>
      <c r="BC167" s="47"/>
      <c r="BD167" s="53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7"/>
    </row>
    <row r="168" spans="1:70" ht="15.6" customHeight="1" x14ac:dyDescent="0.5">
      <c r="C168" s="32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102"/>
      <c r="O168" s="103"/>
      <c r="P168" s="103"/>
      <c r="Q168" s="104"/>
      <c r="R168" s="38"/>
      <c r="S168" s="38"/>
      <c r="T168" s="38"/>
      <c r="U168" s="111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3"/>
      <c r="AK168" s="49"/>
      <c r="AL168" s="49"/>
      <c r="AM168" s="83"/>
      <c r="AN168" s="84"/>
      <c r="AO168" s="84"/>
      <c r="AP168" s="84"/>
      <c r="AQ168" s="83"/>
      <c r="AR168" s="84"/>
      <c r="AS168" s="84"/>
      <c r="AT168" s="84"/>
      <c r="AU168" s="83"/>
      <c r="AV168" s="84"/>
      <c r="AW168" s="84"/>
      <c r="AX168" s="86"/>
      <c r="AY168" s="47"/>
      <c r="AZ168" s="47"/>
      <c r="BA168" s="47"/>
      <c r="BB168" s="47"/>
      <c r="BC168" s="47"/>
      <c r="BD168" s="53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7"/>
    </row>
    <row r="169" spans="1:70" ht="15.6" customHeight="1" x14ac:dyDescent="0.5">
      <c r="C169" s="3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19"/>
      <c r="O169" s="19"/>
      <c r="P169" s="19"/>
      <c r="Q169" s="19"/>
      <c r="R169" s="38"/>
      <c r="S169" s="38"/>
      <c r="T169" s="38"/>
      <c r="U169" s="38"/>
      <c r="V169" s="38"/>
      <c r="W169" s="38"/>
      <c r="X169" s="18"/>
      <c r="Y169" s="18"/>
      <c r="Z169" s="18"/>
      <c r="AA169" s="35"/>
      <c r="AB169" s="35"/>
      <c r="AC169" s="35"/>
      <c r="AD169" s="35"/>
      <c r="AE169" s="35"/>
      <c r="AF169" s="35"/>
      <c r="AG169" s="35"/>
      <c r="AH169" s="35"/>
      <c r="AI169" s="35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37"/>
    </row>
    <row r="170" spans="1:70" ht="18.600000000000001" customHeight="1" x14ac:dyDescent="0.5">
      <c r="C170" s="3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19"/>
      <c r="O170" s="19"/>
      <c r="P170" s="19"/>
      <c r="Q170" s="19"/>
      <c r="R170" s="38"/>
      <c r="S170" s="38"/>
      <c r="T170" s="38"/>
      <c r="U170" s="42" t="s">
        <v>32</v>
      </c>
      <c r="V170" s="38"/>
      <c r="W170" s="38"/>
      <c r="X170" s="38"/>
      <c r="Y170" s="38"/>
      <c r="Z170" s="38"/>
      <c r="AA170" s="35"/>
      <c r="AB170" s="43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42" t="s">
        <v>33</v>
      </c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18"/>
      <c r="BQ170" s="37"/>
    </row>
    <row r="171" spans="1:70" ht="15.6" customHeight="1" x14ac:dyDescent="0.4">
      <c r="C171" s="32"/>
      <c r="D171" s="171" t="s">
        <v>34</v>
      </c>
      <c r="E171" s="171"/>
      <c r="F171" s="171"/>
      <c r="G171" s="171"/>
      <c r="H171" s="171"/>
      <c r="I171" s="171"/>
      <c r="J171" s="171"/>
      <c r="K171" s="171"/>
      <c r="L171" s="171"/>
      <c r="M171" s="172"/>
      <c r="N171" s="96" t="str">
        <f>IF([4]回答表!BD17="○",IF([4]回答表!AD43="○","○",""),"")</f>
        <v/>
      </c>
      <c r="O171" s="97"/>
      <c r="P171" s="97"/>
      <c r="Q171" s="98"/>
      <c r="R171" s="38"/>
      <c r="S171" s="38"/>
      <c r="T171" s="38"/>
      <c r="U171" s="105" t="str">
        <f>IF([4]回答表!BD17="○",IF([4]回答表!AD43="○",[4]回答表!B249,""),"")</f>
        <v/>
      </c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7"/>
      <c r="AK171" s="55"/>
      <c r="AL171" s="55"/>
      <c r="AM171" s="105" t="str">
        <f>IF([4]回答表!BD17="○",IF([4]回答表!AD43="○",[4]回答表!B255,""),"")</f>
        <v/>
      </c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7"/>
      <c r="BQ171" s="37"/>
    </row>
    <row r="172" spans="1:70" ht="15.6" customHeight="1" x14ac:dyDescent="0.4">
      <c r="C172" s="32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99"/>
      <c r="O172" s="100"/>
      <c r="P172" s="100"/>
      <c r="Q172" s="101"/>
      <c r="R172" s="38"/>
      <c r="S172" s="38"/>
      <c r="T172" s="38"/>
      <c r="U172" s="108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10"/>
      <c r="AK172" s="55"/>
      <c r="AL172" s="55"/>
      <c r="AM172" s="108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10"/>
      <c r="BQ172" s="37"/>
    </row>
    <row r="173" spans="1:70" ht="15.6" customHeight="1" x14ac:dyDescent="0.4">
      <c r="C173" s="32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99"/>
      <c r="O173" s="100"/>
      <c r="P173" s="100"/>
      <c r="Q173" s="101"/>
      <c r="R173" s="38"/>
      <c r="S173" s="38"/>
      <c r="T173" s="38"/>
      <c r="U173" s="108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10"/>
      <c r="AK173" s="55"/>
      <c r="AL173" s="55"/>
      <c r="AM173" s="108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10"/>
      <c r="BQ173" s="37"/>
    </row>
    <row r="174" spans="1:70" ht="15.6" customHeight="1" x14ac:dyDescent="0.4">
      <c r="C174" s="32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102"/>
      <c r="O174" s="103"/>
      <c r="P174" s="103"/>
      <c r="Q174" s="104"/>
      <c r="R174" s="38"/>
      <c r="S174" s="38"/>
      <c r="T174" s="38"/>
      <c r="U174" s="111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3"/>
      <c r="AK174" s="55"/>
      <c r="AL174" s="55"/>
      <c r="AM174" s="111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3"/>
      <c r="BQ174" s="37"/>
    </row>
    <row r="175" spans="1:70" ht="15.6" customHeight="1" x14ac:dyDescent="0.4"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8"/>
    </row>
    <row r="176" spans="1:70" ht="15.6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</row>
    <row r="177" spans="3:70" ht="15.6" customHeight="1" x14ac:dyDescent="0.4"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28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30"/>
      <c r="BR177" s="24"/>
    </row>
    <row r="178" spans="3:70" ht="15.6" customHeight="1" x14ac:dyDescent="0.5">
      <c r="C178" s="32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18"/>
      <c r="Y178" s="18"/>
      <c r="Z178" s="18"/>
      <c r="AA178" s="34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6"/>
      <c r="AO178" s="39"/>
      <c r="AP178" s="40"/>
      <c r="AQ178" s="40"/>
      <c r="AR178" s="177"/>
      <c r="AS178" s="177"/>
      <c r="AT178" s="177"/>
      <c r="AU178" s="177"/>
      <c r="AV178" s="177"/>
      <c r="AW178" s="177"/>
      <c r="AX178" s="177"/>
      <c r="AY178" s="177"/>
      <c r="AZ178" s="177"/>
      <c r="BA178" s="177"/>
      <c r="BB178" s="177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5"/>
      <c r="BN178" s="35"/>
      <c r="BO178" s="35"/>
      <c r="BP178" s="36"/>
      <c r="BQ178" s="37"/>
      <c r="BR178" s="24"/>
    </row>
    <row r="179" spans="3:70" ht="15.6" customHeight="1" x14ac:dyDescent="0.5">
      <c r="C179" s="32"/>
      <c r="D179" s="127" t="s">
        <v>14</v>
      </c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9"/>
      <c r="R179" s="87" t="s">
        <v>54</v>
      </c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9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5"/>
      <c r="BN179" s="35"/>
      <c r="BO179" s="35"/>
      <c r="BP179" s="36"/>
      <c r="BQ179" s="37"/>
      <c r="BR179" s="24"/>
    </row>
    <row r="180" spans="3:70" ht="15.6" customHeight="1" x14ac:dyDescent="0.5">
      <c r="C180" s="32"/>
      <c r="D180" s="130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2"/>
      <c r="R180" s="93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5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5"/>
      <c r="BN180" s="35"/>
      <c r="BO180" s="35"/>
      <c r="BP180" s="36"/>
      <c r="BQ180" s="37"/>
      <c r="BR180" s="24"/>
    </row>
    <row r="181" spans="3:70" ht="15.6" customHeight="1" x14ac:dyDescent="0.5">
      <c r="C181" s="32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18"/>
      <c r="Y181" s="18"/>
      <c r="Z181" s="18"/>
      <c r="AA181" s="34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6"/>
      <c r="AO181" s="39"/>
      <c r="AP181" s="40"/>
      <c r="AQ181" s="40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5"/>
      <c r="BN181" s="35"/>
      <c r="BO181" s="35"/>
      <c r="BP181" s="36"/>
      <c r="BQ181" s="37"/>
      <c r="BR181" s="24"/>
    </row>
    <row r="182" spans="3:70" ht="25.5" x14ac:dyDescent="0.5">
      <c r="C182" s="32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42" t="s">
        <v>36</v>
      </c>
      <c r="V182" s="38"/>
      <c r="W182" s="38"/>
      <c r="X182" s="38"/>
      <c r="Y182" s="38"/>
      <c r="Z182" s="38"/>
      <c r="AA182" s="35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2" t="s">
        <v>55</v>
      </c>
      <c r="AN182" s="44"/>
      <c r="AO182" s="43"/>
      <c r="AP182" s="45"/>
      <c r="AQ182" s="45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7"/>
      <c r="BD182" s="35"/>
      <c r="BE182" s="48" t="s">
        <v>17</v>
      </c>
      <c r="BF182" s="59"/>
      <c r="BG182" s="59"/>
      <c r="BH182" s="59"/>
      <c r="BI182" s="59"/>
      <c r="BJ182" s="59"/>
      <c r="BK182" s="59"/>
      <c r="BL182" s="35"/>
      <c r="BM182" s="35"/>
      <c r="BN182" s="35"/>
      <c r="BO182" s="35"/>
      <c r="BP182" s="44"/>
      <c r="BQ182" s="37"/>
      <c r="BR182" s="24"/>
    </row>
    <row r="183" spans="3:70" ht="15.6" customHeight="1" x14ac:dyDescent="0.4">
      <c r="C183" s="32"/>
      <c r="D183" s="171" t="s">
        <v>18</v>
      </c>
      <c r="E183" s="171"/>
      <c r="F183" s="171"/>
      <c r="G183" s="171"/>
      <c r="H183" s="171"/>
      <c r="I183" s="171"/>
      <c r="J183" s="171"/>
      <c r="K183" s="171"/>
      <c r="L183" s="171"/>
      <c r="M183" s="171"/>
      <c r="N183" s="96" t="str">
        <f>IF([4]回答表!X44="○","○","")</f>
        <v/>
      </c>
      <c r="O183" s="97"/>
      <c r="P183" s="97"/>
      <c r="Q183" s="98"/>
      <c r="R183" s="38"/>
      <c r="S183" s="38"/>
      <c r="T183" s="38"/>
      <c r="U183" s="105" t="str">
        <f>IF([4]回答表!X44="○",[4]回答表!B266,IF([4]回答表!AA44="○",[4]回答表!B283,""))</f>
        <v/>
      </c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7"/>
      <c r="AK183" s="49"/>
      <c r="AL183" s="49"/>
      <c r="AM183" s="133" t="s">
        <v>56</v>
      </c>
      <c r="AN183" s="134"/>
      <c r="AO183" s="134"/>
      <c r="AP183" s="134"/>
      <c r="AQ183" s="134"/>
      <c r="AR183" s="134"/>
      <c r="AS183" s="134"/>
      <c r="AT183" s="135"/>
      <c r="AU183" s="133" t="s">
        <v>57</v>
      </c>
      <c r="AV183" s="134"/>
      <c r="AW183" s="134"/>
      <c r="AX183" s="134"/>
      <c r="AY183" s="134"/>
      <c r="AZ183" s="134"/>
      <c r="BA183" s="134"/>
      <c r="BB183" s="135"/>
      <c r="BC183" s="39"/>
      <c r="BD183" s="34"/>
      <c r="BE183" s="114" t="str">
        <f>IF([4]回答表!X44="○",[4]回答表!U272,IF([4]回答表!AA44="○",[4]回答表!U289,""))</f>
        <v/>
      </c>
      <c r="BF183" s="115"/>
      <c r="BG183" s="115"/>
      <c r="BH183" s="115"/>
      <c r="BI183" s="114"/>
      <c r="BJ183" s="115"/>
      <c r="BK183" s="115"/>
      <c r="BL183" s="115"/>
      <c r="BM183" s="114"/>
      <c r="BN183" s="115"/>
      <c r="BO183" s="115"/>
      <c r="BP183" s="116"/>
      <c r="BQ183" s="37"/>
      <c r="BR183" s="24"/>
    </row>
    <row r="184" spans="3:70" ht="15.6" customHeight="1" x14ac:dyDescent="0.4">
      <c r="C184" s="32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99"/>
      <c r="O184" s="100"/>
      <c r="P184" s="100"/>
      <c r="Q184" s="101"/>
      <c r="R184" s="38"/>
      <c r="S184" s="38"/>
      <c r="T184" s="38"/>
      <c r="U184" s="108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10"/>
      <c r="AK184" s="49"/>
      <c r="AL184" s="49"/>
      <c r="AM184" s="173"/>
      <c r="AN184" s="174"/>
      <c r="AO184" s="174"/>
      <c r="AP184" s="174"/>
      <c r="AQ184" s="174"/>
      <c r="AR184" s="174"/>
      <c r="AS184" s="174"/>
      <c r="AT184" s="175"/>
      <c r="AU184" s="173"/>
      <c r="AV184" s="174"/>
      <c r="AW184" s="174"/>
      <c r="AX184" s="174"/>
      <c r="AY184" s="174"/>
      <c r="AZ184" s="174"/>
      <c r="BA184" s="174"/>
      <c r="BB184" s="175"/>
      <c r="BC184" s="39"/>
      <c r="BD184" s="34"/>
      <c r="BE184" s="81"/>
      <c r="BF184" s="82"/>
      <c r="BG184" s="82"/>
      <c r="BH184" s="82"/>
      <c r="BI184" s="81"/>
      <c r="BJ184" s="82"/>
      <c r="BK184" s="82"/>
      <c r="BL184" s="82"/>
      <c r="BM184" s="81"/>
      <c r="BN184" s="82"/>
      <c r="BO184" s="82"/>
      <c r="BP184" s="85"/>
      <c r="BQ184" s="37"/>
      <c r="BR184" s="24"/>
    </row>
    <row r="185" spans="3:70" ht="15.6" customHeight="1" x14ac:dyDescent="0.4">
      <c r="C185" s="32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99"/>
      <c r="O185" s="100"/>
      <c r="P185" s="100"/>
      <c r="Q185" s="101"/>
      <c r="R185" s="38"/>
      <c r="S185" s="38"/>
      <c r="T185" s="38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49"/>
      <c r="AL185" s="49"/>
      <c r="AM185" s="136"/>
      <c r="AN185" s="137"/>
      <c r="AO185" s="137"/>
      <c r="AP185" s="137"/>
      <c r="AQ185" s="137"/>
      <c r="AR185" s="137"/>
      <c r="AS185" s="137"/>
      <c r="AT185" s="138"/>
      <c r="AU185" s="136"/>
      <c r="AV185" s="137"/>
      <c r="AW185" s="137"/>
      <c r="AX185" s="137"/>
      <c r="AY185" s="137"/>
      <c r="AZ185" s="137"/>
      <c r="BA185" s="137"/>
      <c r="BB185" s="138"/>
      <c r="BC185" s="39"/>
      <c r="BD185" s="34"/>
      <c r="BE185" s="81"/>
      <c r="BF185" s="82"/>
      <c r="BG185" s="82"/>
      <c r="BH185" s="82"/>
      <c r="BI185" s="81"/>
      <c r="BJ185" s="82"/>
      <c r="BK185" s="82"/>
      <c r="BL185" s="82"/>
      <c r="BM185" s="81"/>
      <c r="BN185" s="82"/>
      <c r="BO185" s="82"/>
      <c r="BP185" s="85"/>
      <c r="BQ185" s="37"/>
      <c r="BR185" s="24"/>
    </row>
    <row r="186" spans="3:70" ht="15.6" customHeight="1" x14ac:dyDescent="0.4">
      <c r="C186" s="32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02"/>
      <c r="O186" s="103"/>
      <c r="P186" s="103"/>
      <c r="Q186" s="104"/>
      <c r="R186" s="38"/>
      <c r="S186" s="38"/>
      <c r="T186" s="38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49"/>
      <c r="AL186" s="49"/>
      <c r="AM186" s="117" t="str">
        <f>IF([4]回答表!X44="○",[4]回答表!G272,IF([4]回答表!AA44="○",[4]回答表!G289,""))</f>
        <v/>
      </c>
      <c r="AN186" s="118"/>
      <c r="AO186" s="118"/>
      <c r="AP186" s="118"/>
      <c r="AQ186" s="118"/>
      <c r="AR186" s="118"/>
      <c r="AS186" s="118"/>
      <c r="AT186" s="119"/>
      <c r="AU186" s="117" t="str">
        <f>IF([4]回答表!X44="○",[4]回答表!G273,IF([4]回答表!AA44="○",[4]回答表!G290,""))</f>
        <v/>
      </c>
      <c r="AV186" s="118"/>
      <c r="AW186" s="118"/>
      <c r="AX186" s="118"/>
      <c r="AY186" s="118"/>
      <c r="AZ186" s="118"/>
      <c r="BA186" s="118"/>
      <c r="BB186" s="119"/>
      <c r="BC186" s="39"/>
      <c r="BD186" s="34"/>
      <c r="BE186" s="81" t="str">
        <f>IF([4]回答表!X44="○",[4]回答表!X272,IF([4]回答表!AA44="○",[4]回答表!X289,""))</f>
        <v/>
      </c>
      <c r="BF186" s="82"/>
      <c r="BG186" s="82"/>
      <c r="BH186" s="82"/>
      <c r="BI186" s="81" t="str">
        <f>IF([4]回答表!X44="○",[4]回答表!X273,IF([4]回答表!AA44="○",[4]回答表!X290,""))</f>
        <v/>
      </c>
      <c r="BJ186" s="82"/>
      <c r="BK186" s="82"/>
      <c r="BL186" s="85"/>
      <c r="BM186" s="81" t="str">
        <f>IF([4]回答表!X44="○",[4]回答表!X274,IF([4]回答表!AA44="○",[4]回答表!X291,""))</f>
        <v/>
      </c>
      <c r="BN186" s="82"/>
      <c r="BO186" s="82"/>
      <c r="BP186" s="85"/>
      <c r="BQ186" s="37"/>
      <c r="BR186" s="24"/>
    </row>
    <row r="187" spans="3:70" ht="15.6" customHeight="1" x14ac:dyDescent="0.4">
      <c r="C187" s="3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2"/>
      <c r="O187" s="52"/>
      <c r="P187" s="52"/>
      <c r="Q187" s="52"/>
      <c r="R187" s="52"/>
      <c r="S187" s="52"/>
      <c r="T187" s="52"/>
      <c r="U187" s="108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10"/>
      <c r="AK187" s="49"/>
      <c r="AL187" s="49"/>
      <c r="AM187" s="120"/>
      <c r="AN187" s="121"/>
      <c r="AO187" s="121"/>
      <c r="AP187" s="121"/>
      <c r="AQ187" s="121"/>
      <c r="AR187" s="121"/>
      <c r="AS187" s="121"/>
      <c r="AT187" s="122"/>
      <c r="AU187" s="120"/>
      <c r="AV187" s="121"/>
      <c r="AW187" s="121"/>
      <c r="AX187" s="121"/>
      <c r="AY187" s="121"/>
      <c r="AZ187" s="121"/>
      <c r="BA187" s="121"/>
      <c r="BB187" s="122"/>
      <c r="BC187" s="39"/>
      <c r="BD187" s="39"/>
      <c r="BE187" s="81"/>
      <c r="BF187" s="82"/>
      <c r="BG187" s="82"/>
      <c r="BH187" s="82"/>
      <c r="BI187" s="81"/>
      <c r="BJ187" s="82"/>
      <c r="BK187" s="82"/>
      <c r="BL187" s="85"/>
      <c r="BM187" s="81"/>
      <c r="BN187" s="82"/>
      <c r="BO187" s="82"/>
      <c r="BP187" s="85"/>
      <c r="BQ187" s="37"/>
      <c r="BR187" s="24"/>
    </row>
    <row r="188" spans="3:70" ht="15.6" customHeight="1" x14ac:dyDescent="0.4">
      <c r="C188" s="3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2"/>
      <c r="O188" s="52"/>
      <c r="P188" s="52"/>
      <c r="Q188" s="52"/>
      <c r="R188" s="52"/>
      <c r="S188" s="52"/>
      <c r="T188" s="52"/>
      <c r="U188" s="108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10"/>
      <c r="AK188" s="49"/>
      <c r="AL188" s="49"/>
      <c r="AM188" s="123"/>
      <c r="AN188" s="124"/>
      <c r="AO188" s="124"/>
      <c r="AP188" s="124"/>
      <c r="AQ188" s="124"/>
      <c r="AR188" s="124"/>
      <c r="AS188" s="124"/>
      <c r="AT188" s="125"/>
      <c r="AU188" s="123"/>
      <c r="AV188" s="124"/>
      <c r="AW188" s="124"/>
      <c r="AX188" s="124"/>
      <c r="AY188" s="124"/>
      <c r="AZ188" s="124"/>
      <c r="BA188" s="124"/>
      <c r="BB188" s="125"/>
      <c r="BC188" s="39"/>
      <c r="BD188" s="34"/>
      <c r="BE188" s="81"/>
      <c r="BF188" s="82"/>
      <c r="BG188" s="82"/>
      <c r="BH188" s="82"/>
      <c r="BI188" s="81"/>
      <c r="BJ188" s="82"/>
      <c r="BK188" s="82"/>
      <c r="BL188" s="85"/>
      <c r="BM188" s="81"/>
      <c r="BN188" s="82"/>
      <c r="BO188" s="82"/>
      <c r="BP188" s="85"/>
      <c r="BQ188" s="37"/>
      <c r="BR188" s="24"/>
    </row>
    <row r="189" spans="3:70" ht="15.6" customHeight="1" x14ac:dyDescent="0.4">
      <c r="C189" s="32"/>
      <c r="D189" s="176" t="s">
        <v>26</v>
      </c>
      <c r="E189" s="171"/>
      <c r="F189" s="171"/>
      <c r="G189" s="171"/>
      <c r="H189" s="171"/>
      <c r="I189" s="171"/>
      <c r="J189" s="171"/>
      <c r="K189" s="171"/>
      <c r="L189" s="171"/>
      <c r="M189" s="172"/>
      <c r="N189" s="96" t="str">
        <f>IF([4]回答表!AA44="○","○","")</f>
        <v/>
      </c>
      <c r="O189" s="97"/>
      <c r="P189" s="97"/>
      <c r="Q189" s="98"/>
      <c r="R189" s="38"/>
      <c r="S189" s="38"/>
      <c r="T189" s="38"/>
      <c r="U189" s="108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10"/>
      <c r="AK189" s="49"/>
      <c r="AL189" s="49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9"/>
      <c r="BD189" s="53"/>
      <c r="BE189" s="81"/>
      <c r="BF189" s="82"/>
      <c r="BG189" s="82"/>
      <c r="BH189" s="82"/>
      <c r="BI189" s="81"/>
      <c r="BJ189" s="82"/>
      <c r="BK189" s="82"/>
      <c r="BL189" s="85"/>
      <c r="BM189" s="81"/>
      <c r="BN189" s="82"/>
      <c r="BO189" s="82"/>
      <c r="BP189" s="85"/>
      <c r="BQ189" s="37"/>
      <c r="BR189" s="24"/>
    </row>
    <row r="190" spans="3:70" ht="15.6" customHeight="1" x14ac:dyDescent="0.4">
      <c r="C190" s="32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99"/>
      <c r="O190" s="100"/>
      <c r="P190" s="100"/>
      <c r="Q190" s="101"/>
      <c r="R190" s="38"/>
      <c r="S190" s="38"/>
      <c r="T190" s="38"/>
      <c r="U190" s="108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10"/>
      <c r="AK190" s="49"/>
      <c r="AL190" s="49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9"/>
      <c r="BD190" s="53"/>
      <c r="BE190" s="81" t="s">
        <v>23</v>
      </c>
      <c r="BF190" s="82"/>
      <c r="BG190" s="82"/>
      <c r="BH190" s="82"/>
      <c r="BI190" s="81" t="s">
        <v>24</v>
      </c>
      <c r="BJ190" s="82"/>
      <c r="BK190" s="82"/>
      <c r="BL190" s="82"/>
      <c r="BM190" s="81" t="s">
        <v>25</v>
      </c>
      <c r="BN190" s="82"/>
      <c r="BO190" s="82"/>
      <c r="BP190" s="85"/>
      <c r="BQ190" s="37"/>
      <c r="BR190" s="24"/>
    </row>
    <row r="191" spans="3:70" ht="15.6" customHeight="1" x14ac:dyDescent="0.4">
      <c r="C191" s="32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99"/>
      <c r="O191" s="100"/>
      <c r="P191" s="100"/>
      <c r="Q191" s="101"/>
      <c r="R191" s="38"/>
      <c r="S191" s="38"/>
      <c r="T191" s="38"/>
      <c r="U191" s="108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10"/>
      <c r="AK191" s="49"/>
      <c r="AL191" s="49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9"/>
      <c r="BD191" s="53"/>
      <c r="BE191" s="81"/>
      <c r="BF191" s="82"/>
      <c r="BG191" s="82"/>
      <c r="BH191" s="82"/>
      <c r="BI191" s="81"/>
      <c r="BJ191" s="82"/>
      <c r="BK191" s="82"/>
      <c r="BL191" s="82"/>
      <c r="BM191" s="81"/>
      <c r="BN191" s="82"/>
      <c r="BO191" s="82"/>
      <c r="BP191" s="85"/>
      <c r="BQ191" s="37"/>
      <c r="BR191" s="24"/>
    </row>
    <row r="192" spans="3:70" ht="15.6" customHeight="1" x14ac:dyDescent="0.4">
      <c r="C192" s="32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102"/>
      <c r="O192" s="103"/>
      <c r="P192" s="103"/>
      <c r="Q192" s="104"/>
      <c r="R192" s="38"/>
      <c r="S192" s="38"/>
      <c r="T192" s="38"/>
      <c r="U192" s="111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3"/>
      <c r="AK192" s="49"/>
      <c r="AL192" s="49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9"/>
      <c r="BD192" s="53"/>
      <c r="BE192" s="83"/>
      <c r="BF192" s="84"/>
      <c r="BG192" s="84"/>
      <c r="BH192" s="84"/>
      <c r="BI192" s="83"/>
      <c r="BJ192" s="84"/>
      <c r="BK192" s="84"/>
      <c r="BL192" s="84"/>
      <c r="BM192" s="83"/>
      <c r="BN192" s="84"/>
      <c r="BO192" s="84"/>
      <c r="BP192" s="86"/>
      <c r="BQ192" s="37"/>
      <c r="BR192" s="24"/>
    </row>
    <row r="193" spans="1:70" ht="15.6" customHeight="1" x14ac:dyDescent="0.5">
      <c r="C193" s="3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18"/>
      <c r="Y193" s="18"/>
      <c r="Z193" s="18"/>
      <c r="AA193" s="35"/>
      <c r="AB193" s="35"/>
      <c r="AC193" s="35"/>
      <c r="AD193" s="35"/>
      <c r="AE193" s="35"/>
      <c r="AF193" s="35"/>
      <c r="AG193" s="35"/>
      <c r="AH193" s="35"/>
      <c r="AI193" s="35"/>
      <c r="AJ193" s="18"/>
      <c r="AK193" s="18"/>
      <c r="AL193" s="18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37"/>
      <c r="BR193" s="24"/>
    </row>
    <row r="194" spans="1:70" ht="18.600000000000001" customHeight="1" x14ac:dyDescent="0.5">
      <c r="C194" s="3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38"/>
      <c r="O194" s="38"/>
      <c r="P194" s="38"/>
      <c r="Q194" s="38"/>
      <c r="R194" s="38"/>
      <c r="S194" s="38"/>
      <c r="T194" s="38"/>
      <c r="U194" s="42" t="s">
        <v>32</v>
      </c>
      <c r="V194" s="38"/>
      <c r="W194" s="38"/>
      <c r="X194" s="38"/>
      <c r="Y194" s="38"/>
      <c r="Z194" s="38"/>
      <c r="AA194" s="35"/>
      <c r="AB194" s="43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2" t="s">
        <v>33</v>
      </c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18"/>
      <c r="BQ194" s="37"/>
      <c r="BR194" s="24"/>
    </row>
    <row r="195" spans="1:70" ht="15.6" customHeight="1" x14ac:dyDescent="0.4">
      <c r="C195" s="32"/>
      <c r="D195" s="171" t="s">
        <v>34</v>
      </c>
      <c r="E195" s="171"/>
      <c r="F195" s="171"/>
      <c r="G195" s="171"/>
      <c r="H195" s="171"/>
      <c r="I195" s="171"/>
      <c r="J195" s="171"/>
      <c r="K195" s="171"/>
      <c r="L195" s="171"/>
      <c r="M195" s="172"/>
      <c r="N195" s="96" t="str">
        <f>IF([4]回答表!AD44="○","○","")</f>
        <v/>
      </c>
      <c r="O195" s="97"/>
      <c r="P195" s="97"/>
      <c r="Q195" s="98"/>
      <c r="R195" s="38"/>
      <c r="S195" s="38"/>
      <c r="T195" s="38"/>
      <c r="U195" s="105" t="str">
        <f>IF([4]回答表!AD44="○",[4]回答表!B296,"")</f>
        <v/>
      </c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7"/>
      <c r="AK195" s="60"/>
      <c r="AL195" s="60"/>
      <c r="AM195" s="105" t="str">
        <f>IF([4]回答表!AD44="○",[4]回答表!B302,"")</f>
        <v/>
      </c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7"/>
      <c r="BQ195" s="37"/>
      <c r="BR195" s="24"/>
    </row>
    <row r="196" spans="1:70" ht="15.6" customHeight="1" x14ac:dyDescent="0.4">
      <c r="C196" s="32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99"/>
      <c r="O196" s="100"/>
      <c r="P196" s="100"/>
      <c r="Q196" s="101"/>
      <c r="R196" s="38"/>
      <c r="S196" s="38"/>
      <c r="T196" s="38"/>
      <c r="U196" s="108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10"/>
      <c r="AK196" s="60"/>
      <c r="AL196" s="60"/>
      <c r="AM196" s="108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10"/>
      <c r="BQ196" s="37"/>
      <c r="BR196" s="24"/>
    </row>
    <row r="197" spans="1:70" ht="15.6" customHeight="1" x14ac:dyDescent="0.4">
      <c r="C197" s="32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99"/>
      <c r="O197" s="100"/>
      <c r="P197" s="100"/>
      <c r="Q197" s="101"/>
      <c r="R197" s="38"/>
      <c r="S197" s="38"/>
      <c r="T197" s="38"/>
      <c r="U197" s="108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10"/>
      <c r="AK197" s="60"/>
      <c r="AL197" s="60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10"/>
      <c r="BQ197" s="37"/>
      <c r="BR197" s="24"/>
    </row>
    <row r="198" spans="1:70" ht="15.6" customHeight="1" x14ac:dyDescent="0.4">
      <c r="C198" s="32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102"/>
      <c r="O198" s="103"/>
      <c r="P198" s="103"/>
      <c r="Q198" s="104"/>
      <c r="R198" s="38"/>
      <c r="S198" s="38"/>
      <c r="T198" s="38"/>
      <c r="U198" s="111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3"/>
      <c r="AK198" s="60"/>
      <c r="AL198" s="60"/>
      <c r="AM198" s="111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3"/>
      <c r="BQ198" s="37"/>
      <c r="BR198" s="24"/>
    </row>
    <row r="199" spans="1:70" ht="15.6" customHeight="1" x14ac:dyDescent="0.4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8"/>
      <c r="BR199" s="24"/>
    </row>
    <row r="200" spans="1:70" ht="15.6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</row>
    <row r="201" spans="1:70" ht="15.6" customHeight="1" x14ac:dyDescent="0.4"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28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30"/>
      <c r="BR201" s="24"/>
    </row>
    <row r="202" spans="1:70" ht="15.6" customHeight="1" x14ac:dyDescent="0.5">
      <c r="A202" s="24"/>
      <c r="B202" s="24"/>
      <c r="C202" s="32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18"/>
      <c r="Y202" s="18"/>
      <c r="Z202" s="18"/>
      <c r="AA202" s="34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6"/>
      <c r="AO202" s="39"/>
      <c r="AP202" s="40"/>
      <c r="AQ202" s="40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5"/>
      <c r="BN202" s="35"/>
      <c r="BO202" s="35"/>
      <c r="BP202" s="36"/>
      <c r="BQ202" s="37"/>
      <c r="BR202" s="24"/>
    </row>
    <row r="203" spans="1:70" ht="15.6" customHeight="1" x14ac:dyDescent="0.5">
      <c r="A203" s="24"/>
      <c r="B203" s="24"/>
      <c r="C203" s="32"/>
      <c r="D203" s="127" t="s">
        <v>14</v>
      </c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9"/>
      <c r="R203" s="87" t="s">
        <v>58</v>
      </c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9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5"/>
      <c r="BN203" s="35"/>
      <c r="BO203" s="35"/>
      <c r="BP203" s="36"/>
      <c r="BQ203" s="37"/>
      <c r="BR203" s="24"/>
    </row>
    <row r="204" spans="1:70" ht="15.6" customHeight="1" x14ac:dyDescent="0.5">
      <c r="A204" s="24"/>
      <c r="B204" s="24"/>
      <c r="C204" s="32"/>
      <c r="D204" s="130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2"/>
      <c r="R204" s="93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5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5"/>
      <c r="BN204" s="35"/>
      <c r="BO204" s="35"/>
      <c r="BP204" s="36"/>
      <c r="BQ204" s="37"/>
      <c r="BR204" s="24"/>
    </row>
    <row r="205" spans="1:70" ht="15.6" customHeight="1" x14ac:dyDescent="0.5">
      <c r="A205" s="24"/>
      <c r="B205" s="24"/>
      <c r="C205" s="32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18"/>
      <c r="Y205" s="18"/>
      <c r="Z205" s="18"/>
      <c r="AA205" s="34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6"/>
      <c r="AO205" s="39"/>
      <c r="AP205" s="40"/>
      <c r="AQ205" s="40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5"/>
      <c r="BN205" s="35"/>
      <c r="BO205" s="35"/>
      <c r="BP205" s="36"/>
      <c r="BQ205" s="37"/>
      <c r="BR205" s="24"/>
    </row>
    <row r="206" spans="1:70" ht="19.350000000000001" customHeight="1" x14ac:dyDescent="0.5">
      <c r="A206" s="24"/>
      <c r="B206" s="24"/>
      <c r="C206" s="32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42" t="s">
        <v>36</v>
      </c>
      <c r="V206" s="38"/>
      <c r="W206" s="38"/>
      <c r="X206" s="38"/>
      <c r="Y206" s="38"/>
      <c r="Z206" s="38"/>
      <c r="AA206" s="35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61" t="s">
        <v>59</v>
      </c>
      <c r="AO206" s="35"/>
      <c r="AP206" s="35"/>
      <c r="AQ206" s="35"/>
      <c r="AR206" s="35"/>
      <c r="AS206" s="35"/>
      <c r="AT206" s="35"/>
      <c r="AU206" s="35"/>
      <c r="AV206" s="35"/>
      <c r="AW206" s="35"/>
      <c r="AX206" s="44"/>
      <c r="AY206" s="42"/>
      <c r="AZ206" s="42"/>
      <c r="BA206" s="62"/>
      <c r="BB206" s="62"/>
      <c r="BC206" s="33"/>
      <c r="BD206" s="34"/>
      <c r="BE206" s="48" t="s">
        <v>17</v>
      </c>
      <c r="BF206" s="59"/>
      <c r="BG206" s="59"/>
      <c r="BH206" s="59"/>
      <c r="BI206" s="59"/>
      <c r="BJ206" s="59"/>
      <c r="BK206" s="59"/>
      <c r="BL206" s="35"/>
      <c r="BM206" s="35"/>
      <c r="BN206" s="35"/>
      <c r="BO206" s="35"/>
      <c r="BP206" s="44"/>
      <c r="BQ206" s="37"/>
      <c r="BR206" s="24"/>
    </row>
    <row r="207" spans="1:70" ht="15.6" customHeight="1" x14ac:dyDescent="0.4">
      <c r="A207" s="24"/>
      <c r="B207" s="24"/>
      <c r="C207" s="32"/>
      <c r="D207" s="87" t="s">
        <v>18</v>
      </c>
      <c r="E207" s="88"/>
      <c r="F207" s="88"/>
      <c r="G207" s="88"/>
      <c r="H207" s="88"/>
      <c r="I207" s="88"/>
      <c r="J207" s="88"/>
      <c r="K207" s="88"/>
      <c r="L207" s="88"/>
      <c r="M207" s="89"/>
      <c r="N207" s="96" t="str">
        <f>IF([4]回答表!X45="○","○","")</f>
        <v/>
      </c>
      <c r="O207" s="97"/>
      <c r="P207" s="97"/>
      <c r="Q207" s="98"/>
      <c r="R207" s="38"/>
      <c r="S207" s="38"/>
      <c r="T207" s="38"/>
      <c r="U207" s="105" t="str">
        <f>IF([4]回答表!X45="○",[4]回答表!B314,IF([4]回答表!AA45="○",[4]回答表!B337,""))</f>
        <v/>
      </c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7"/>
      <c r="AK207" s="49"/>
      <c r="AL207" s="49"/>
      <c r="AM207" s="49"/>
      <c r="AN207" s="105" t="str">
        <f>IF([4]回答表!X45="○",[4]回答表!B320,"")</f>
        <v/>
      </c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4"/>
      <c r="BC207" s="39"/>
      <c r="BD207" s="34"/>
      <c r="BE207" s="114" t="str">
        <f>IF([4]回答表!X45="○",[4]回答表!B326,IF([4]回答表!AA45="○",[4]回答表!B343,""))</f>
        <v/>
      </c>
      <c r="BF207" s="115"/>
      <c r="BG207" s="115"/>
      <c r="BH207" s="115"/>
      <c r="BI207" s="114"/>
      <c r="BJ207" s="115"/>
      <c r="BK207" s="115"/>
      <c r="BL207" s="115"/>
      <c r="BM207" s="114"/>
      <c r="BN207" s="115"/>
      <c r="BO207" s="115"/>
      <c r="BP207" s="116"/>
      <c r="BQ207" s="37"/>
      <c r="BR207" s="24"/>
    </row>
    <row r="208" spans="1:70" ht="15.6" customHeight="1" x14ac:dyDescent="0.4">
      <c r="A208" s="24"/>
      <c r="B208" s="24"/>
      <c r="C208" s="32"/>
      <c r="D208" s="90"/>
      <c r="E208" s="91"/>
      <c r="F208" s="91"/>
      <c r="G208" s="91"/>
      <c r="H208" s="91"/>
      <c r="I208" s="91"/>
      <c r="J208" s="91"/>
      <c r="K208" s="91"/>
      <c r="L208" s="91"/>
      <c r="M208" s="92"/>
      <c r="N208" s="99"/>
      <c r="O208" s="100"/>
      <c r="P208" s="100"/>
      <c r="Q208" s="101"/>
      <c r="R208" s="38"/>
      <c r="S208" s="38"/>
      <c r="T208" s="38"/>
      <c r="U208" s="108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10"/>
      <c r="AK208" s="49"/>
      <c r="AL208" s="49"/>
      <c r="AM208" s="49"/>
      <c r="AN208" s="165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7"/>
      <c r="BC208" s="39"/>
      <c r="BD208" s="34"/>
      <c r="BE208" s="81"/>
      <c r="BF208" s="82"/>
      <c r="BG208" s="82"/>
      <c r="BH208" s="82"/>
      <c r="BI208" s="81"/>
      <c r="BJ208" s="82"/>
      <c r="BK208" s="82"/>
      <c r="BL208" s="82"/>
      <c r="BM208" s="81"/>
      <c r="BN208" s="82"/>
      <c r="BO208" s="82"/>
      <c r="BP208" s="85"/>
      <c r="BQ208" s="37"/>
      <c r="BR208" s="24"/>
    </row>
    <row r="209" spans="1:70" ht="15.6" customHeight="1" x14ac:dyDescent="0.4">
      <c r="A209" s="24"/>
      <c r="B209" s="24"/>
      <c r="C209" s="32"/>
      <c r="D209" s="90"/>
      <c r="E209" s="91"/>
      <c r="F209" s="91"/>
      <c r="G209" s="91"/>
      <c r="H209" s="91"/>
      <c r="I209" s="91"/>
      <c r="J209" s="91"/>
      <c r="K209" s="91"/>
      <c r="L209" s="91"/>
      <c r="M209" s="92"/>
      <c r="N209" s="99"/>
      <c r="O209" s="100"/>
      <c r="P209" s="100"/>
      <c r="Q209" s="101"/>
      <c r="R209" s="38"/>
      <c r="S209" s="38"/>
      <c r="T209" s="38"/>
      <c r="U209" s="108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10"/>
      <c r="AK209" s="49"/>
      <c r="AL209" s="49"/>
      <c r="AM209" s="49"/>
      <c r="AN209" s="165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7"/>
      <c r="BC209" s="39"/>
      <c r="BD209" s="34"/>
      <c r="BE209" s="81"/>
      <c r="BF209" s="82"/>
      <c r="BG209" s="82"/>
      <c r="BH209" s="82"/>
      <c r="BI209" s="81"/>
      <c r="BJ209" s="82"/>
      <c r="BK209" s="82"/>
      <c r="BL209" s="82"/>
      <c r="BM209" s="81"/>
      <c r="BN209" s="82"/>
      <c r="BO209" s="82"/>
      <c r="BP209" s="85"/>
      <c r="BQ209" s="37"/>
      <c r="BR209" s="24"/>
    </row>
    <row r="210" spans="1:70" ht="15.6" customHeight="1" x14ac:dyDescent="0.4">
      <c r="A210" s="24"/>
      <c r="B210" s="24"/>
      <c r="C210" s="32"/>
      <c r="D210" s="93"/>
      <c r="E210" s="94"/>
      <c r="F210" s="94"/>
      <c r="G210" s="94"/>
      <c r="H210" s="94"/>
      <c r="I210" s="94"/>
      <c r="J210" s="94"/>
      <c r="K210" s="94"/>
      <c r="L210" s="94"/>
      <c r="M210" s="95"/>
      <c r="N210" s="102"/>
      <c r="O210" s="103"/>
      <c r="P210" s="103"/>
      <c r="Q210" s="104"/>
      <c r="R210" s="38"/>
      <c r="S210" s="38"/>
      <c r="T210" s="38"/>
      <c r="U210" s="108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10"/>
      <c r="AK210" s="49"/>
      <c r="AL210" s="49"/>
      <c r="AM210" s="49"/>
      <c r="AN210" s="165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7"/>
      <c r="BC210" s="39"/>
      <c r="BD210" s="34"/>
      <c r="BE210" s="81" t="str">
        <f>IF([4]回答表!X45="○",[4]回答表!E326,IF([4]回答表!AA45="○",[4]回答表!E343,""))</f>
        <v/>
      </c>
      <c r="BF210" s="82"/>
      <c r="BG210" s="82"/>
      <c r="BH210" s="82"/>
      <c r="BI210" s="81" t="str">
        <f>IF([4]回答表!X45="○",[4]回答表!E327,IF([4]回答表!AA45="○",[4]回答表!E344,""))</f>
        <v/>
      </c>
      <c r="BJ210" s="82"/>
      <c r="BK210" s="82"/>
      <c r="BL210" s="85"/>
      <c r="BM210" s="81" t="str">
        <f>IF([4]回答表!X45="○",[4]回答表!E328,IF([4]回答表!AA45="○",[4]回答表!E345,""))</f>
        <v/>
      </c>
      <c r="BN210" s="82"/>
      <c r="BO210" s="82"/>
      <c r="BP210" s="85"/>
      <c r="BQ210" s="37"/>
      <c r="BR210" s="24"/>
    </row>
    <row r="211" spans="1:70" ht="15.6" customHeight="1" x14ac:dyDescent="0.4">
      <c r="A211" s="24"/>
      <c r="B211" s="24"/>
      <c r="C211" s="3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2"/>
      <c r="O211" s="52"/>
      <c r="P211" s="52"/>
      <c r="Q211" s="52"/>
      <c r="R211" s="52"/>
      <c r="S211" s="52"/>
      <c r="T211" s="52"/>
      <c r="U211" s="108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10"/>
      <c r="AK211" s="49"/>
      <c r="AL211" s="49"/>
      <c r="AM211" s="49"/>
      <c r="AN211" s="165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7"/>
      <c r="BC211" s="39"/>
      <c r="BD211" s="39"/>
      <c r="BE211" s="81"/>
      <c r="BF211" s="82"/>
      <c r="BG211" s="82"/>
      <c r="BH211" s="82"/>
      <c r="BI211" s="81"/>
      <c r="BJ211" s="82"/>
      <c r="BK211" s="82"/>
      <c r="BL211" s="85"/>
      <c r="BM211" s="81"/>
      <c r="BN211" s="82"/>
      <c r="BO211" s="82"/>
      <c r="BP211" s="85"/>
      <c r="BQ211" s="37"/>
      <c r="BR211" s="24"/>
    </row>
    <row r="212" spans="1:70" ht="15.6" customHeight="1" x14ac:dyDescent="0.4">
      <c r="A212" s="24"/>
      <c r="B212" s="24"/>
      <c r="C212" s="3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2"/>
      <c r="O212" s="52"/>
      <c r="P212" s="52"/>
      <c r="Q212" s="52"/>
      <c r="R212" s="52"/>
      <c r="S212" s="52"/>
      <c r="T212" s="52"/>
      <c r="U212" s="108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10"/>
      <c r="AK212" s="49"/>
      <c r="AL212" s="49"/>
      <c r="AM212" s="49"/>
      <c r="AN212" s="165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6"/>
      <c r="AY212" s="166"/>
      <c r="AZ212" s="166"/>
      <c r="BA212" s="166"/>
      <c r="BB212" s="167"/>
      <c r="BC212" s="39"/>
      <c r="BD212" s="34"/>
      <c r="BE212" s="81"/>
      <c r="BF212" s="82"/>
      <c r="BG212" s="82"/>
      <c r="BH212" s="82"/>
      <c r="BI212" s="81"/>
      <c r="BJ212" s="82"/>
      <c r="BK212" s="82"/>
      <c r="BL212" s="85"/>
      <c r="BM212" s="81"/>
      <c r="BN212" s="82"/>
      <c r="BO212" s="82"/>
      <c r="BP212" s="85"/>
      <c r="BQ212" s="37"/>
      <c r="BR212" s="24"/>
    </row>
    <row r="213" spans="1:70" ht="15.6" customHeight="1" x14ac:dyDescent="0.4">
      <c r="A213" s="24"/>
      <c r="B213" s="24"/>
      <c r="C213" s="32"/>
      <c r="D213" s="139" t="s">
        <v>26</v>
      </c>
      <c r="E213" s="140"/>
      <c r="F213" s="140"/>
      <c r="G213" s="140"/>
      <c r="H213" s="140"/>
      <c r="I213" s="140"/>
      <c r="J213" s="140"/>
      <c r="K213" s="140"/>
      <c r="L213" s="140"/>
      <c r="M213" s="141"/>
      <c r="N213" s="96" t="str">
        <f>IF([4]回答表!AA45="○","○","")</f>
        <v/>
      </c>
      <c r="O213" s="97"/>
      <c r="P213" s="97"/>
      <c r="Q213" s="98"/>
      <c r="R213" s="38"/>
      <c r="S213" s="38"/>
      <c r="T213" s="38"/>
      <c r="U213" s="108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10"/>
      <c r="AK213" s="49"/>
      <c r="AL213" s="49"/>
      <c r="AM213" s="49"/>
      <c r="AN213" s="165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6"/>
      <c r="AY213" s="166"/>
      <c r="AZ213" s="166"/>
      <c r="BA213" s="166"/>
      <c r="BB213" s="167"/>
      <c r="BC213" s="39"/>
      <c r="BD213" s="53"/>
      <c r="BE213" s="81"/>
      <c r="BF213" s="82"/>
      <c r="BG213" s="82"/>
      <c r="BH213" s="82"/>
      <c r="BI213" s="81"/>
      <c r="BJ213" s="82"/>
      <c r="BK213" s="82"/>
      <c r="BL213" s="85"/>
      <c r="BM213" s="81"/>
      <c r="BN213" s="82"/>
      <c r="BO213" s="82"/>
      <c r="BP213" s="85"/>
      <c r="BQ213" s="37"/>
      <c r="BR213" s="24"/>
    </row>
    <row r="214" spans="1:70" ht="15.6" customHeight="1" x14ac:dyDescent="0.4">
      <c r="A214" s="24"/>
      <c r="B214" s="24"/>
      <c r="C214" s="32"/>
      <c r="D214" s="142"/>
      <c r="E214" s="143"/>
      <c r="F214" s="143"/>
      <c r="G214" s="143"/>
      <c r="H214" s="143"/>
      <c r="I214" s="143"/>
      <c r="J214" s="143"/>
      <c r="K214" s="143"/>
      <c r="L214" s="143"/>
      <c r="M214" s="144"/>
      <c r="N214" s="99"/>
      <c r="O214" s="100"/>
      <c r="P214" s="100"/>
      <c r="Q214" s="101"/>
      <c r="R214" s="38"/>
      <c r="S214" s="38"/>
      <c r="T214" s="38"/>
      <c r="U214" s="108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10"/>
      <c r="AK214" s="49"/>
      <c r="AL214" s="49"/>
      <c r="AM214" s="49"/>
      <c r="AN214" s="165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6"/>
      <c r="AY214" s="166"/>
      <c r="AZ214" s="166"/>
      <c r="BA214" s="166"/>
      <c r="BB214" s="167"/>
      <c r="BC214" s="39"/>
      <c r="BD214" s="53"/>
      <c r="BE214" s="81" t="s">
        <v>23</v>
      </c>
      <c r="BF214" s="82"/>
      <c r="BG214" s="82"/>
      <c r="BH214" s="82"/>
      <c r="BI214" s="81" t="s">
        <v>24</v>
      </c>
      <c r="BJ214" s="82"/>
      <c r="BK214" s="82"/>
      <c r="BL214" s="82"/>
      <c r="BM214" s="81" t="s">
        <v>25</v>
      </c>
      <c r="BN214" s="82"/>
      <c r="BO214" s="82"/>
      <c r="BP214" s="85"/>
      <c r="BQ214" s="37"/>
      <c r="BR214" s="24"/>
    </row>
    <row r="215" spans="1:70" ht="15.6" customHeight="1" x14ac:dyDescent="0.4">
      <c r="A215" s="24"/>
      <c r="B215" s="24"/>
      <c r="C215" s="32"/>
      <c r="D215" s="142"/>
      <c r="E215" s="143"/>
      <c r="F215" s="143"/>
      <c r="G215" s="143"/>
      <c r="H215" s="143"/>
      <c r="I215" s="143"/>
      <c r="J215" s="143"/>
      <c r="K215" s="143"/>
      <c r="L215" s="143"/>
      <c r="M215" s="144"/>
      <c r="N215" s="99"/>
      <c r="O215" s="100"/>
      <c r="P215" s="100"/>
      <c r="Q215" s="101"/>
      <c r="R215" s="38"/>
      <c r="S215" s="38"/>
      <c r="T215" s="38"/>
      <c r="U215" s="108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10"/>
      <c r="AK215" s="49"/>
      <c r="AL215" s="49"/>
      <c r="AM215" s="49"/>
      <c r="AN215" s="165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7"/>
      <c r="BC215" s="39"/>
      <c r="BD215" s="53"/>
      <c r="BE215" s="81"/>
      <c r="BF215" s="82"/>
      <c r="BG215" s="82"/>
      <c r="BH215" s="82"/>
      <c r="BI215" s="81"/>
      <c r="BJ215" s="82"/>
      <c r="BK215" s="82"/>
      <c r="BL215" s="82"/>
      <c r="BM215" s="81"/>
      <c r="BN215" s="82"/>
      <c r="BO215" s="82"/>
      <c r="BP215" s="85"/>
      <c r="BQ215" s="37"/>
      <c r="BR215" s="24"/>
    </row>
    <row r="216" spans="1:70" ht="15.6" customHeight="1" x14ac:dyDescent="0.4">
      <c r="A216" s="24"/>
      <c r="B216" s="24"/>
      <c r="C216" s="32"/>
      <c r="D216" s="145"/>
      <c r="E216" s="146"/>
      <c r="F216" s="146"/>
      <c r="G216" s="146"/>
      <c r="H216" s="146"/>
      <c r="I216" s="146"/>
      <c r="J216" s="146"/>
      <c r="K216" s="146"/>
      <c r="L216" s="146"/>
      <c r="M216" s="147"/>
      <c r="N216" s="102"/>
      <c r="O216" s="103"/>
      <c r="P216" s="103"/>
      <c r="Q216" s="104"/>
      <c r="R216" s="38"/>
      <c r="S216" s="38"/>
      <c r="T216" s="38"/>
      <c r="U216" s="111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3"/>
      <c r="AK216" s="49"/>
      <c r="AL216" s="49"/>
      <c r="AM216" s="49"/>
      <c r="AN216" s="168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70"/>
      <c r="BC216" s="39"/>
      <c r="BD216" s="53"/>
      <c r="BE216" s="83"/>
      <c r="BF216" s="84"/>
      <c r="BG216" s="84"/>
      <c r="BH216" s="84"/>
      <c r="BI216" s="83"/>
      <c r="BJ216" s="84"/>
      <c r="BK216" s="84"/>
      <c r="BL216" s="84"/>
      <c r="BM216" s="83"/>
      <c r="BN216" s="84"/>
      <c r="BO216" s="84"/>
      <c r="BP216" s="86"/>
      <c r="BQ216" s="37"/>
      <c r="BR216" s="24"/>
    </row>
    <row r="217" spans="1:70" ht="15.6" customHeight="1" x14ac:dyDescent="0.5">
      <c r="A217" s="24"/>
      <c r="B217" s="24"/>
      <c r="C217" s="3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18"/>
      <c r="Y217" s="18"/>
      <c r="Z217" s="18"/>
      <c r="AA217" s="35"/>
      <c r="AB217" s="35"/>
      <c r="AC217" s="35"/>
      <c r="AD217" s="35"/>
      <c r="AE217" s="35"/>
      <c r="AF217" s="35"/>
      <c r="AG217" s="35"/>
      <c r="AH217" s="35"/>
      <c r="AI217" s="35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37"/>
      <c r="BR217" s="24"/>
    </row>
    <row r="218" spans="1:70" ht="19.350000000000001" customHeight="1" x14ac:dyDescent="0.5">
      <c r="C218" s="3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38"/>
      <c r="O218" s="38"/>
      <c r="P218" s="38"/>
      <c r="Q218" s="38"/>
      <c r="R218" s="38"/>
      <c r="S218" s="38"/>
      <c r="T218" s="38"/>
      <c r="U218" s="42" t="s">
        <v>32</v>
      </c>
      <c r="V218" s="38"/>
      <c r="W218" s="38"/>
      <c r="X218" s="38"/>
      <c r="Y218" s="38"/>
      <c r="Z218" s="38"/>
      <c r="AA218" s="35"/>
      <c r="AB218" s="43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2" t="s">
        <v>33</v>
      </c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18"/>
      <c r="BQ218" s="37"/>
      <c r="BR218" s="24"/>
    </row>
    <row r="219" spans="1:70" ht="15.6" customHeight="1" x14ac:dyDescent="0.4">
      <c r="C219" s="32"/>
      <c r="D219" s="87" t="s">
        <v>34</v>
      </c>
      <c r="E219" s="88"/>
      <c r="F219" s="88"/>
      <c r="G219" s="88"/>
      <c r="H219" s="88"/>
      <c r="I219" s="88"/>
      <c r="J219" s="88"/>
      <c r="K219" s="88"/>
      <c r="L219" s="88"/>
      <c r="M219" s="89"/>
      <c r="N219" s="96" t="str">
        <f>IF([4]回答表!AD45="○","○","")</f>
        <v>○</v>
      </c>
      <c r="O219" s="97"/>
      <c r="P219" s="97"/>
      <c r="Q219" s="98"/>
      <c r="R219" s="38"/>
      <c r="S219" s="38"/>
      <c r="T219" s="38"/>
      <c r="U219" s="259" t="str">
        <f>IF([4]回答表!AD45="○",[4]回答表!B350,"")</f>
        <v>秋田県で検討している下水道事業広域化・共同化事業のうち、「秋田中央ブロックにおける管路包括的民間委託の共同発注」（マンホールポンプを含む管路の維持管理業務）</v>
      </c>
      <c r="V219" s="260"/>
      <c r="W219" s="260"/>
      <c r="X219" s="260"/>
      <c r="Y219" s="260"/>
      <c r="Z219" s="260"/>
      <c r="AA219" s="260"/>
      <c r="AB219" s="260"/>
      <c r="AC219" s="260"/>
      <c r="AD219" s="260"/>
      <c r="AE219" s="260"/>
      <c r="AF219" s="260"/>
      <c r="AG219" s="260"/>
      <c r="AH219" s="260"/>
      <c r="AI219" s="260"/>
      <c r="AJ219" s="261"/>
      <c r="AK219" s="60"/>
      <c r="AL219" s="60"/>
      <c r="AM219" s="105" t="str">
        <f>IF([4]回答表!AD45="○",[4]回答表!B356,"")</f>
        <v>業務範囲および業者選定の検討。</v>
      </c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7"/>
      <c r="BQ219" s="37"/>
      <c r="BR219" s="24"/>
    </row>
    <row r="220" spans="1:70" ht="15.6" customHeight="1" x14ac:dyDescent="0.4">
      <c r="C220" s="32"/>
      <c r="D220" s="90"/>
      <c r="E220" s="91"/>
      <c r="F220" s="91"/>
      <c r="G220" s="91"/>
      <c r="H220" s="91"/>
      <c r="I220" s="91"/>
      <c r="J220" s="91"/>
      <c r="K220" s="91"/>
      <c r="L220" s="91"/>
      <c r="M220" s="92"/>
      <c r="N220" s="99"/>
      <c r="O220" s="100"/>
      <c r="P220" s="100"/>
      <c r="Q220" s="101"/>
      <c r="R220" s="38"/>
      <c r="S220" s="38"/>
      <c r="T220" s="38"/>
      <c r="U220" s="262"/>
      <c r="V220" s="263"/>
      <c r="W220" s="263"/>
      <c r="X220" s="263"/>
      <c r="Y220" s="263"/>
      <c r="Z220" s="263"/>
      <c r="AA220" s="263"/>
      <c r="AB220" s="263"/>
      <c r="AC220" s="263"/>
      <c r="AD220" s="263"/>
      <c r="AE220" s="263"/>
      <c r="AF220" s="263"/>
      <c r="AG220" s="263"/>
      <c r="AH220" s="263"/>
      <c r="AI220" s="263"/>
      <c r="AJ220" s="264"/>
      <c r="AK220" s="60"/>
      <c r="AL220" s="60"/>
      <c r="AM220" s="108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10"/>
      <c r="BQ220" s="37"/>
      <c r="BR220" s="24"/>
    </row>
    <row r="221" spans="1:70" ht="15.6" customHeight="1" x14ac:dyDescent="0.4">
      <c r="C221" s="32"/>
      <c r="D221" s="90"/>
      <c r="E221" s="91"/>
      <c r="F221" s="91"/>
      <c r="G221" s="91"/>
      <c r="H221" s="91"/>
      <c r="I221" s="91"/>
      <c r="J221" s="91"/>
      <c r="K221" s="91"/>
      <c r="L221" s="91"/>
      <c r="M221" s="92"/>
      <c r="N221" s="99"/>
      <c r="O221" s="100"/>
      <c r="P221" s="100"/>
      <c r="Q221" s="101"/>
      <c r="R221" s="38"/>
      <c r="S221" s="38"/>
      <c r="T221" s="38"/>
      <c r="U221" s="262"/>
      <c r="V221" s="263"/>
      <c r="W221" s="263"/>
      <c r="X221" s="263"/>
      <c r="Y221" s="263"/>
      <c r="Z221" s="263"/>
      <c r="AA221" s="263"/>
      <c r="AB221" s="263"/>
      <c r="AC221" s="263"/>
      <c r="AD221" s="263"/>
      <c r="AE221" s="263"/>
      <c r="AF221" s="263"/>
      <c r="AG221" s="263"/>
      <c r="AH221" s="263"/>
      <c r="AI221" s="263"/>
      <c r="AJ221" s="264"/>
      <c r="AK221" s="60"/>
      <c r="AL221" s="60"/>
      <c r="AM221" s="108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10"/>
      <c r="BQ221" s="37"/>
      <c r="BR221" s="24"/>
    </row>
    <row r="222" spans="1:70" ht="15.6" customHeight="1" x14ac:dyDescent="0.4">
      <c r="C222" s="32"/>
      <c r="D222" s="93"/>
      <c r="E222" s="94"/>
      <c r="F222" s="94"/>
      <c r="G222" s="94"/>
      <c r="H222" s="94"/>
      <c r="I222" s="94"/>
      <c r="J222" s="94"/>
      <c r="K222" s="94"/>
      <c r="L222" s="94"/>
      <c r="M222" s="95"/>
      <c r="N222" s="102"/>
      <c r="O222" s="103"/>
      <c r="P222" s="103"/>
      <c r="Q222" s="104"/>
      <c r="R222" s="38"/>
      <c r="S222" s="38"/>
      <c r="T222" s="38"/>
      <c r="U222" s="265"/>
      <c r="V222" s="266"/>
      <c r="W222" s="266"/>
      <c r="X222" s="266"/>
      <c r="Y222" s="266"/>
      <c r="Z222" s="266"/>
      <c r="AA222" s="266"/>
      <c r="AB222" s="266"/>
      <c r="AC222" s="266"/>
      <c r="AD222" s="266"/>
      <c r="AE222" s="266"/>
      <c r="AF222" s="266"/>
      <c r="AG222" s="266"/>
      <c r="AH222" s="266"/>
      <c r="AI222" s="266"/>
      <c r="AJ222" s="267"/>
      <c r="AK222" s="60"/>
      <c r="AL222" s="60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3"/>
      <c r="BQ222" s="37"/>
      <c r="BR222" s="24"/>
    </row>
    <row r="223" spans="1:70" ht="15.6" customHeight="1" x14ac:dyDescent="0.4"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8"/>
      <c r="BR223" s="24"/>
    </row>
    <row r="224" spans="1:70" ht="15.6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</row>
    <row r="225" spans="1:70" ht="15.6" customHeight="1" x14ac:dyDescent="0.4">
      <c r="C225" s="26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28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30"/>
    </row>
    <row r="226" spans="1:70" ht="15.6" customHeight="1" x14ac:dyDescent="0.5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18"/>
      <c r="Y226" s="18"/>
      <c r="Z226" s="18"/>
      <c r="AA226" s="34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6"/>
      <c r="AO226" s="39"/>
      <c r="AP226" s="40"/>
      <c r="AQ226" s="40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5"/>
      <c r="BN226" s="35"/>
      <c r="BO226" s="35"/>
      <c r="BP226" s="36"/>
      <c r="BQ226" s="37"/>
    </row>
    <row r="227" spans="1:70" ht="15.6" customHeight="1" x14ac:dyDescent="0.5">
      <c r="C227" s="32"/>
      <c r="D227" s="127" t="s">
        <v>14</v>
      </c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9"/>
      <c r="R227" s="87" t="s">
        <v>60</v>
      </c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9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5"/>
      <c r="BN227" s="35"/>
      <c r="BO227" s="35"/>
      <c r="BP227" s="36"/>
      <c r="BQ227" s="37"/>
    </row>
    <row r="228" spans="1:70" ht="15.6" customHeight="1" x14ac:dyDescent="0.5">
      <c r="A228" s="24"/>
      <c r="B228" s="24"/>
      <c r="C228" s="32"/>
      <c r="D228" s="130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2"/>
      <c r="R228" s="93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5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5"/>
      <c r="BN228" s="35"/>
      <c r="BO228" s="35"/>
      <c r="BP228" s="36"/>
      <c r="BQ228" s="37"/>
      <c r="BR228" s="24"/>
    </row>
    <row r="229" spans="1:70" ht="15.6" customHeight="1" x14ac:dyDescent="0.5">
      <c r="A229" s="24"/>
      <c r="B229" s="24"/>
      <c r="C229" s="32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18"/>
      <c r="Y229" s="18"/>
      <c r="Z229" s="18"/>
      <c r="AA229" s="34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6"/>
      <c r="AO229" s="39"/>
      <c r="AP229" s="40"/>
      <c r="AQ229" s="40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5"/>
      <c r="BN229" s="35"/>
      <c r="BO229" s="35"/>
      <c r="BP229" s="36"/>
      <c r="BQ229" s="37"/>
      <c r="BR229" s="24"/>
    </row>
    <row r="230" spans="1:70" ht="25.5" x14ac:dyDescent="0.5">
      <c r="A230" s="24"/>
      <c r="B230" s="24"/>
      <c r="C230" s="32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42" t="s">
        <v>36</v>
      </c>
      <c r="V230" s="38"/>
      <c r="W230" s="38"/>
      <c r="X230" s="38"/>
      <c r="Y230" s="38"/>
      <c r="Z230" s="38"/>
      <c r="AA230" s="35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2" t="s">
        <v>55</v>
      </c>
      <c r="AN230" s="44"/>
      <c r="AO230" s="43"/>
      <c r="AP230" s="45"/>
      <c r="AQ230" s="45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7"/>
      <c r="BD230" s="35"/>
      <c r="BE230" s="61" t="s">
        <v>61</v>
      </c>
      <c r="BF230" s="59"/>
      <c r="BG230" s="59"/>
      <c r="BH230" s="59"/>
      <c r="BI230" s="59"/>
      <c r="BJ230" s="59"/>
      <c r="BK230" s="59"/>
      <c r="BL230" s="35"/>
      <c r="BM230" s="35"/>
      <c r="BN230" s="35"/>
      <c r="BO230" s="35"/>
      <c r="BP230" s="44"/>
      <c r="BQ230" s="37"/>
      <c r="BR230" s="24"/>
    </row>
    <row r="231" spans="1:70" ht="15.6" customHeight="1" x14ac:dyDescent="0.4">
      <c r="A231" s="24"/>
      <c r="B231" s="24"/>
      <c r="C231" s="32"/>
      <c r="D231" s="87" t="s">
        <v>18</v>
      </c>
      <c r="E231" s="88"/>
      <c r="F231" s="88"/>
      <c r="G231" s="88"/>
      <c r="H231" s="88"/>
      <c r="I231" s="88"/>
      <c r="J231" s="88"/>
      <c r="K231" s="88"/>
      <c r="L231" s="88"/>
      <c r="M231" s="89"/>
      <c r="N231" s="96" t="str">
        <f>IF([4]回答表!X46="○","○","")</f>
        <v/>
      </c>
      <c r="O231" s="97"/>
      <c r="P231" s="97"/>
      <c r="Q231" s="98"/>
      <c r="R231" s="38"/>
      <c r="S231" s="38"/>
      <c r="T231" s="38"/>
      <c r="U231" s="105" t="str">
        <f>IF([4]回答表!X46="○",[4]回答表!B368,IF([4]回答表!AA46="○",[4]回答表!B382,""))</f>
        <v/>
      </c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7"/>
      <c r="AK231" s="49"/>
      <c r="AL231" s="49"/>
      <c r="AM231" s="148" t="s">
        <v>62</v>
      </c>
      <c r="AN231" s="148"/>
      <c r="AO231" s="148"/>
      <c r="AP231" s="148"/>
      <c r="AQ231" s="149" t="str">
        <f>IF([4]回答表!X46="○",[4]回答表!BC375,IF([4]回答表!AA46="○",[4]回答表!BC389,""))</f>
        <v/>
      </c>
      <c r="AR231" s="149"/>
      <c r="AS231" s="149"/>
      <c r="AT231" s="149"/>
      <c r="AU231" s="154" t="s">
        <v>63</v>
      </c>
      <c r="AV231" s="155"/>
      <c r="AW231" s="155"/>
      <c r="AX231" s="156"/>
      <c r="AY231" s="149" t="str">
        <f>IF([4]回答表!X46="○",[4]回答表!BC380,IF([4]回答表!AA46="○",[4]回答表!BC394,""))</f>
        <v/>
      </c>
      <c r="AZ231" s="149"/>
      <c r="BA231" s="149"/>
      <c r="BB231" s="149"/>
      <c r="BC231" s="39"/>
      <c r="BD231" s="34"/>
      <c r="BE231" s="114" t="str">
        <f>IF([4]回答表!X46="○",[4]回答表!S374,IF([4]回答表!AA46="○",[4]回答表!S388,""))</f>
        <v/>
      </c>
      <c r="BF231" s="115"/>
      <c r="BG231" s="115"/>
      <c r="BH231" s="115"/>
      <c r="BI231" s="114"/>
      <c r="BJ231" s="115"/>
      <c r="BK231" s="115"/>
      <c r="BL231" s="115"/>
      <c r="BM231" s="114"/>
      <c r="BN231" s="115"/>
      <c r="BO231" s="115"/>
      <c r="BP231" s="116"/>
      <c r="BQ231" s="37"/>
      <c r="BR231" s="24"/>
    </row>
    <row r="232" spans="1:70" ht="15.6" customHeight="1" x14ac:dyDescent="0.4">
      <c r="A232" s="24"/>
      <c r="B232" s="24"/>
      <c r="C232" s="32"/>
      <c r="D232" s="90"/>
      <c r="E232" s="91"/>
      <c r="F232" s="91"/>
      <c r="G232" s="91"/>
      <c r="H232" s="91"/>
      <c r="I232" s="91"/>
      <c r="J232" s="91"/>
      <c r="K232" s="91"/>
      <c r="L232" s="91"/>
      <c r="M232" s="92"/>
      <c r="N232" s="99"/>
      <c r="O232" s="100"/>
      <c r="P232" s="100"/>
      <c r="Q232" s="101"/>
      <c r="R232" s="38"/>
      <c r="S232" s="38"/>
      <c r="T232" s="38"/>
      <c r="U232" s="108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10"/>
      <c r="AK232" s="49"/>
      <c r="AL232" s="49"/>
      <c r="AM232" s="148"/>
      <c r="AN232" s="148"/>
      <c r="AO232" s="148"/>
      <c r="AP232" s="148"/>
      <c r="AQ232" s="149"/>
      <c r="AR232" s="149"/>
      <c r="AS232" s="149"/>
      <c r="AT232" s="149"/>
      <c r="AU232" s="157"/>
      <c r="AV232" s="158"/>
      <c r="AW232" s="158"/>
      <c r="AX232" s="159"/>
      <c r="AY232" s="149"/>
      <c r="AZ232" s="149"/>
      <c r="BA232" s="149"/>
      <c r="BB232" s="149"/>
      <c r="BC232" s="39"/>
      <c r="BD232" s="34"/>
      <c r="BE232" s="81"/>
      <c r="BF232" s="82"/>
      <c r="BG232" s="82"/>
      <c r="BH232" s="82"/>
      <c r="BI232" s="81"/>
      <c r="BJ232" s="82"/>
      <c r="BK232" s="82"/>
      <c r="BL232" s="82"/>
      <c r="BM232" s="81"/>
      <c r="BN232" s="82"/>
      <c r="BO232" s="82"/>
      <c r="BP232" s="85"/>
      <c r="BQ232" s="37"/>
      <c r="BR232" s="24"/>
    </row>
    <row r="233" spans="1:70" ht="15.6" customHeight="1" x14ac:dyDescent="0.4">
      <c r="A233" s="24"/>
      <c r="B233" s="24"/>
      <c r="C233" s="32"/>
      <c r="D233" s="90"/>
      <c r="E233" s="91"/>
      <c r="F233" s="91"/>
      <c r="G233" s="91"/>
      <c r="H233" s="91"/>
      <c r="I233" s="91"/>
      <c r="J233" s="91"/>
      <c r="K233" s="91"/>
      <c r="L233" s="91"/>
      <c r="M233" s="92"/>
      <c r="N233" s="99"/>
      <c r="O233" s="100"/>
      <c r="P233" s="100"/>
      <c r="Q233" s="101"/>
      <c r="R233" s="38"/>
      <c r="S233" s="38"/>
      <c r="T233" s="38"/>
      <c r="U233" s="108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10"/>
      <c r="AK233" s="49"/>
      <c r="AL233" s="49"/>
      <c r="AM233" s="148" t="s">
        <v>64</v>
      </c>
      <c r="AN233" s="148"/>
      <c r="AO233" s="148"/>
      <c r="AP233" s="148"/>
      <c r="AQ233" s="149" t="str">
        <f>IF([4]回答表!X46="○",[4]回答表!BC376,IF([4]回答表!AA46="○",[4]回答表!BC390,""))</f>
        <v/>
      </c>
      <c r="AR233" s="149"/>
      <c r="AS233" s="149"/>
      <c r="AT233" s="149"/>
      <c r="AU233" s="157"/>
      <c r="AV233" s="158"/>
      <c r="AW233" s="158"/>
      <c r="AX233" s="159"/>
      <c r="AY233" s="149"/>
      <c r="AZ233" s="149"/>
      <c r="BA233" s="149"/>
      <c r="BB233" s="149"/>
      <c r="BC233" s="39"/>
      <c r="BD233" s="34"/>
      <c r="BE233" s="81"/>
      <c r="BF233" s="82"/>
      <c r="BG233" s="82"/>
      <c r="BH233" s="82"/>
      <c r="BI233" s="81"/>
      <c r="BJ233" s="82"/>
      <c r="BK233" s="82"/>
      <c r="BL233" s="82"/>
      <c r="BM233" s="81"/>
      <c r="BN233" s="82"/>
      <c r="BO233" s="82"/>
      <c r="BP233" s="85"/>
      <c r="BQ233" s="37"/>
      <c r="BR233" s="24"/>
    </row>
    <row r="234" spans="1:70" ht="15.6" customHeight="1" x14ac:dyDescent="0.4">
      <c r="A234" s="24"/>
      <c r="B234" s="24"/>
      <c r="C234" s="32"/>
      <c r="D234" s="93"/>
      <c r="E234" s="94"/>
      <c r="F234" s="94"/>
      <c r="G234" s="94"/>
      <c r="H234" s="94"/>
      <c r="I234" s="94"/>
      <c r="J234" s="94"/>
      <c r="K234" s="94"/>
      <c r="L234" s="94"/>
      <c r="M234" s="95"/>
      <c r="N234" s="102"/>
      <c r="O234" s="103"/>
      <c r="P234" s="103"/>
      <c r="Q234" s="104"/>
      <c r="R234" s="38"/>
      <c r="S234" s="38"/>
      <c r="T234" s="38"/>
      <c r="U234" s="108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10"/>
      <c r="AK234" s="49"/>
      <c r="AL234" s="49"/>
      <c r="AM234" s="148"/>
      <c r="AN234" s="148"/>
      <c r="AO234" s="148"/>
      <c r="AP234" s="148"/>
      <c r="AQ234" s="149"/>
      <c r="AR234" s="149"/>
      <c r="AS234" s="149"/>
      <c r="AT234" s="149"/>
      <c r="AU234" s="157"/>
      <c r="AV234" s="158"/>
      <c r="AW234" s="158"/>
      <c r="AX234" s="159"/>
      <c r="AY234" s="149"/>
      <c r="AZ234" s="149"/>
      <c r="BA234" s="149"/>
      <c r="BB234" s="149"/>
      <c r="BC234" s="39"/>
      <c r="BD234" s="34"/>
      <c r="BE234" s="81" t="str">
        <f>IF([4]回答表!X46="○",[4]回答表!V374,IF([4]回答表!AA46="○",[4]回答表!V388,""))</f>
        <v/>
      </c>
      <c r="BF234" s="82"/>
      <c r="BG234" s="82"/>
      <c r="BH234" s="82"/>
      <c r="BI234" s="81" t="str">
        <f>IF([4]回答表!X46="○",[4]回答表!V375,IF([4]回答表!AA46="○",[4]回答表!V389,""))</f>
        <v/>
      </c>
      <c r="BJ234" s="82"/>
      <c r="BK234" s="82"/>
      <c r="BL234" s="85"/>
      <c r="BM234" s="81" t="str">
        <f>IF([4]回答表!X46="○",[4]回答表!V376,IF([4]回答表!AA46="○",[4]回答表!V390,""))</f>
        <v/>
      </c>
      <c r="BN234" s="82"/>
      <c r="BO234" s="82"/>
      <c r="BP234" s="85"/>
      <c r="BQ234" s="37"/>
      <c r="BR234" s="24"/>
    </row>
    <row r="235" spans="1:70" ht="15.6" customHeight="1" x14ac:dyDescent="0.4">
      <c r="A235" s="24"/>
      <c r="B235" s="24"/>
      <c r="C235" s="3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2"/>
      <c r="O235" s="52"/>
      <c r="P235" s="52"/>
      <c r="Q235" s="52"/>
      <c r="R235" s="52"/>
      <c r="S235" s="52"/>
      <c r="T235" s="52"/>
      <c r="U235" s="108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10"/>
      <c r="AK235" s="49"/>
      <c r="AL235" s="49"/>
      <c r="AM235" s="148" t="s">
        <v>65</v>
      </c>
      <c r="AN235" s="148"/>
      <c r="AO235" s="148"/>
      <c r="AP235" s="148"/>
      <c r="AQ235" s="149" t="str">
        <f>IF([4]回答表!X46="○",[4]回答表!BC377,IF([4]回答表!AA46="○",[4]回答表!BC391,""))</f>
        <v/>
      </c>
      <c r="AR235" s="149"/>
      <c r="AS235" s="149"/>
      <c r="AT235" s="149"/>
      <c r="AU235" s="160"/>
      <c r="AV235" s="161"/>
      <c r="AW235" s="161"/>
      <c r="AX235" s="162"/>
      <c r="AY235" s="149"/>
      <c r="AZ235" s="149"/>
      <c r="BA235" s="149"/>
      <c r="BB235" s="149"/>
      <c r="BC235" s="39"/>
      <c r="BD235" s="39"/>
      <c r="BE235" s="81"/>
      <c r="BF235" s="82"/>
      <c r="BG235" s="82"/>
      <c r="BH235" s="82"/>
      <c r="BI235" s="81"/>
      <c r="BJ235" s="82"/>
      <c r="BK235" s="82"/>
      <c r="BL235" s="85"/>
      <c r="BM235" s="81"/>
      <c r="BN235" s="82"/>
      <c r="BO235" s="82"/>
      <c r="BP235" s="85"/>
      <c r="BQ235" s="37"/>
      <c r="BR235" s="24"/>
    </row>
    <row r="236" spans="1:70" ht="15.6" customHeight="1" x14ac:dyDescent="0.4">
      <c r="A236" s="24"/>
      <c r="B236" s="24"/>
      <c r="C236" s="3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2"/>
      <c r="O236" s="52"/>
      <c r="P236" s="52"/>
      <c r="Q236" s="52"/>
      <c r="R236" s="52"/>
      <c r="S236" s="52"/>
      <c r="T236" s="52"/>
      <c r="U236" s="108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10"/>
      <c r="AK236" s="49"/>
      <c r="AL236" s="49"/>
      <c r="AM236" s="148"/>
      <c r="AN236" s="148"/>
      <c r="AO236" s="148"/>
      <c r="AP236" s="148"/>
      <c r="AQ236" s="149"/>
      <c r="AR236" s="149"/>
      <c r="AS236" s="149"/>
      <c r="AT236" s="149"/>
      <c r="AU236" s="148" t="s">
        <v>66</v>
      </c>
      <c r="AV236" s="148"/>
      <c r="AW236" s="148"/>
      <c r="AX236" s="148"/>
      <c r="AY236" s="150" t="str">
        <f>IF([4]回答表!X46="○",[4]回答表!BC381,IF([4]回答表!AA46="○",[4]回答表!BC395,""))</f>
        <v/>
      </c>
      <c r="AZ236" s="150"/>
      <c r="BA236" s="150"/>
      <c r="BB236" s="150"/>
      <c r="BC236" s="39"/>
      <c r="BD236" s="34"/>
      <c r="BE236" s="81"/>
      <c r="BF236" s="82"/>
      <c r="BG236" s="82"/>
      <c r="BH236" s="82"/>
      <c r="BI236" s="81"/>
      <c r="BJ236" s="82"/>
      <c r="BK236" s="82"/>
      <c r="BL236" s="85"/>
      <c r="BM236" s="81"/>
      <c r="BN236" s="82"/>
      <c r="BO236" s="82"/>
      <c r="BP236" s="85"/>
      <c r="BQ236" s="37"/>
      <c r="BR236" s="24"/>
    </row>
    <row r="237" spans="1:70" ht="15.6" customHeight="1" x14ac:dyDescent="0.4">
      <c r="A237" s="24"/>
      <c r="B237" s="24"/>
      <c r="C237" s="32"/>
      <c r="D237" s="139" t="s">
        <v>26</v>
      </c>
      <c r="E237" s="140"/>
      <c r="F237" s="140"/>
      <c r="G237" s="140"/>
      <c r="H237" s="140"/>
      <c r="I237" s="140"/>
      <c r="J237" s="140"/>
      <c r="K237" s="140"/>
      <c r="L237" s="140"/>
      <c r="M237" s="141"/>
      <c r="N237" s="96" t="str">
        <f>IF([4]回答表!AA46="○","○","")</f>
        <v/>
      </c>
      <c r="O237" s="97"/>
      <c r="P237" s="97"/>
      <c r="Q237" s="98"/>
      <c r="R237" s="38"/>
      <c r="S237" s="38"/>
      <c r="T237" s="38"/>
      <c r="U237" s="108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10"/>
      <c r="AK237" s="49"/>
      <c r="AL237" s="49"/>
      <c r="AM237" s="148" t="s">
        <v>67</v>
      </c>
      <c r="AN237" s="148"/>
      <c r="AO237" s="148"/>
      <c r="AP237" s="148"/>
      <c r="AQ237" s="151" t="str">
        <f>IF([4]回答表!X46="○",[4]回答表!BC378,IF([4]回答表!AA46="○",[4]回答表!BC392,""))</f>
        <v/>
      </c>
      <c r="AR237" s="149"/>
      <c r="AS237" s="149"/>
      <c r="AT237" s="149"/>
      <c r="AU237" s="148"/>
      <c r="AV237" s="148"/>
      <c r="AW237" s="148"/>
      <c r="AX237" s="148"/>
      <c r="AY237" s="150"/>
      <c r="AZ237" s="150"/>
      <c r="BA237" s="150"/>
      <c r="BB237" s="150"/>
      <c r="BC237" s="39"/>
      <c r="BD237" s="53"/>
      <c r="BE237" s="81"/>
      <c r="BF237" s="82"/>
      <c r="BG237" s="82"/>
      <c r="BH237" s="82"/>
      <c r="BI237" s="81"/>
      <c r="BJ237" s="82"/>
      <c r="BK237" s="82"/>
      <c r="BL237" s="85"/>
      <c r="BM237" s="81"/>
      <c r="BN237" s="82"/>
      <c r="BO237" s="82"/>
      <c r="BP237" s="85"/>
      <c r="BQ237" s="37"/>
      <c r="BR237" s="24"/>
    </row>
    <row r="238" spans="1:70" ht="15.6" customHeight="1" x14ac:dyDescent="0.4">
      <c r="A238" s="24"/>
      <c r="B238" s="24"/>
      <c r="C238" s="32"/>
      <c r="D238" s="142"/>
      <c r="E238" s="143"/>
      <c r="F238" s="143"/>
      <c r="G238" s="143"/>
      <c r="H238" s="143"/>
      <c r="I238" s="143"/>
      <c r="J238" s="143"/>
      <c r="K238" s="143"/>
      <c r="L238" s="143"/>
      <c r="M238" s="144"/>
      <c r="N238" s="99"/>
      <c r="O238" s="100"/>
      <c r="P238" s="100"/>
      <c r="Q238" s="101"/>
      <c r="R238" s="38"/>
      <c r="S238" s="38"/>
      <c r="T238" s="38"/>
      <c r="U238" s="108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10"/>
      <c r="AK238" s="49"/>
      <c r="AL238" s="49"/>
      <c r="AM238" s="148"/>
      <c r="AN238" s="148"/>
      <c r="AO238" s="148"/>
      <c r="AP238" s="148"/>
      <c r="AQ238" s="149"/>
      <c r="AR238" s="149"/>
      <c r="AS238" s="149"/>
      <c r="AT238" s="149"/>
      <c r="AU238" s="148"/>
      <c r="AV238" s="148"/>
      <c r="AW238" s="148"/>
      <c r="AX238" s="148"/>
      <c r="AY238" s="150"/>
      <c r="AZ238" s="150"/>
      <c r="BA238" s="150"/>
      <c r="BB238" s="150"/>
      <c r="BC238" s="39"/>
      <c r="BD238" s="53"/>
      <c r="BE238" s="81" t="s">
        <v>23</v>
      </c>
      <c r="BF238" s="82"/>
      <c r="BG238" s="82"/>
      <c r="BH238" s="82"/>
      <c r="BI238" s="81" t="s">
        <v>24</v>
      </c>
      <c r="BJ238" s="82"/>
      <c r="BK238" s="82"/>
      <c r="BL238" s="82"/>
      <c r="BM238" s="81" t="s">
        <v>25</v>
      </c>
      <c r="BN238" s="82"/>
      <c r="BO238" s="82"/>
      <c r="BP238" s="85"/>
      <c r="BQ238" s="37"/>
      <c r="BR238" s="24"/>
    </row>
    <row r="239" spans="1:70" ht="15.6" customHeight="1" x14ac:dyDescent="0.4">
      <c r="A239" s="24"/>
      <c r="B239" s="24"/>
      <c r="C239" s="32"/>
      <c r="D239" s="142"/>
      <c r="E239" s="143"/>
      <c r="F239" s="143"/>
      <c r="G239" s="143"/>
      <c r="H239" s="143"/>
      <c r="I239" s="143"/>
      <c r="J239" s="143"/>
      <c r="K239" s="143"/>
      <c r="L239" s="143"/>
      <c r="M239" s="144"/>
      <c r="N239" s="99"/>
      <c r="O239" s="100"/>
      <c r="P239" s="100"/>
      <c r="Q239" s="101"/>
      <c r="R239" s="38"/>
      <c r="S239" s="38"/>
      <c r="T239" s="38"/>
      <c r="U239" s="108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10"/>
      <c r="AK239" s="49"/>
      <c r="AL239" s="49"/>
      <c r="AM239" s="148" t="s">
        <v>68</v>
      </c>
      <c r="AN239" s="148"/>
      <c r="AO239" s="148"/>
      <c r="AP239" s="148"/>
      <c r="AQ239" s="149" t="str">
        <f>IF([4]回答表!X46="○",[4]回答表!BC379,IF([4]回答表!AA46="○",[4]回答表!BC393,""))</f>
        <v/>
      </c>
      <c r="AR239" s="149"/>
      <c r="AS239" s="149"/>
      <c r="AT239" s="149"/>
      <c r="AU239" s="148"/>
      <c r="AV239" s="148"/>
      <c r="AW239" s="148"/>
      <c r="AX239" s="148"/>
      <c r="AY239" s="150"/>
      <c r="AZ239" s="150"/>
      <c r="BA239" s="150"/>
      <c r="BB239" s="150"/>
      <c r="BC239" s="39"/>
      <c r="BD239" s="53"/>
      <c r="BE239" s="81"/>
      <c r="BF239" s="82"/>
      <c r="BG239" s="82"/>
      <c r="BH239" s="82"/>
      <c r="BI239" s="81"/>
      <c r="BJ239" s="82"/>
      <c r="BK239" s="82"/>
      <c r="BL239" s="82"/>
      <c r="BM239" s="81"/>
      <c r="BN239" s="82"/>
      <c r="BO239" s="82"/>
      <c r="BP239" s="85"/>
      <c r="BQ239" s="37"/>
      <c r="BR239" s="24"/>
    </row>
    <row r="240" spans="1:70" ht="15.6" customHeight="1" x14ac:dyDescent="0.4">
      <c r="A240" s="24"/>
      <c r="B240" s="24"/>
      <c r="C240" s="32"/>
      <c r="D240" s="145"/>
      <c r="E240" s="146"/>
      <c r="F240" s="146"/>
      <c r="G240" s="146"/>
      <c r="H240" s="146"/>
      <c r="I240" s="146"/>
      <c r="J240" s="146"/>
      <c r="K240" s="146"/>
      <c r="L240" s="146"/>
      <c r="M240" s="147"/>
      <c r="N240" s="102"/>
      <c r="O240" s="103"/>
      <c r="P240" s="103"/>
      <c r="Q240" s="104"/>
      <c r="R240" s="38"/>
      <c r="S240" s="38"/>
      <c r="T240" s="38"/>
      <c r="U240" s="111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3"/>
      <c r="AK240" s="49"/>
      <c r="AL240" s="49"/>
      <c r="AM240" s="148"/>
      <c r="AN240" s="148"/>
      <c r="AO240" s="148"/>
      <c r="AP240" s="148"/>
      <c r="AQ240" s="149"/>
      <c r="AR240" s="149"/>
      <c r="AS240" s="149"/>
      <c r="AT240" s="149"/>
      <c r="AU240" s="148"/>
      <c r="AV240" s="148"/>
      <c r="AW240" s="148"/>
      <c r="AX240" s="148"/>
      <c r="AY240" s="150"/>
      <c r="AZ240" s="150"/>
      <c r="BA240" s="150"/>
      <c r="BB240" s="150"/>
      <c r="BC240" s="39"/>
      <c r="BD240" s="53"/>
      <c r="BE240" s="83"/>
      <c r="BF240" s="84"/>
      <c r="BG240" s="84"/>
      <c r="BH240" s="84"/>
      <c r="BI240" s="83"/>
      <c r="BJ240" s="84"/>
      <c r="BK240" s="84"/>
      <c r="BL240" s="84"/>
      <c r="BM240" s="83"/>
      <c r="BN240" s="84"/>
      <c r="BO240" s="84"/>
      <c r="BP240" s="86"/>
      <c r="BQ240" s="37"/>
      <c r="BR240" s="24"/>
    </row>
    <row r="241" spans="1:70" ht="15.6" customHeight="1" x14ac:dyDescent="0.5">
      <c r="A241" s="24"/>
      <c r="B241" s="24"/>
      <c r="C241" s="3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18"/>
      <c r="Y241" s="18"/>
      <c r="Z241" s="18"/>
      <c r="AA241" s="35"/>
      <c r="AB241" s="35"/>
      <c r="AC241" s="35"/>
      <c r="AD241" s="35"/>
      <c r="AE241" s="35"/>
      <c r="AF241" s="35"/>
      <c r="AG241" s="35"/>
      <c r="AH241" s="35"/>
      <c r="AI241" s="35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37"/>
      <c r="BR241" s="24"/>
    </row>
    <row r="242" spans="1:70" ht="18.600000000000001" customHeight="1" x14ac:dyDescent="0.5">
      <c r="A242" s="24"/>
      <c r="B242" s="24"/>
      <c r="C242" s="3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38"/>
      <c r="O242" s="38"/>
      <c r="P242" s="38"/>
      <c r="Q242" s="38"/>
      <c r="R242" s="38"/>
      <c r="S242" s="38"/>
      <c r="T242" s="38"/>
      <c r="U242" s="42" t="s">
        <v>32</v>
      </c>
      <c r="V242" s="38"/>
      <c r="W242" s="38"/>
      <c r="X242" s="38"/>
      <c r="Y242" s="38"/>
      <c r="Z242" s="38"/>
      <c r="AA242" s="35"/>
      <c r="AB242" s="43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2" t="s">
        <v>33</v>
      </c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18"/>
      <c r="BQ242" s="37"/>
      <c r="BR242" s="24"/>
    </row>
    <row r="243" spans="1:70" ht="15.6" customHeight="1" x14ac:dyDescent="0.4">
      <c r="A243" s="24"/>
      <c r="B243" s="24"/>
      <c r="C243" s="32"/>
      <c r="D243" s="87" t="s">
        <v>34</v>
      </c>
      <c r="E243" s="88"/>
      <c r="F243" s="88"/>
      <c r="G243" s="88"/>
      <c r="H243" s="88"/>
      <c r="I243" s="88"/>
      <c r="J243" s="88"/>
      <c r="K243" s="88"/>
      <c r="L243" s="88"/>
      <c r="M243" s="89"/>
      <c r="N243" s="96" t="str">
        <f>IF([4]回答表!AD46="○","○","")</f>
        <v/>
      </c>
      <c r="O243" s="97"/>
      <c r="P243" s="97"/>
      <c r="Q243" s="98"/>
      <c r="R243" s="38"/>
      <c r="S243" s="38"/>
      <c r="T243" s="38"/>
      <c r="U243" s="105" t="str">
        <f>IF([4]回答表!AD46="○",[4]回答表!B396,"")</f>
        <v/>
      </c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7"/>
      <c r="AK243" s="55"/>
      <c r="AL243" s="55"/>
      <c r="AM243" s="105" t="str">
        <f>IF([4]回答表!AD46="○",[4]回答表!B402,"")</f>
        <v/>
      </c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7"/>
      <c r="BQ243" s="37"/>
      <c r="BR243" s="24"/>
    </row>
    <row r="244" spans="1:70" ht="15.6" customHeight="1" x14ac:dyDescent="0.4">
      <c r="C244" s="32"/>
      <c r="D244" s="90"/>
      <c r="E244" s="91"/>
      <c r="F244" s="91"/>
      <c r="G244" s="91"/>
      <c r="H244" s="91"/>
      <c r="I244" s="91"/>
      <c r="J244" s="91"/>
      <c r="K244" s="91"/>
      <c r="L244" s="91"/>
      <c r="M244" s="92"/>
      <c r="N244" s="99"/>
      <c r="O244" s="100"/>
      <c r="P244" s="100"/>
      <c r="Q244" s="101"/>
      <c r="R244" s="38"/>
      <c r="S244" s="38"/>
      <c r="T244" s="38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08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10"/>
      <c r="BQ244" s="37"/>
    </row>
    <row r="245" spans="1:70" ht="15.6" customHeight="1" x14ac:dyDescent="0.4">
      <c r="C245" s="32"/>
      <c r="D245" s="90"/>
      <c r="E245" s="91"/>
      <c r="F245" s="91"/>
      <c r="G245" s="91"/>
      <c r="H245" s="91"/>
      <c r="I245" s="91"/>
      <c r="J245" s="91"/>
      <c r="K245" s="91"/>
      <c r="L245" s="91"/>
      <c r="M245" s="92"/>
      <c r="N245" s="99"/>
      <c r="O245" s="100"/>
      <c r="P245" s="100"/>
      <c r="Q245" s="101"/>
      <c r="R245" s="38"/>
      <c r="S245" s="38"/>
      <c r="T245" s="38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08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10"/>
      <c r="BQ245" s="37"/>
    </row>
    <row r="246" spans="1:70" ht="15.6" customHeight="1" x14ac:dyDescent="0.4">
      <c r="C246" s="32"/>
      <c r="D246" s="93"/>
      <c r="E246" s="94"/>
      <c r="F246" s="94"/>
      <c r="G246" s="94"/>
      <c r="H246" s="94"/>
      <c r="I246" s="94"/>
      <c r="J246" s="94"/>
      <c r="K246" s="94"/>
      <c r="L246" s="94"/>
      <c r="M246" s="95"/>
      <c r="N246" s="102"/>
      <c r="O246" s="103"/>
      <c r="P246" s="103"/>
      <c r="Q246" s="104"/>
      <c r="R246" s="38"/>
      <c r="S246" s="38"/>
      <c r="T246" s="38"/>
      <c r="U246" s="111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3"/>
      <c r="AK246" s="55"/>
      <c r="AL246" s="55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3"/>
      <c r="BQ246" s="37"/>
    </row>
    <row r="247" spans="1:70" ht="15.6" customHeight="1" x14ac:dyDescent="0.4"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8"/>
    </row>
    <row r="248" spans="1:70" ht="15.6" customHeight="1" x14ac:dyDescent="0.4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</row>
    <row r="249" spans="1:70" ht="15.6" customHeight="1" x14ac:dyDescent="0.4"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28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30"/>
    </row>
    <row r="250" spans="1:70" ht="15.6" customHeight="1" x14ac:dyDescent="0.5">
      <c r="C250" s="32"/>
      <c r="D250" s="127" t="s">
        <v>14</v>
      </c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9"/>
      <c r="R250" s="87" t="s">
        <v>69</v>
      </c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9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5"/>
      <c r="BN250" s="35"/>
      <c r="BO250" s="35"/>
      <c r="BP250" s="36"/>
      <c r="BQ250" s="37"/>
    </row>
    <row r="251" spans="1:70" ht="15.6" customHeight="1" x14ac:dyDescent="0.5">
      <c r="C251" s="32"/>
      <c r="D251" s="130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2"/>
      <c r="R251" s="93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5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5"/>
      <c r="BN251" s="35"/>
      <c r="BO251" s="35"/>
      <c r="BP251" s="36"/>
      <c r="BQ251" s="37"/>
    </row>
    <row r="252" spans="1:70" ht="15.6" customHeight="1" x14ac:dyDescent="0.5">
      <c r="C252" s="32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18"/>
      <c r="Y252" s="18"/>
      <c r="Z252" s="18"/>
      <c r="AA252" s="34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6"/>
      <c r="AO252" s="39"/>
      <c r="AP252" s="40"/>
      <c r="AQ252" s="40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5"/>
      <c r="BN252" s="35"/>
      <c r="BO252" s="35"/>
      <c r="BP252" s="36"/>
      <c r="BQ252" s="37"/>
    </row>
    <row r="253" spans="1:70" ht="19.350000000000001" customHeight="1" x14ac:dyDescent="0.5">
      <c r="A253" s="24"/>
      <c r="B253" s="24"/>
      <c r="C253" s="32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42" t="s">
        <v>36</v>
      </c>
      <c r="V253" s="38"/>
      <c r="W253" s="38"/>
      <c r="X253" s="38"/>
      <c r="Y253" s="38"/>
      <c r="Z253" s="38"/>
      <c r="AA253" s="35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2" t="s">
        <v>70</v>
      </c>
      <c r="AN253" s="44"/>
      <c r="AO253" s="43"/>
      <c r="AP253" s="45"/>
      <c r="AQ253" s="45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7"/>
      <c r="BD253" s="35"/>
      <c r="BE253" s="48" t="s">
        <v>17</v>
      </c>
      <c r="BF253" s="59"/>
      <c r="BG253" s="59"/>
      <c r="BH253" s="59"/>
      <c r="BI253" s="59"/>
      <c r="BJ253" s="59"/>
      <c r="BK253" s="59"/>
      <c r="BL253" s="35"/>
      <c r="BM253" s="35"/>
      <c r="BN253" s="35"/>
      <c r="BO253" s="35"/>
      <c r="BP253" s="44"/>
      <c r="BQ253" s="37"/>
      <c r="BR253" s="24"/>
    </row>
    <row r="254" spans="1:70" ht="15.6" customHeight="1" x14ac:dyDescent="0.4">
      <c r="A254" s="24"/>
      <c r="B254" s="24"/>
      <c r="C254" s="32"/>
      <c r="D254" s="87" t="s">
        <v>18</v>
      </c>
      <c r="E254" s="88"/>
      <c r="F254" s="88"/>
      <c r="G254" s="88"/>
      <c r="H254" s="88"/>
      <c r="I254" s="88"/>
      <c r="J254" s="88"/>
      <c r="K254" s="88"/>
      <c r="L254" s="88"/>
      <c r="M254" s="89"/>
      <c r="N254" s="96" t="str">
        <f>IF([4]回答表!X47="○","○","")</f>
        <v/>
      </c>
      <c r="O254" s="97"/>
      <c r="P254" s="97"/>
      <c r="Q254" s="98"/>
      <c r="R254" s="38"/>
      <c r="S254" s="38"/>
      <c r="T254" s="38"/>
      <c r="U254" s="105" t="str">
        <f>IF([4]回答表!X47="○",[4]回答表!B414,IF([4]回答表!AA47="○",[4]回答表!B431,""))</f>
        <v/>
      </c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7"/>
      <c r="AK254" s="49"/>
      <c r="AL254" s="49"/>
      <c r="AM254" s="133" t="s">
        <v>71</v>
      </c>
      <c r="AN254" s="134"/>
      <c r="AO254" s="134"/>
      <c r="AP254" s="134"/>
      <c r="AQ254" s="134"/>
      <c r="AR254" s="134"/>
      <c r="AS254" s="134"/>
      <c r="AT254" s="135"/>
      <c r="AU254" s="133" t="s">
        <v>72</v>
      </c>
      <c r="AV254" s="134"/>
      <c r="AW254" s="134"/>
      <c r="AX254" s="134"/>
      <c r="AY254" s="134"/>
      <c r="AZ254" s="134"/>
      <c r="BA254" s="134"/>
      <c r="BB254" s="135"/>
      <c r="BC254" s="39"/>
      <c r="BD254" s="34"/>
      <c r="BE254" s="114" t="str">
        <f>IF([4]回答表!X47="○",[4]回答表!B424,IF([4]回答表!AA47="○",[4]回答表!B441,""))</f>
        <v/>
      </c>
      <c r="BF254" s="115"/>
      <c r="BG254" s="115"/>
      <c r="BH254" s="115"/>
      <c r="BI254" s="114"/>
      <c r="BJ254" s="115"/>
      <c r="BK254" s="115"/>
      <c r="BL254" s="115"/>
      <c r="BM254" s="114"/>
      <c r="BN254" s="115"/>
      <c r="BO254" s="115"/>
      <c r="BP254" s="116"/>
      <c r="BQ254" s="37"/>
      <c r="BR254" s="24"/>
    </row>
    <row r="255" spans="1:70" ht="15.6" customHeight="1" x14ac:dyDescent="0.4">
      <c r="A255" s="24"/>
      <c r="B255" s="24"/>
      <c r="C255" s="32"/>
      <c r="D255" s="90"/>
      <c r="E255" s="91"/>
      <c r="F255" s="91"/>
      <c r="G255" s="91"/>
      <c r="H255" s="91"/>
      <c r="I255" s="91"/>
      <c r="J255" s="91"/>
      <c r="K255" s="91"/>
      <c r="L255" s="91"/>
      <c r="M255" s="92"/>
      <c r="N255" s="99"/>
      <c r="O255" s="100"/>
      <c r="P255" s="100"/>
      <c r="Q255" s="101"/>
      <c r="R255" s="38"/>
      <c r="S255" s="38"/>
      <c r="T255" s="38"/>
      <c r="U255" s="108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10"/>
      <c r="AK255" s="49"/>
      <c r="AL255" s="49"/>
      <c r="AM255" s="136"/>
      <c r="AN255" s="137"/>
      <c r="AO255" s="137"/>
      <c r="AP255" s="137"/>
      <c r="AQ255" s="137"/>
      <c r="AR255" s="137"/>
      <c r="AS255" s="137"/>
      <c r="AT255" s="138"/>
      <c r="AU255" s="136"/>
      <c r="AV255" s="137"/>
      <c r="AW255" s="137"/>
      <c r="AX255" s="137"/>
      <c r="AY255" s="137"/>
      <c r="AZ255" s="137"/>
      <c r="BA255" s="137"/>
      <c r="BB255" s="138"/>
      <c r="BC255" s="39"/>
      <c r="BD255" s="34"/>
      <c r="BE255" s="81"/>
      <c r="BF255" s="82"/>
      <c r="BG255" s="82"/>
      <c r="BH255" s="82"/>
      <c r="BI255" s="81"/>
      <c r="BJ255" s="82"/>
      <c r="BK255" s="82"/>
      <c r="BL255" s="82"/>
      <c r="BM255" s="81"/>
      <c r="BN255" s="82"/>
      <c r="BO255" s="82"/>
      <c r="BP255" s="85"/>
      <c r="BQ255" s="37"/>
      <c r="BR255" s="24"/>
    </row>
    <row r="256" spans="1:70" ht="15.6" customHeight="1" x14ac:dyDescent="0.4">
      <c r="A256" s="24"/>
      <c r="B256" s="24"/>
      <c r="C256" s="32"/>
      <c r="D256" s="90"/>
      <c r="E256" s="91"/>
      <c r="F256" s="91"/>
      <c r="G256" s="91"/>
      <c r="H256" s="91"/>
      <c r="I256" s="91"/>
      <c r="J256" s="91"/>
      <c r="K256" s="91"/>
      <c r="L256" s="91"/>
      <c r="M256" s="92"/>
      <c r="N256" s="99"/>
      <c r="O256" s="100"/>
      <c r="P256" s="100"/>
      <c r="Q256" s="101"/>
      <c r="R256" s="38"/>
      <c r="S256" s="38"/>
      <c r="T256" s="38"/>
      <c r="U256" s="108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10"/>
      <c r="AK256" s="49"/>
      <c r="AL256" s="49"/>
      <c r="AM256" s="117" t="str">
        <f>IF([4]回答表!X47="○",[4]回答表!G420,IF([4]回答表!AA47="○",[4]回答表!G437,""))</f>
        <v/>
      </c>
      <c r="AN256" s="118"/>
      <c r="AO256" s="118"/>
      <c r="AP256" s="118"/>
      <c r="AQ256" s="118"/>
      <c r="AR256" s="118"/>
      <c r="AS256" s="118"/>
      <c r="AT256" s="119"/>
      <c r="AU256" s="117" t="str">
        <f>IF([4]回答表!X47="○",[4]回答表!G421,IF([4]回答表!AA47="○",[4]回答表!G438,""))</f>
        <v/>
      </c>
      <c r="AV256" s="118"/>
      <c r="AW256" s="118"/>
      <c r="AX256" s="118"/>
      <c r="AY256" s="118"/>
      <c r="AZ256" s="118"/>
      <c r="BA256" s="118"/>
      <c r="BB256" s="119"/>
      <c r="BC256" s="39"/>
      <c r="BD256" s="34"/>
      <c r="BE256" s="81"/>
      <c r="BF256" s="82"/>
      <c r="BG256" s="82"/>
      <c r="BH256" s="82"/>
      <c r="BI256" s="81"/>
      <c r="BJ256" s="82"/>
      <c r="BK256" s="82"/>
      <c r="BL256" s="82"/>
      <c r="BM256" s="81"/>
      <c r="BN256" s="82"/>
      <c r="BO256" s="82"/>
      <c r="BP256" s="85"/>
      <c r="BQ256" s="37"/>
      <c r="BR256" s="24"/>
    </row>
    <row r="257" spans="1:70" ht="15.6" customHeight="1" x14ac:dyDescent="0.4">
      <c r="A257" s="24"/>
      <c r="B257" s="24"/>
      <c r="C257" s="32"/>
      <c r="D257" s="93"/>
      <c r="E257" s="94"/>
      <c r="F257" s="94"/>
      <c r="G257" s="94"/>
      <c r="H257" s="94"/>
      <c r="I257" s="94"/>
      <c r="J257" s="94"/>
      <c r="K257" s="94"/>
      <c r="L257" s="94"/>
      <c r="M257" s="95"/>
      <c r="N257" s="102"/>
      <c r="O257" s="103"/>
      <c r="P257" s="103"/>
      <c r="Q257" s="104"/>
      <c r="R257" s="38"/>
      <c r="S257" s="38"/>
      <c r="T257" s="38"/>
      <c r="U257" s="108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10"/>
      <c r="AK257" s="49"/>
      <c r="AL257" s="49"/>
      <c r="AM257" s="120"/>
      <c r="AN257" s="121"/>
      <c r="AO257" s="121"/>
      <c r="AP257" s="121"/>
      <c r="AQ257" s="121"/>
      <c r="AR257" s="121"/>
      <c r="AS257" s="121"/>
      <c r="AT257" s="122"/>
      <c r="AU257" s="120"/>
      <c r="AV257" s="121"/>
      <c r="AW257" s="121"/>
      <c r="AX257" s="121"/>
      <c r="AY257" s="121"/>
      <c r="AZ257" s="121"/>
      <c r="BA257" s="121"/>
      <c r="BB257" s="122"/>
      <c r="BC257" s="39"/>
      <c r="BD257" s="34"/>
      <c r="BE257" s="81" t="str">
        <f>IF([4]回答表!X47="○",[4]回答表!E424,IF([4]回答表!AA47="○",[4]回答表!E441,""))</f>
        <v/>
      </c>
      <c r="BF257" s="82"/>
      <c r="BG257" s="82"/>
      <c r="BH257" s="82"/>
      <c r="BI257" s="81" t="str">
        <f>IF([4]回答表!X47="○",[4]回答表!E425,IF([4]回答表!AA47="○",[4]回答表!E442,""))</f>
        <v/>
      </c>
      <c r="BJ257" s="82"/>
      <c r="BK257" s="82"/>
      <c r="BL257" s="85"/>
      <c r="BM257" s="81" t="str">
        <f>IF([4]回答表!X47="○",[4]回答表!E426,IF([4]回答表!AA47="○",[4]回答表!E443,""))</f>
        <v/>
      </c>
      <c r="BN257" s="82"/>
      <c r="BO257" s="82"/>
      <c r="BP257" s="85"/>
      <c r="BQ257" s="37"/>
      <c r="BR257" s="24"/>
    </row>
    <row r="258" spans="1:70" ht="15.6" customHeight="1" x14ac:dyDescent="0.4">
      <c r="A258" s="24"/>
      <c r="B258" s="24"/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2"/>
      <c r="O258" s="52"/>
      <c r="P258" s="52"/>
      <c r="Q258" s="52"/>
      <c r="R258" s="52"/>
      <c r="S258" s="52"/>
      <c r="T258" s="52"/>
      <c r="U258" s="108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10"/>
      <c r="AK258" s="49"/>
      <c r="AL258" s="49"/>
      <c r="AM258" s="123"/>
      <c r="AN258" s="124"/>
      <c r="AO258" s="124"/>
      <c r="AP258" s="124"/>
      <c r="AQ258" s="124"/>
      <c r="AR258" s="124"/>
      <c r="AS258" s="124"/>
      <c r="AT258" s="125"/>
      <c r="AU258" s="123"/>
      <c r="AV258" s="124"/>
      <c r="AW258" s="124"/>
      <c r="AX258" s="124"/>
      <c r="AY258" s="124"/>
      <c r="AZ258" s="124"/>
      <c r="BA258" s="124"/>
      <c r="BB258" s="125"/>
      <c r="BC258" s="39"/>
      <c r="BD258" s="39"/>
      <c r="BE258" s="81"/>
      <c r="BF258" s="82"/>
      <c r="BG258" s="82"/>
      <c r="BH258" s="82"/>
      <c r="BI258" s="81"/>
      <c r="BJ258" s="82"/>
      <c r="BK258" s="82"/>
      <c r="BL258" s="85"/>
      <c r="BM258" s="81"/>
      <c r="BN258" s="82"/>
      <c r="BO258" s="82"/>
      <c r="BP258" s="85"/>
      <c r="BQ258" s="37"/>
      <c r="BR258" s="24"/>
    </row>
    <row r="259" spans="1:70" ht="15.6" customHeight="1" x14ac:dyDescent="0.4">
      <c r="A259" s="24"/>
      <c r="B259" s="24"/>
      <c r="C259" s="3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2"/>
      <c r="O259" s="52"/>
      <c r="P259" s="52"/>
      <c r="Q259" s="52"/>
      <c r="R259" s="52"/>
      <c r="S259" s="52"/>
      <c r="T259" s="52"/>
      <c r="U259" s="108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10"/>
      <c r="AK259" s="49"/>
      <c r="AL259" s="49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9"/>
      <c r="BD259" s="34"/>
      <c r="BE259" s="81"/>
      <c r="BF259" s="82"/>
      <c r="BG259" s="82"/>
      <c r="BH259" s="82"/>
      <c r="BI259" s="81"/>
      <c r="BJ259" s="82"/>
      <c r="BK259" s="82"/>
      <c r="BL259" s="85"/>
      <c r="BM259" s="81"/>
      <c r="BN259" s="82"/>
      <c r="BO259" s="82"/>
      <c r="BP259" s="85"/>
      <c r="BQ259" s="37"/>
      <c r="BR259" s="24"/>
    </row>
    <row r="260" spans="1:70" ht="15.6" customHeight="1" x14ac:dyDescent="0.4">
      <c r="A260" s="24"/>
      <c r="B260" s="24"/>
      <c r="C260" s="32"/>
      <c r="D260" s="139" t="s">
        <v>26</v>
      </c>
      <c r="E260" s="140"/>
      <c r="F260" s="140"/>
      <c r="G260" s="140"/>
      <c r="H260" s="140"/>
      <c r="I260" s="140"/>
      <c r="J260" s="140"/>
      <c r="K260" s="140"/>
      <c r="L260" s="140"/>
      <c r="M260" s="141"/>
      <c r="N260" s="96" t="str">
        <f>IF([4]回答表!AA47="○","○","")</f>
        <v/>
      </c>
      <c r="O260" s="97"/>
      <c r="P260" s="97"/>
      <c r="Q260" s="98"/>
      <c r="R260" s="38"/>
      <c r="S260" s="38"/>
      <c r="T260" s="38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49"/>
      <c r="AL260" s="49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9"/>
      <c r="BD260" s="53"/>
      <c r="BE260" s="81"/>
      <c r="BF260" s="82"/>
      <c r="BG260" s="82"/>
      <c r="BH260" s="82"/>
      <c r="BI260" s="81"/>
      <c r="BJ260" s="82"/>
      <c r="BK260" s="82"/>
      <c r="BL260" s="85"/>
      <c r="BM260" s="81"/>
      <c r="BN260" s="82"/>
      <c r="BO260" s="82"/>
      <c r="BP260" s="85"/>
      <c r="BQ260" s="37"/>
      <c r="BR260" s="24"/>
    </row>
    <row r="261" spans="1:70" ht="15.6" customHeight="1" x14ac:dyDescent="0.4">
      <c r="A261" s="24"/>
      <c r="B261" s="24"/>
      <c r="C261" s="32"/>
      <c r="D261" s="142"/>
      <c r="E261" s="143"/>
      <c r="F261" s="143"/>
      <c r="G261" s="143"/>
      <c r="H261" s="143"/>
      <c r="I261" s="143"/>
      <c r="J261" s="143"/>
      <c r="K261" s="143"/>
      <c r="L261" s="143"/>
      <c r="M261" s="144"/>
      <c r="N261" s="99"/>
      <c r="O261" s="100"/>
      <c r="P261" s="100"/>
      <c r="Q261" s="101"/>
      <c r="R261" s="38"/>
      <c r="S261" s="38"/>
      <c r="T261" s="38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49"/>
      <c r="AL261" s="49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9"/>
      <c r="BD261" s="53"/>
      <c r="BE261" s="81" t="s">
        <v>23</v>
      </c>
      <c r="BF261" s="82"/>
      <c r="BG261" s="82"/>
      <c r="BH261" s="82"/>
      <c r="BI261" s="81" t="s">
        <v>24</v>
      </c>
      <c r="BJ261" s="82"/>
      <c r="BK261" s="82"/>
      <c r="BL261" s="82"/>
      <c r="BM261" s="81" t="s">
        <v>25</v>
      </c>
      <c r="BN261" s="82"/>
      <c r="BO261" s="82"/>
      <c r="BP261" s="85"/>
      <c r="BQ261" s="37"/>
      <c r="BR261" s="24"/>
    </row>
    <row r="262" spans="1:70" ht="15.6" customHeight="1" x14ac:dyDescent="0.4">
      <c r="A262" s="24"/>
      <c r="B262" s="24"/>
      <c r="C262" s="32"/>
      <c r="D262" s="142"/>
      <c r="E262" s="143"/>
      <c r="F262" s="143"/>
      <c r="G262" s="143"/>
      <c r="H262" s="143"/>
      <c r="I262" s="143"/>
      <c r="J262" s="143"/>
      <c r="K262" s="143"/>
      <c r="L262" s="143"/>
      <c r="M262" s="144"/>
      <c r="N262" s="99"/>
      <c r="O262" s="100"/>
      <c r="P262" s="100"/>
      <c r="Q262" s="101"/>
      <c r="R262" s="38"/>
      <c r="S262" s="38"/>
      <c r="T262" s="38"/>
      <c r="U262" s="108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10"/>
      <c r="AK262" s="49"/>
      <c r="AL262" s="49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9"/>
      <c r="BD262" s="53"/>
      <c r="BE262" s="81"/>
      <c r="BF262" s="82"/>
      <c r="BG262" s="82"/>
      <c r="BH262" s="82"/>
      <c r="BI262" s="81"/>
      <c r="BJ262" s="82"/>
      <c r="BK262" s="82"/>
      <c r="BL262" s="82"/>
      <c r="BM262" s="81"/>
      <c r="BN262" s="82"/>
      <c r="BO262" s="82"/>
      <c r="BP262" s="85"/>
      <c r="BQ262" s="37"/>
      <c r="BR262" s="24"/>
    </row>
    <row r="263" spans="1:70" ht="15.6" customHeight="1" x14ac:dyDescent="0.4">
      <c r="A263" s="24"/>
      <c r="B263" s="24"/>
      <c r="C263" s="32"/>
      <c r="D263" s="145"/>
      <c r="E263" s="146"/>
      <c r="F263" s="146"/>
      <c r="G263" s="146"/>
      <c r="H263" s="146"/>
      <c r="I263" s="146"/>
      <c r="J263" s="146"/>
      <c r="K263" s="146"/>
      <c r="L263" s="146"/>
      <c r="M263" s="147"/>
      <c r="N263" s="102"/>
      <c r="O263" s="103"/>
      <c r="P263" s="103"/>
      <c r="Q263" s="104"/>
      <c r="R263" s="38"/>
      <c r="S263" s="38"/>
      <c r="T263" s="38"/>
      <c r="U263" s="111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3"/>
      <c r="AK263" s="49"/>
      <c r="AL263" s="49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9"/>
      <c r="BD263" s="53"/>
      <c r="BE263" s="83"/>
      <c r="BF263" s="84"/>
      <c r="BG263" s="84"/>
      <c r="BH263" s="84"/>
      <c r="BI263" s="83"/>
      <c r="BJ263" s="84"/>
      <c r="BK263" s="84"/>
      <c r="BL263" s="84"/>
      <c r="BM263" s="83"/>
      <c r="BN263" s="84"/>
      <c r="BO263" s="84"/>
      <c r="BP263" s="86"/>
      <c r="BQ263" s="37"/>
      <c r="BR263" s="24"/>
    </row>
    <row r="264" spans="1:70" ht="15.6" customHeight="1" x14ac:dyDescent="0.5">
      <c r="A264" s="24"/>
      <c r="B264" s="24"/>
      <c r="C264" s="3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18"/>
      <c r="Y264" s="18"/>
      <c r="Z264" s="18"/>
      <c r="AA264" s="35"/>
      <c r="AB264" s="35"/>
      <c r="AC264" s="35"/>
      <c r="AD264" s="35"/>
      <c r="AE264" s="35"/>
      <c r="AF264" s="35"/>
      <c r="AG264" s="35"/>
      <c r="AH264" s="35"/>
      <c r="AI264" s="35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37"/>
      <c r="BR264" s="24"/>
    </row>
    <row r="265" spans="1:70" ht="19.350000000000001" customHeight="1" x14ac:dyDescent="0.5">
      <c r="A265" s="24"/>
      <c r="B265" s="24"/>
      <c r="C265" s="3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38"/>
      <c r="O265" s="38"/>
      <c r="P265" s="38"/>
      <c r="Q265" s="38"/>
      <c r="R265" s="38"/>
      <c r="S265" s="38"/>
      <c r="T265" s="38"/>
      <c r="U265" s="42" t="s">
        <v>32</v>
      </c>
      <c r="V265" s="38"/>
      <c r="W265" s="38"/>
      <c r="X265" s="38"/>
      <c r="Y265" s="38"/>
      <c r="Z265" s="38"/>
      <c r="AA265" s="35"/>
      <c r="AB265" s="43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2" t="s">
        <v>33</v>
      </c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18"/>
      <c r="BQ265" s="37"/>
      <c r="BR265" s="24"/>
    </row>
    <row r="266" spans="1:70" ht="15.6" customHeight="1" x14ac:dyDescent="0.4">
      <c r="A266" s="24"/>
      <c r="B266" s="24"/>
      <c r="C266" s="32"/>
      <c r="D266" s="87" t="s">
        <v>34</v>
      </c>
      <c r="E266" s="88"/>
      <c r="F266" s="88"/>
      <c r="G266" s="88"/>
      <c r="H266" s="88"/>
      <c r="I266" s="88"/>
      <c r="J266" s="88"/>
      <c r="K266" s="88"/>
      <c r="L266" s="88"/>
      <c r="M266" s="89"/>
      <c r="N266" s="96" t="str">
        <f>IF([4]回答表!AD47="○","○","")</f>
        <v/>
      </c>
      <c r="O266" s="97"/>
      <c r="P266" s="97"/>
      <c r="Q266" s="98"/>
      <c r="R266" s="38"/>
      <c r="S266" s="38"/>
      <c r="T266" s="38"/>
      <c r="U266" s="105" t="str">
        <f>IF([4]回答表!AD47="○",[4]回答表!B448,"")</f>
        <v/>
      </c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7"/>
      <c r="AK266" s="49"/>
      <c r="AL266" s="49"/>
      <c r="AM266" s="105" t="str">
        <f>IF([4]回答表!AD47="○",[4]回答表!B454,"")</f>
        <v/>
      </c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7"/>
      <c r="BQ266" s="37"/>
      <c r="BR266" s="24"/>
    </row>
    <row r="267" spans="1:70" ht="15.6" customHeight="1" x14ac:dyDescent="0.4">
      <c r="A267" s="24"/>
      <c r="B267" s="24"/>
      <c r="C267" s="32"/>
      <c r="D267" s="90"/>
      <c r="E267" s="91"/>
      <c r="F267" s="91"/>
      <c r="G267" s="91"/>
      <c r="H267" s="91"/>
      <c r="I267" s="91"/>
      <c r="J267" s="91"/>
      <c r="K267" s="91"/>
      <c r="L267" s="91"/>
      <c r="M267" s="92"/>
      <c r="N267" s="99"/>
      <c r="O267" s="100"/>
      <c r="P267" s="100"/>
      <c r="Q267" s="101"/>
      <c r="R267" s="38"/>
      <c r="S267" s="38"/>
      <c r="T267" s="38"/>
      <c r="U267" s="108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10"/>
      <c r="AK267" s="49"/>
      <c r="AL267" s="49"/>
      <c r="AM267" s="108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10"/>
      <c r="BQ267" s="37"/>
      <c r="BR267" s="24"/>
    </row>
    <row r="268" spans="1:70" ht="15.6" customHeight="1" x14ac:dyDescent="0.4">
      <c r="A268" s="24"/>
      <c r="B268" s="24"/>
      <c r="C268" s="32"/>
      <c r="D268" s="90"/>
      <c r="E268" s="91"/>
      <c r="F268" s="91"/>
      <c r="G268" s="91"/>
      <c r="H268" s="91"/>
      <c r="I268" s="91"/>
      <c r="J268" s="91"/>
      <c r="K268" s="91"/>
      <c r="L268" s="91"/>
      <c r="M268" s="92"/>
      <c r="N268" s="99"/>
      <c r="O268" s="100"/>
      <c r="P268" s="100"/>
      <c r="Q268" s="101"/>
      <c r="R268" s="38"/>
      <c r="S268" s="38"/>
      <c r="T268" s="38"/>
      <c r="U268" s="108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10"/>
      <c r="AK268" s="49"/>
      <c r="AL268" s="49"/>
      <c r="AM268" s="108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10"/>
      <c r="BQ268" s="37"/>
      <c r="BR268" s="24"/>
    </row>
    <row r="269" spans="1:70" ht="15.6" customHeight="1" x14ac:dyDescent="0.4">
      <c r="C269" s="32"/>
      <c r="D269" s="93"/>
      <c r="E269" s="94"/>
      <c r="F269" s="94"/>
      <c r="G269" s="94"/>
      <c r="H269" s="94"/>
      <c r="I269" s="94"/>
      <c r="J269" s="94"/>
      <c r="K269" s="94"/>
      <c r="L269" s="94"/>
      <c r="M269" s="95"/>
      <c r="N269" s="102"/>
      <c r="O269" s="103"/>
      <c r="P269" s="103"/>
      <c r="Q269" s="104"/>
      <c r="R269" s="38"/>
      <c r="S269" s="38"/>
      <c r="T269" s="38"/>
      <c r="U269" s="111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3"/>
      <c r="AK269" s="49"/>
      <c r="AL269" s="49"/>
      <c r="AM269" s="111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3"/>
      <c r="BQ269" s="37"/>
    </row>
    <row r="270" spans="1:70" ht="15.6" customHeight="1" x14ac:dyDescent="0.4"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8"/>
    </row>
    <row r="271" spans="1:70" ht="15.6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</row>
    <row r="272" spans="1:70" ht="15.6" customHeight="1" x14ac:dyDescent="0.4"/>
    <row r="273" spans="3:69" ht="15.6" customHeight="1" x14ac:dyDescent="0.4"/>
    <row r="274" spans="3:69" ht="15.6" customHeight="1" x14ac:dyDescent="0.4"/>
    <row r="275" spans="3:69" ht="21.95" customHeight="1" x14ac:dyDescent="0.4">
      <c r="C275" s="71" t="s">
        <v>73</v>
      </c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</row>
    <row r="276" spans="3:69" ht="21.95" customHeight="1" x14ac:dyDescent="0.4"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</row>
    <row r="277" spans="3:69" ht="21.95" customHeight="1" x14ac:dyDescent="0.4"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</row>
    <row r="278" spans="3:69" ht="15.6" customHeight="1" x14ac:dyDescent="0.4">
      <c r="C278" s="63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65"/>
    </row>
    <row r="279" spans="3:69" ht="18.95" customHeight="1" x14ac:dyDescent="0.4">
      <c r="C279" s="66"/>
      <c r="D279" s="72" t="str">
        <f>IF([4]回答表!R48="○",[4]回答表!B467,"")</f>
        <v/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4"/>
      <c r="BQ279" s="67"/>
    </row>
    <row r="280" spans="3:69" ht="23.45" customHeight="1" x14ac:dyDescent="0.4">
      <c r="C280" s="66"/>
      <c r="D280" s="7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7"/>
      <c r="BQ280" s="67"/>
    </row>
    <row r="281" spans="3:69" ht="23.45" customHeight="1" x14ac:dyDescent="0.4">
      <c r="C281" s="66"/>
      <c r="D281" s="7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7"/>
      <c r="BQ281" s="67"/>
    </row>
    <row r="282" spans="3:69" ht="23.45" customHeight="1" x14ac:dyDescent="0.4">
      <c r="C282" s="66"/>
      <c r="D282" s="7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7"/>
      <c r="BQ282" s="67"/>
    </row>
    <row r="283" spans="3:69" ht="23.45" customHeight="1" x14ac:dyDescent="0.4">
      <c r="C283" s="66"/>
      <c r="D283" s="75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7"/>
      <c r="BQ283" s="67"/>
    </row>
    <row r="284" spans="3:69" ht="23.45" customHeight="1" x14ac:dyDescent="0.4">
      <c r="C284" s="66"/>
      <c r="D284" s="75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7"/>
      <c r="BQ284" s="67"/>
    </row>
    <row r="285" spans="3:69" ht="23.45" customHeight="1" x14ac:dyDescent="0.4">
      <c r="C285" s="66"/>
      <c r="D285" s="75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7"/>
      <c r="BQ285" s="67"/>
    </row>
    <row r="286" spans="3:69" ht="23.45" customHeight="1" x14ac:dyDescent="0.4">
      <c r="C286" s="66"/>
      <c r="D286" s="75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7"/>
      <c r="BQ286" s="67"/>
    </row>
    <row r="287" spans="3:69" ht="23.45" customHeight="1" x14ac:dyDescent="0.4">
      <c r="C287" s="66"/>
      <c r="D287" s="75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7"/>
      <c r="BQ287" s="67"/>
    </row>
    <row r="288" spans="3:69" ht="23.45" customHeight="1" x14ac:dyDescent="0.4">
      <c r="C288" s="66"/>
      <c r="D288" s="75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7"/>
      <c r="BQ288" s="67"/>
    </row>
    <row r="289" spans="3:69" ht="23.45" customHeight="1" x14ac:dyDescent="0.4">
      <c r="C289" s="66"/>
      <c r="D289" s="75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7"/>
      <c r="BQ289" s="67"/>
    </row>
    <row r="290" spans="3:69" ht="23.45" customHeight="1" x14ac:dyDescent="0.4">
      <c r="C290" s="66"/>
      <c r="D290" s="75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7"/>
      <c r="BQ290" s="67"/>
    </row>
    <row r="291" spans="3:69" ht="23.45" customHeight="1" x14ac:dyDescent="0.4">
      <c r="C291" s="66"/>
      <c r="D291" s="75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7"/>
      <c r="BQ291" s="67"/>
    </row>
    <row r="292" spans="3:69" ht="23.45" customHeight="1" x14ac:dyDescent="0.4">
      <c r="C292" s="66"/>
      <c r="D292" s="75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7"/>
      <c r="BQ292" s="67"/>
    </row>
    <row r="293" spans="3:69" ht="23.45" customHeight="1" x14ac:dyDescent="0.4">
      <c r="C293" s="66"/>
      <c r="D293" s="75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7"/>
      <c r="BQ293" s="67"/>
    </row>
    <row r="294" spans="3:69" ht="23.45" customHeight="1" x14ac:dyDescent="0.4">
      <c r="C294" s="66"/>
      <c r="D294" s="75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7"/>
      <c r="BQ294" s="67"/>
    </row>
    <row r="295" spans="3:69" ht="23.45" customHeight="1" x14ac:dyDescent="0.4">
      <c r="C295" s="66"/>
      <c r="D295" s="75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7"/>
      <c r="BQ295" s="67"/>
    </row>
    <row r="296" spans="3:69" ht="23.45" customHeight="1" x14ac:dyDescent="0.4">
      <c r="C296" s="66"/>
      <c r="D296" s="75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7"/>
      <c r="BQ296" s="67"/>
    </row>
    <row r="297" spans="3:69" ht="23.45" customHeight="1" x14ac:dyDescent="0.4">
      <c r="C297" s="66"/>
      <c r="D297" s="78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79"/>
      <c r="AS297" s="79"/>
      <c r="AT297" s="79"/>
      <c r="AU297" s="79"/>
      <c r="AV297" s="79"/>
      <c r="AW297" s="79"/>
      <c r="AX297" s="79"/>
      <c r="AY297" s="79"/>
      <c r="AZ297" s="79"/>
      <c r="BA297" s="79"/>
      <c r="BB297" s="79"/>
      <c r="BC297" s="79"/>
      <c r="BD297" s="79"/>
      <c r="BE297" s="79"/>
      <c r="BF297" s="79"/>
      <c r="BG297" s="79"/>
      <c r="BH297" s="79"/>
      <c r="BI297" s="79"/>
      <c r="BJ297" s="79"/>
      <c r="BK297" s="79"/>
      <c r="BL297" s="79"/>
      <c r="BM297" s="79"/>
      <c r="BN297" s="79"/>
      <c r="BO297" s="79"/>
      <c r="BP297" s="80"/>
      <c r="BQ297" s="37"/>
    </row>
    <row r="298" spans="3:69" ht="12.6" customHeight="1" x14ac:dyDescent="0.4">
      <c r="C298" s="68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70"/>
    </row>
  </sheetData>
  <mergeCells count="303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</mergeCells>
  <phoneticPr fontId="1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rowBreaks count="3" manualBreakCount="3">
    <brk id="80" max="69" man="1"/>
    <brk id="152" max="69" man="1"/>
    <brk id="248" max="6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6D50-27B3-4D83-8721-DD3FBBEC1F57}">
  <sheetPr>
    <pageSetUpPr fitToPage="1"/>
  </sheetPr>
  <dimension ref="A1:CE298"/>
  <sheetViews>
    <sheetView showZeros="0" zoomScale="55" zoomScaleNormal="55" workbookViewId="0">
      <selection activeCell="AM243" sqref="AM243:BP246"/>
    </sheetView>
  </sheetViews>
  <sheetFormatPr defaultColWidth="2.875" defaultRowHeight="12.6" customHeight="1" x14ac:dyDescent="0.4"/>
  <cols>
    <col min="1" max="70" width="2.5" customWidth="1"/>
  </cols>
  <sheetData>
    <row r="1" spans="3:70" ht="15.6" customHeight="1" x14ac:dyDescent="0.4"/>
    <row r="2" spans="3:70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 x14ac:dyDescent="0.4">
      <c r="C8" s="244" t="s">
        <v>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1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2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8"/>
      <c r="BF8" s="244" t="s">
        <v>3</v>
      </c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7"/>
    </row>
    <row r="9" spans="3:70" ht="15.6" customHeight="1" x14ac:dyDescent="0.4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0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9"/>
      <c r="AO9" s="200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7"/>
    </row>
    <row r="10" spans="3:70" ht="15.6" customHeight="1" x14ac:dyDescent="0.4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7"/>
    </row>
    <row r="11" spans="3:70" ht="15.6" customHeight="1" x14ac:dyDescent="0.4">
      <c r="C11" s="251" t="str">
        <f>IF(COUNTIF([1]回答表!K15,"*")&gt;0,[1]回答表!K15,"")</f>
        <v>五城目町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tr">
        <f>IF(COUNTIF([1]回答表!F17,"*")&gt;0,[1]回答表!F17,"")</f>
        <v>下水道事業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tr">
        <f>IF(COUNTIF([1]回答表!W17,"*")&gt;0,[1]回答表!W17,"")</f>
        <v>特定環境保全公共下水道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8"/>
      <c r="BF11" s="251" t="str">
        <f>IF(COUNTIF([1]回答表!F19,"*")&gt;0,[1]回答表!F19,"")</f>
        <v>ー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5"/>
    </row>
    <row r="12" spans="3:70" ht="15.6" customHeight="1" x14ac:dyDescent="0.4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8"/>
      <c r="AG12" s="198"/>
      <c r="AH12" s="198"/>
      <c r="AI12" s="198"/>
      <c r="AJ12" s="198"/>
      <c r="AK12" s="198"/>
      <c r="AL12" s="198"/>
      <c r="AM12" s="198"/>
      <c r="AN12" s="199"/>
      <c r="AO12" s="200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5"/>
    </row>
    <row r="13" spans="3:70" ht="15.6" customHeight="1" x14ac:dyDescent="0.4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"/>
    </row>
    <row r="14" spans="3:70" ht="15.6" customHeight="1" x14ac:dyDescent="0.4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 x14ac:dyDescent="0.4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3" ht="15.6" customHeight="1" x14ac:dyDescent="0.4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83" ht="15.6" customHeight="1" x14ac:dyDescent="0.4">
      <c r="C18" s="13"/>
      <c r="D18" s="211" t="s">
        <v>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3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3:83" ht="15.6" customHeight="1" x14ac:dyDescent="0.4">
      <c r="C19" s="13"/>
      <c r="D19" s="214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6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3:83" ht="13.35" customHeight="1" x14ac:dyDescent="0.4">
      <c r="C20" s="13"/>
      <c r="D20" s="217" t="s">
        <v>5</v>
      </c>
      <c r="E20" s="218"/>
      <c r="F20" s="218"/>
      <c r="G20" s="218"/>
      <c r="H20" s="218"/>
      <c r="I20" s="218"/>
      <c r="J20" s="219"/>
      <c r="K20" s="217" t="s">
        <v>6</v>
      </c>
      <c r="L20" s="218"/>
      <c r="M20" s="218"/>
      <c r="N20" s="218"/>
      <c r="O20" s="218"/>
      <c r="P20" s="218"/>
      <c r="Q20" s="219"/>
      <c r="R20" s="217" t="s">
        <v>7</v>
      </c>
      <c r="S20" s="218"/>
      <c r="T20" s="218"/>
      <c r="U20" s="218"/>
      <c r="V20" s="218"/>
      <c r="W20" s="218"/>
      <c r="X20" s="219"/>
      <c r="Y20" s="226" t="s">
        <v>8</v>
      </c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6"/>
      <c r="BB20" s="235" t="s">
        <v>9</v>
      </c>
      <c r="BC20" s="236"/>
      <c r="BD20" s="236"/>
      <c r="BE20" s="236"/>
      <c r="BF20" s="236"/>
      <c r="BG20" s="236"/>
      <c r="BH20" s="236"/>
      <c r="BI20" s="204"/>
      <c r="BJ20" s="205"/>
      <c r="BK20" s="15"/>
      <c r="BR20" s="17"/>
    </row>
    <row r="21" spans="3:83" ht="13.35" customHeight="1" x14ac:dyDescent="0.4">
      <c r="C21" s="13"/>
      <c r="D21" s="220"/>
      <c r="E21" s="221"/>
      <c r="F21" s="221"/>
      <c r="G21" s="221"/>
      <c r="H21" s="221"/>
      <c r="I21" s="221"/>
      <c r="J21" s="222"/>
      <c r="K21" s="220"/>
      <c r="L21" s="221"/>
      <c r="M21" s="221"/>
      <c r="N21" s="221"/>
      <c r="O21" s="221"/>
      <c r="P21" s="221"/>
      <c r="Q21" s="222"/>
      <c r="R21" s="220"/>
      <c r="S21" s="221"/>
      <c r="T21" s="221"/>
      <c r="U21" s="221"/>
      <c r="V21" s="221"/>
      <c r="W21" s="221"/>
      <c r="X21" s="222"/>
      <c r="Y21" s="229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6"/>
      <c r="BB21" s="237"/>
      <c r="BC21" s="238"/>
      <c r="BD21" s="238"/>
      <c r="BE21" s="238"/>
      <c r="BF21" s="238"/>
      <c r="BG21" s="238"/>
      <c r="BH21" s="238"/>
      <c r="BI21" s="206"/>
      <c r="BJ21" s="207"/>
      <c r="BK21" s="15"/>
      <c r="BR21" s="17"/>
    </row>
    <row r="22" spans="3:83" ht="13.35" customHeight="1" x14ac:dyDescent="0.4">
      <c r="C22" s="13"/>
      <c r="D22" s="220"/>
      <c r="E22" s="221"/>
      <c r="F22" s="221"/>
      <c r="G22" s="221"/>
      <c r="H22" s="221"/>
      <c r="I22" s="221"/>
      <c r="J22" s="222"/>
      <c r="K22" s="220"/>
      <c r="L22" s="221"/>
      <c r="M22" s="221"/>
      <c r="N22" s="221"/>
      <c r="O22" s="221"/>
      <c r="P22" s="221"/>
      <c r="Q22" s="222"/>
      <c r="R22" s="220"/>
      <c r="S22" s="221"/>
      <c r="T22" s="221"/>
      <c r="U22" s="221"/>
      <c r="V22" s="221"/>
      <c r="W22" s="221"/>
      <c r="X22" s="222"/>
      <c r="Y22" s="232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18"/>
      <c r="BB22" s="237"/>
      <c r="BC22" s="238"/>
      <c r="BD22" s="238"/>
      <c r="BE22" s="238"/>
      <c r="BF22" s="238"/>
      <c r="BG22" s="238"/>
      <c r="BH22" s="238"/>
      <c r="BI22" s="206"/>
      <c r="BJ22" s="207"/>
      <c r="BK22" s="15"/>
      <c r="BR22" s="17"/>
    </row>
    <row r="23" spans="3:83" ht="31.35" customHeight="1" x14ac:dyDescent="0.4">
      <c r="C23" s="13"/>
      <c r="D23" s="223"/>
      <c r="E23" s="224"/>
      <c r="F23" s="224"/>
      <c r="G23" s="224"/>
      <c r="H23" s="224"/>
      <c r="I23" s="224"/>
      <c r="J23" s="225"/>
      <c r="K23" s="223"/>
      <c r="L23" s="224"/>
      <c r="M23" s="224"/>
      <c r="N23" s="224"/>
      <c r="O23" s="224"/>
      <c r="P23" s="224"/>
      <c r="Q23" s="225"/>
      <c r="R23" s="223"/>
      <c r="S23" s="224"/>
      <c r="T23" s="224"/>
      <c r="U23" s="224"/>
      <c r="V23" s="224"/>
      <c r="W23" s="224"/>
      <c r="X23" s="225"/>
      <c r="Y23" s="241" t="s">
        <v>10</v>
      </c>
      <c r="Z23" s="242"/>
      <c r="AA23" s="242"/>
      <c r="AB23" s="242"/>
      <c r="AC23" s="242"/>
      <c r="AD23" s="242"/>
      <c r="AE23" s="243"/>
      <c r="AF23" s="241" t="s">
        <v>11</v>
      </c>
      <c r="AG23" s="242"/>
      <c r="AH23" s="242"/>
      <c r="AI23" s="242"/>
      <c r="AJ23" s="242"/>
      <c r="AK23" s="242"/>
      <c r="AL23" s="243"/>
      <c r="AM23" s="241" t="s">
        <v>12</v>
      </c>
      <c r="AN23" s="242"/>
      <c r="AO23" s="242"/>
      <c r="AP23" s="242"/>
      <c r="AQ23" s="242"/>
      <c r="AR23" s="242"/>
      <c r="AS23" s="243"/>
      <c r="AT23" s="241" t="s">
        <v>13</v>
      </c>
      <c r="AU23" s="242"/>
      <c r="AV23" s="242"/>
      <c r="AW23" s="242"/>
      <c r="AX23" s="242"/>
      <c r="AY23" s="242"/>
      <c r="AZ23" s="243"/>
      <c r="BA23" s="18"/>
      <c r="BB23" s="239"/>
      <c r="BC23" s="240"/>
      <c r="BD23" s="240"/>
      <c r="BE23" s="240"/>
      <c r="BF23" s="240"/>
      <c r="BG23" s="240"/>
      <c r="BH23" s="240"/>
      <c r="BI23" s="208"/>
      <c r="BJ23" s="209"/>
      <c r="BK23" s="15"/>
      <c r="BR23" s="17"/>
    </row>
    <row r="24" spans="3:83" ht="15.6" customHeight="1" x14ac:dyDescent="0.4">
      <c r="C24" s="13"/>
      <c r="D24" s="120" t="str">
        <f>IF([1]回答表!R41="○","○","")</f>
        <v/>
      </c>
      <c r="E24" s="121"/>
      <c r="F24" s="121"/>
      <c r="G24" s="121"/>
      <c r="H24" s="121"/>
      <c r="I24" s="121"/>
      <c r="J24" s="122"/>
      <c r="K24" s="120" t="str">
        <f>IF([1]回答表!R42="○","○","")</f>
        <v/>
      </c>
      <c r="L24" s="121"/>
      <c r="M24" s="121"/>
      <c r="N24" s="121"/>
      <c r="O24" s="121"/>
      <c r="P24" s="121"/>
      <c r="Q24" s="122"/>
      <c r="R24" s="120" t="str">
        <f>IF([1]回答表!R43="○","○","")</f>
        <v>○</v>
      </c>
      <c r="S24" s="121"/>
      <c r="T24" s="121"/>
      <c r="U24" s="121"/>
      <c r="V24" s="121"/>
      <c r="W24" s="121"/>
      <c r="X24" s="122"/>
      <c r="Y24" s="120" t="str">
        <f>IF([1]回答表!R44="○","○","")</f>
        <v/>
      </c>
      <c r="Z24" s="121"/>
      <c r="AA24" s="121"/>
      <c r="AB24" s="121"/>
      <c r="AC24" s="121"/>
      <c r="AD24" s="121"/>
      <c r="AE24" s="122"/>
      <c r="AF24" s="120" t="str">
        <f>IF([1]回答表!R45="○","○","")</f>
        <v>○</v>
      </c>
      <c r="AG24" s="121"/>
      <c r="AH24" s="121"/>
      <c r="AI24" s="121"/>
      <c r="AJ24" s="121"/>
      <c r="AK24" s="121"/>
      <c r="AL24" s="122"/>
      <c r="AM24" s="120" t="str">
        <f>IF([1]回答表!R46="○","○","")</f>
        <v/>
      </c>
      <c r="AN24" s="121"/>
      <c r="AO24" s="121"/>
      <c r="AP24" s="121"/>
      <c r="AQ24" s="121"/>
      <c r="AR24" s="121"/>
      <c r="AS24" s="122"/>
      <c r="AT24" s="120" t="str">
        <f>IF([1]回答表!R47="○","○","")</f>
        <v/>
      </c>
      <c r="AU24" s="121"/>
      <c r="AV24" s="121"/>
      <c r="AW24" s="121"/>
      <c r="AX24" s="121"/>
      <c r="AY24" s="121"/>
      <c r="AZ24" s="122"/>
      <c r="BA24" s="18"/>
      <c r="BB24" s="117" t="str">
        <f>IF([1]回答表!R48="○","○","")</f>
        <v/>
      </c>
      <c r="BC24" s="118"/>
      <c r="BD24" s="118"/>
      <c r="BE24" s="118"/>
      <c r="BF24" s="118"/>
      <c r="BG24" s="118"/>
      <c r="BH24" s="118"/>
      <c r="BI24" s="204"/>
      <c r="BJ24" s="205"/>
      <c r="BK24" s="15"/>
      <c r="BR24" s="17"/>
    </row>
    <row r="25" spans="3:83" ht="15.6" customHeight="1" x14ac:dyDescent="0.4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19"/>
      <c r="BB25" s="120"/>
      <c r="BC25" s="121"/>
      <c r="BD25" s="121"/>
      <c r="BE25" s="121"/>
      <c r="BF25" s="121"/>
      <c r="BG25" s="121"/>
      <c r="BH25" s="121"/>
      <c r="BI25" s="206"/>
      <c r="BJ25" s="207"/>
      <c r="BK25" s="15"/>
      <c r="BR25" s="17"/>
    </row>
    <row r="26" spans="3:83" ht="15.6" customHeight="1" x14ac:dyDescent="0.4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9"/>
      <c r="BB26" s="123"/>
      <c r="BC26" s="124"/>
      <c r="BD26" s="124"/>
      <c r="BE26" s="124"/>
      <c r="BF26" s="124"/>
      <c r="BG26" s="124"/>
      <c r="BH26" s="124"/>
      <c r="BI26" s="208"/>
      <c r="BJ26" s="209"/>
      <c r="BK26" s="15"/>
      <c r="BR26" s="17"/>
    </row>
    <row r="27" spans="3:83" ht="15.6" customHeight="1" x14ac:dyDescent="0.4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3:83" ht="15.6" customHeight="1" x14ac:dyDescent="0.4">
      <c r="BR28" s="24"/>
    </row>
    <row r="29" spans="3:83" ht="15.6" customHeight="1" x14ac:dyDescent="0.4">
      <c r="BR29" s="25"/>
    </row>
    <row r="30" spans="3:83" ht="15.6" customHeight="1" x14ac:dyDescent="0.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3:83" ht="15.6" customHeight="1" x14ac:dyDescent="0.4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4"/>
      <c r="CE31" s="31"/>
    </row>
    <row r="32" spans="3:83" ht="15.6" customHeight="1" x14ac:dyDescent="0.5">
      <c r="C32" s="32"/>
      <c r="D32" s="127" t="s">
        <v>14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87" t="s">
        <v>5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9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5"/>
      <c r="BN32" s="35"/>
      <c r="BO32" s="35"/>
      <c r="BP32" s="36"/>
      <c r="BQ32" s="37"/>
      <c r="BR32" s="24"/>
    </row>
    <row r="33" spans="1:70" ht="15.6" customHeight="1" x14ac:dyDescent="0.5">
      <c r="C33" s="32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93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5"/>
      <c r="BN33" s="35"/>
      <c r="BO33" s="35"/>
      <c r="BP33" s="36"/>
      <c r="BQ33" s="37"/>
      <c r="BR33" s="24"/>
    </row>
    <row r="34" spans="1:70" ht="15.6" customHeight="1" x14ac:dyDescent="0.5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5"/>
      <c r="BN34" s="35"/>
      <c r="BO34" s="35"/>
      <c r="BP34" s="36"/>
      <c r="BQ34" s="37"/>
      <c r="BR34" s="24"/>
    </row>
    <row r="35" spans="1:70" ht="25.5" x14ac:dyDescent="0.5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48" t="s">
        <v>17</v>
      </c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6"/>
      <c r="BQ35" s="37"/>
      <c r="BR35" s="24"/>
    </row>
    <row r="36" spans="1:70" ht="15.6" customHeight="1" x14ac:dyDescent="0.4">
      <c r="A36" s="24"/>
      <c r="B36" s="24"/>
      <c r="C36" s="32"/>
      <c r="D36" s="87" t="s">
        <v>18</v>
      </c>
      <c r="E36" s="88"/>
      <c r="F36" s="88"/>
      <c r="G36" s="88"/>
      <c r="H36" s="88"/>
      <c r="I36" s="88"/>
      <c r="J36" s="88"/>
      <c r="K36" s="88"/>
      <c r="L36" s="88"/>
      <c r="M36" s="89"/>
      <c r="N36" s="96" t="str">
        <f>IF([1]回答表!X41="○","○","")</f>
        <v/>
      </c>
      <c r="O36" s="97"/>
      <c r="P36" s="97"/>
      <c r="Q36" s="98"/>
      <c r="R36" s="38"/>
      <c r="S36" s="38"/>
      <c r="T36" s="38"/>
      <c r="U36" s="105" t="str">
        <f>IF([1]回答表!X41="○",[1]回答表!B56,IF([1]回答表!AA41="○",[1]回答表!B76,""))</f>
        <v/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49"/>
      <c r="AL36" s="49"/>
      <c r="AM36" s="210" t="s">
        <v>19</v>
      </c>
      <c r="AN36" s="210"/>
      <c r="AO36" s="210"/>
      <c r="AP36" s="210"/>
      <c r="AQ36" s="210"/>
      <c r="AR36" s="210"/>
      <c r="AS36" s="210"/>
      <c r="AT36" s="210"/>
      <c r="AU36" s="210" t="s">
        <v>20</v>
      </c>
      <c r="AV36" s="210"/>
      <c r="AW36" s="210"/>
      <c r="AX36" s="210"/>
      <c r="AY36" s="210"/>
      <c r="AZ36" s="210"/>
      <c r="BA36" s="210"/>
      <c r="BB36" s="210"/>
      <c r="BC36" s="39"/>
      <c r="BD36" s="34"/>
      <c r="BE36" s="114" t="str">
        <f>IF([1]回答表!X41="○",[1]回答表!S62,IF([1]回答表!AA41="○",[1]回答表!S82,""))</f>
        <v/>
      </c>
      <c r="BF36" s="115"/>
      <c r="BG36" s="115"/>
      <c r="BH36" s="115"/>
      <c r="BI36" s="114"/>
      <c r="BJ36" s="115"/>
      <c r="BK36" s="115"/>
      <c r="BL36" s="115"/>
      <c r="BM36" s="114"/>
      <c r="BN36" s="115"/>
      <c r="BO36" s="115"/>
      <c r="BP36" s="116"/>
      <c r="BQ36" s="37"/>
      <c r="BR36" s="24"/>
    </row>
    <row r="37" spans="1:70" ht="15.6" customHeight="1" x14ac:dyDescent="0.4">
      <c r="A37" s="24"/>
      <c r="B37" s="24"/>
      <c r="C37" s="32"/>
      <c r="D37" s="90"/>
      <c r="E37" s="91"/>
      <c r="F37" s="91"/>
      <c r="G37" s="91"/>
      <c r="H37" s="91"/>
      <c r="I37" s="91"/>
      <c r="J37" s="91"/>
      <c r="K37" s="91"/>
      <c r="L37" s="91"/>
      <c r="M37" s="92"/>
      <c r="N37" s="99"/>
      <c r="O37" s="100"/>
      <c r="P37" s="100"/>
      <c r="Q37" s="101"/>
      <c r="R37" s="38"/>
      <c r="S37" s="38"/>
      <c r="T37" s="38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49"/>
      <c r="AL37" s="49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39"/>
      <c r="BD37" s="34"/>
      <c r="BE37" s="81"/>
      <c r="BF37" s="82"/>
      <c r="BG37" s="82"/>
      <c r="BH37" s="82"/>
      <c r="BI37" s="81"/>
      <c r="BJ37" s="82"/>
      <c r="BK37" s="82"/>
      <c r="BL37" s="82"/>
      <c r="BM37" s="81"/>
      <c r="BN37" s="82"/>
      <c r="BO37" s="82"/>
      <c r="BP37" s="85"/>
      <c r="BQ37" s="37"/>
      <c r="BR37" s="24"/>
    </row>
    <row r="38" spans="1:70" ht="15.6" customHeight="1" x14ac:dyDescent="0.4">
      <c r="A38" s="24"/>
      <c r="B38" s="24"/>
      <c r="C38" s="3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38"/>
      <c r="S38" s="38"/>
      <c r="T38" s="38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49"/>
      <c r="AL38" s="49"/>
      <c r="AM38" s="117" t="str">
        <f>IF([1]回答表!X41="○",[1]回答表!G62,IF([1]回答表!AA41="○",[1]回答表!G82,""))</f>
        <v/>
      </c>
      <c r="AN38" s="118"/>
      <c r="AO38" s="118"/>
      <c r="AP38" s="118"/>
      <c r="AQ38" s="118"/>
      <c r="AR38" s="118"/>
      <c r="AS38" s="118"/>
      <c r="AT38" s="119"/>
      <c r="AU38" s="117" t="str">
        <f>IF([1]回答表!X41="○",[1]回答表!G63,IF([1]回答表!AA41="○",[1]回答表!G83,""))</f>
        <v/>
      </c>
      <c r="AV38" s="118"/>
      <c r="AW38" s="118"/>
      <c r="AX38" s="118"/>
      <c r="AY38" s="118"/>
      <c r="AZ38" s="118"/>
      <c r="BA38" s="118"/>
      <c r="BB38" s="119"/>
      <c r="BC38" s="39"/>
      <c r="BD38" s="34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37"/>
      <c r="BR38" s="24"/>
    </row>
    <row r="39" spans="1:70" ht="15.6" customHeight="1" x14ac:dyDescent="0.4">
      <c r="A39" s="24"/>
      <c r="B39" s="24"/>
      <c r="C39" s="32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38"/>
      <c r="S39" s="38"/>
      <c r="T39" s="38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49"/>
      <c r="AL39" s="49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39"/>
      <c r="BD39" s="34"/>
      <c r="BE39" s="81" t="str">
        <f>IF([1]回答表!X41="○",[1]回答表!V62,IF([1]回答表!AA41="○",[1]回答表!V82,""))</f>
        <v/>
      </c>
      <c r="BF39" s="198"/>
      <c r="BG39" s="198"/>
      <c r="BH39" s="199"/>
      <c r="BI39" s="81" t="str">
        <f>IF([1]回答表!X41="○",[1]回答表!V63,IF([1]回答表!AA41="○",[1]回答表!V83,""))</f>
        <v/>
      </c>
      <c r="BJ39" s="198"/>
      <c r="BK39" s="198"/>
      <c r="BL39" s="199"/>
      <c r="BM39" s="81" t="str">
        <f>IF([1]回答表!X41="○",[1]回答表!V64,IF([1]回答表!AA41="○",[1]回答表!V84,""))</f>
        <v/>
      </c>
      <c r="BN39" s="198"/>
      <c r="BO39" s="198"/>
      <c r="BP39" s="199"/>
      <c r="BQ39" s="37"/>
      <c r="BR39" s="24"/>
    </row>
    <row r="40" spans="1:70" ht="15.6" customHeight="1" x14ac:dyDescent="0.4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49"/>
      <c r="AL40" s="49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39"/>
      <c r="BD40" s="39"/>
      <c r="BE40" s="200"/>
      <c r="BF40" s="198"/>
      <c r="BG40" s="198"/>
      <c r="BH40" s="199"/>
      <c r="BI40" s="200"/>
      <c r="BJ40" s="198"/>
      <c r="BK40" s="198"/>
      <c r="BL40" s="199"/>
      <c r="BM40" s="200"/>
      <c r="BN40" s="198"/>
      <c r="BO40" s="198"/>
      <c r="BP40" s="199"/>
      <c r="BQ40" s="37"/>
      <c r="BR40" s="24"/>
    </row>
    <row r="41" spans="1:70" ht="15.6" customHeight="1" x14ac:dyDescent="0.4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200"/>
      <c r="BF41" s="198"/>
      <c r="BG41" s="198"/>
      <c r="BH41" s="199"/>
      <c r="BI41" s="200"/>
      <c r="BJ41" s="198"/>
      <c r="BK41" s="198"/>
      <c r="BL41" s="199"/>
      <c r="BM41" s="200"/>
      <c r="BN41" s="198"/>
      <c r="BO41" s="198"/>
      <c r="BP41" s="199"/>
      <c r="BQ41" s="37"/>
      <c r="BR41" s="24"/>
    </row>
    <row r="42" spans="1:70" ht="15.6" customHeight="1" x14ac:dyDescent="0.4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49"/>
      <c r="AL42" s="49"/>
      <c r="AM42" s="196" t="str">
        <f>IF([1]回答表!X41="○",[1]回答表!O68,IF([1]回答表!AA41="○",[1]回答表!O88,""))</f>
        <v/>
      </c>
      <c r="AN42" s="197"/>
      <c r="AO42" s="194" t="s">
        <v>21</v>
      </c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39"/>
      <c r="BD42" s="39"/>
      <c r="BE42" s="200"/>
      <c r="BF42" s="198"/>
      <c r="BG42" s="198"/>
      <c r="BH42" s="199"/>
      <c r="BI42" s="200"/>
      <c r="BJ42" s="198"/>
      <c r="BK42" s="198"/>
      <c r="BL42" s="199"/>
      <c r="BM42" s="200"/>
      <c r="BN42" s="198"/>
      <c r="BO42" s="198"/>
      <c r="BP42" s="199"/>
      <c r="BQ42" s="37"/>
      <c r="BR42" s="24"/>
    </row>
    <row r="43" spans="1:70" ht="15.6" customHeight="1" x14ac:dyDescent="0.4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49"/>
      <c r="AL43" s="49"/>
      <c r="AM43" s="196" t="str">
        <f>IF([1]回答表!X41="○",[1]回答表!O69,IF([1]回答表!AA41="○",[1]回答表!O89,""))</f>
        <v/>
      </c>
      <c r="AN43" s="197"/>
      <c r="AO43" s="194" t="s">
        <v>22</v>
      </c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39"/>
      <c r="BD43" s="34"/>
      <c r="BE43" s="81" t="s">
        <v>23</v>
      </c>
      <c r="BF43" s="198"/>
      <c r="BG43" s="198"/>
      <c r="BH43" s="199"/>
      <c r="BI43" s="81" t="s">
        <v>24</v>
      </c>
      <c r="BJ43" s="198"/>
      <c r="BK43" s="198"/>
      <c r="BL43" s="199"/>
      <c r="BM43" s="81" t="s">
        <v>25</v>
      </c>
      <c r="BN43" s="198"/>
      <c r="BO43" s="198"/>
      <c r="BP43" s="199"/>
      <c r="BQ43" s="37"/>
      <c r="BR43" s="24"/>
    </row>
    <row r="44" spans="1:70" ht="15.6" customHeight="1" x14ac:dyDescent="0.4">
      <c r="A44" s="24"/>
      <c r="B44" s="24"/>
      <c r="C44" s="32"/>
      <c r="D44" s="139" t="s">
        <v>26</v>
      </c>
      <c r="E44" s="140"/>
      <c r="F44" s="140"/>
      <c r="G44" s="140"/>
      <c r="H44" s="140"/>
      <c r="I44" s="140"/>
      <c r="J44" s="140"/>
      <c r="K44" s="140"/>
      <c r="L44" s="140"/>
      <c r="M44" s="141"/>
      <c r="N44" s="96" t="str">
        <f>IF([1]回答表!AA41="○","○","")</f>
        <v/>
      </c>
      <c r="O44" s="97"/>
      <c r="P44" s="97"/>
      <c r="Q44" s="98"/>
      <c r="R44" s="38"/>
      <c r="S44" s="38"/>
      <c r="T44" s="3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49"/>
      <c r="AL44" s="49"/>
      <c r="AM44" s="196" t="str">
        <f>IF([1]回答表!X41="○",[1]回答表!O70,IF([1]回答表!AA41="○",[1]回答表!O90,""))</f>
        <v/>
      </c>
      <c r="AN44" s="197"/>
      <c r="AO44" s="194" t="s">
        <v>27</v>
      </c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39"/>
      <c r="BD44" s="53"/>
      <c r="BE44" s="200"/>
      <c r="BF44" s="198"/>
      <c r="BG44" s="198"/>
      <c r="BH44" s="199"/>
      <c r="BI44" s="200"/>
      <c r="BJ44" s="198"/>
      <c r="BK44" s="198"/>
      <c r="BL44" s="199"/>
      <c r="BM44" s="200"/>
      <c r="BN44" s="198"/>
      <c r="BO44" s="198"/>
      <c r="BP44" s="199"/>
      <c r="BQ44" s="37"/>
      <c r="BR44" s="24"/>
    </row>
    <row r="45" spans="1:70" ht="15.6" customHeight="1" x14ac:dyDescent="0.4">
      <c r="A45" s="24"/>
      <c r="B45" s="24"/>
      <c r="C45" s="32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99"/>
      <c r="O45" s="100"/>
      <c r="P45" s="100"/>
      <c r="Q45" s="101"/>
      <c r="R45" s="38"/>
      <c r="S45" s="38"/>
      <c r="T45" s="38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49"/>
      <c r="AL45" s="49"/>
      <c r="AM45" s="196" t="str">
        <f>IF([1]回答表!X41="○",[1]回答表!O71,IF([1]回答表!AA41="○",[1]回答表!O91,""))</f>
        <v/>
      </c>
      <c r="AN45" s="197"/>
      <c r="AO45" s="194" t="s">
        <v>28</v>
      </c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39"/>
      <c r="BD45" s="53"/>
      <c r="BE45" s="201"/>
      <c r="BF45" s="202"/>
      <c r="BG45" s="202"/>
      <c r="BH45" s="203"/>
      <c r="BI45" s="201"/>
      <c r="BJ45" s="202"/>
      <c r="BK45" s="202"/>
      <c r="BL45" s="203"/>
      <c r="BM45" s="201"/>
      <c r="BN45" s="202"/>
      <c r="BO45" s="202"/>
      <c r="BP45" s="203"/>
      <c r="BQ45" s="37"/>
      <c r="BR45" s="24"/>
    </row>
    <row r="46" spans="1:70" ht="15.6" customHeight="1" x14ac:dyDescent="0.4">
      <c r="A46" s="24"/>
      <c r="B46" s="24"/>
      <c r="C46" s="32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99"/>
      <c r="O46" s="100"/>
      <c r="P46" s="100"/>
      <c r="Q46" s="101"/>
      <c r="R46" s="38"/>
      <c r="S46" s="38"/>
      <c r="T46" s="38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49"/>
      <c r="AL46" s="49"/>
      <c r="AM46" s="196" t="str">
        <f>IF([1]回答表!X41="○",[1]回答表!AG68,IF([1]回答表!AA41="○",[1]回答表!AG88,""))</f>
        <v/>
      </c>
      <c r="AN46" s="197"/>
      <c r="AO46" s="194" t="s">
        <v>29</v>
      </c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39"/>
      <c r="BD46" s="53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37"/>
      <c r="BR46" s="24"/>
    </row>
    <row r="47" spans="1:70" ht="15.6" customHeight="1" x14ac:dyDescent="0.4">
      <c r="A47" s="24"/>
      <c r="B47" s="24"/>
      <c r="C47" s="32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2"/>
      <c r="O47" s="103"/>
      <c r="P47" s="103"/>
      <c r="Q47" s="104"/>
      <c r="R47" s="38"/>
      <c r="S47" s="38"/>
      <c r="T47" s="38"/>
      <c r="U47" s="111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49"/>
      <c r="AL47" s="49"/>
      <c r="AM47" s="196" t="str">
        <f>IF([1]回答表!X41="○",[1]回答表!AG69,IF([1]回答表!AA41="○",[1]回答表!AG89,""))</f>
        <v/>
      </c>
      <c r="AN47" s="197"/>
      <c r="AO47" s="194" t="s">
        <v>30</v>
      </c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39"/>
      <c r="BD47" s="53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37"/>
      <c r="BR47" s="24"/>
    </row>
    <row r="48" spans="1:70" ht="15.6" customHeight="1" x14ac:dyDescent="0.4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196" t="str">
        <f>IF([1]回答表!X41="○",[1]回答表!AG70,IF([1]回答表!AA41="○",[1]回答表!AG90,""))</f>
        <v/>
      </c>
      <c r="AN48" s="197"/>
      <c r="AO48" s="194" t="s">
        <v>31</v>
      </c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5"/>
      <c r="BC48" s="39"/>
      <c r="BD48" s="5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7"/>
      <c r="BR48" s="24"/>
    </row>
    <row r="49" spans="1:70" ht="15.6" customHeight="1" x14ac:dyDescent="0.4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39"/>
      <c r="BD49" s="53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37"/>
      <c r="BR49" s="24"/>
    </row>
    <row r="50" spans="1:70" ht="6.95" customHeight="1" x14ac:dyDescent="0.5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9"/>
      <c r="O50" s="19"/>
      <c r="P50" s="19"/>
      <c r="Q50" s="19"/>
      <c r="R50" s="38"/>
      <c r="S50" s="38"/>
      <c r="T50" s="38"/>
      <c r="U50" s="38"/>
      <c r="V50" s="38"/>
      <c r="W50" s="38"/>
      <c r="X50" s="18"/>
      <c r="Y50" s="18"/>
      <c r="Z50" s="18"/>
      <c r="AA50" s="35"/>
      <c r="AB50" s="35"/>
      <c r="AC50" s="35"/>
      <c r="AD50" s="35"/>
      <c r="AE50" s="35"/>
      <c r="AF50" s="35"/>
      <c r="AG50" s="35"/>
      <c r="AH50" s="35"/>
      <c r="AI50" s="35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37"/>
      <c r="BR50" s="24"/>
    </row>
    <row r="51" spans="1:70" ht="18.600000000000001" customHeight="1" x14ac:dyDescent="0.5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9"/>
      <c r="O51" s="19"/>
      <c r="P51" s="19"/>
      <c r="Q51" s="19"/>
      <c r="R51" s="38"/>
      <c r="S51" s="38"/>
      <c r="T51" s="38"/>
      <c r="U51" s="42" t="s">
        <v>32</v>
      </c>
      <c r="V51" s="38"/>
      <c r="W51" s="38"/>
      <c r="X51" s="38"/>
      <c r="Y51" s="38"/>
      <c r="Z51" s="38"/>
      <c r="AA51" s="35"/>
      <c r="AB51" s="43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2" t="s">
        <v>33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18"/>
      <c r="BQ51" s="37"/>
      <c r="BR51" s="24"/>
    </row>
    <row r="52" spans="1:70" ht="15.6" customHeight="1" x14ac:dyDescent="0.4">
      <c r="A52" s="24"/>
      <c r="B52" s="24"/>
      <c r="C52" s="32"/>
      <c r="D52" s="87" t="s">
        <v>34</v>
      </c>
      <c r="E52" s="88"/>
      <c r="F52" s="88"/>
      <c r="G52" s="88"/>
      <c r="H52" s="88"/>
      <c r="I52" s="88"/>
      <c r="J52" s="88"/>
      <c r="K52" s="88"/>
      <c r="L52" s="88"/>
      <c r="M52" s="89"/>
      <c r="N52" s="96" t="str">
        <f>IF([1]回答表!AD41="○","○","")</f>
        <v/>
      </c>
      <c r="O52" s="97"/>
      <c r="P52" s="97"/>
      <c r="Q52" s="98"/>
      <c r="R52" s="38"/>
      <c r="S52" s="38"/>
      <c r="T52" s="38"/>
      <c r="U52" s="105" t="str">
        <f>IF([1]回答表!AD41="○",[1]回答表!B96,"")</f>
        <v/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5"/>
      <c r="AL52" s="55"/>
      <c r="AM52" s="105" t="str">
        <f>IF([1]回答表!AD41="○",[1]回答表!B101,"")</f>
        <v/>
      </c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37"/>
      <c r="BR52" s="24"/>
    </row>
    <row r="53" spans="1:70" ht="15.6" customHeight="1" x14ac:dyDescent="0.4">
      <c r="A53" s="24"/>
      <c r="B53" s="24"/>
      <c r="C53" s="32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38"/>
      <c r="S53" s="38"/>
      <c r="T53" s="38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37"/>
      <c r="BR53" s="24"/>
    </row>
    <row r="54" spans="1:70" ht="15.6" customHeight="1" x14ac:dyDescent="0.4">
      <c r="A54" s="24"/>
      <c r="B54" s="24"/>
      <c r="C54" s="32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38"/>
      <c r="S54" s="38"/>
      <c r="T54" s="38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55"/>
      <c r="AL54" s="55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0"/>
      <c r="BQ54" s="37"/>
      <c r="BR54" s="24"/>
    </row>
    <row r="55" spans="1:70" ht="15.6" customHeight="1" x14ac:dyDescent="0.4">
      <c r="C55" s="32"/>
      <c r="D55" s="93"/>
      <c r="E55" s="94"/>
      <c r="F55" s="94"/>
      <c r="G55" s="94"/>
      <c r="H55" s="94"/>
      <c r="I55" s="94"/>
      <c r="J55" s="94"/>
      <c r="K55" s="94"/>
      <c r="L55" s="94"/>
      <c r="M55" s="95"/>
      <c r="N55" s="102"/>
      <c r="O55" s="103"/>
      <c r="P55" s="103"/>
      <c r="Q55" s="104"/>
      <c r="R55" s="38"/>
      <c r="S55" s="38"/>
      <c r="T55" s="38"/>
      <c r="U55" s="111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3"/>
      <c r="AK55" s="55"/>
      <c r="AL55" s="55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3"/>
      <c r="BQ55" s="37"/>
      <c r="BR55" s="24"/>
    </row>
    <row r="56" spans="1:70" ht="15.6" customHeight="1" x14ac:dyDescent="0.4"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24"/>
    </row>
    <row r="57" spans="1:70" ht="15.6" customHeight="1" x14ac:dyDescent="0.4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</row>
    <row r="58" spans="1:70" ht="15.6" customHeight="1" x14ac:dyDescent="0.4"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28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30"/>
      <c r="BR58" s="24"/>
    </row>
    <row r="59" spans="1:70" ht="15.6" customHeight="1" x14ac:dyDescent="0.5">
      <c r="C59" s="32"/>
      <c r="D59" s="127" t="s">
        <v>14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87" t="s">
        <v>35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9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  <c r="BO59" s="35"/>
      <c r="BP59" s="36"/>
      <c r="BQ59" s="37"/>
      <c r="BR59" s="24"/>
    </row>
    <row r="60" spans="1:70" ht="15.6" customHeight="1" x14ac:dyDescent="0.5">
      <c r="C60" s="32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5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5"/>
      <c r="BN60" s="35"/>
      <c r="BO60" s="35"/>
      <c r="BP60" s="36"/>
      <c r="BQ60" s="37"/>
      <c r="BR60" s="24"/>
    </row>
    <row r="61" spans="1:70" ht="15.6" customHeight="1" x14ac:dyDescent="0.5">
      <c r="C61" s="32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18"/>
      <c r="Y61" s="18"/>
      <c r="Z61" s="18"/>
      <c r="AA61" s="34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6"/>
      <c r="AO61" s="39"/>
      <c r="AP61" s="40"/>
      <c r="AQ61" s="40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5"/>
      <c r="BN61" s="35"/>
      <c r="BO61" s="35"/>
      <c r="BP61" s="36"/>
      <c r="BQ61" s="37"/>
      <c r="BR61" s="24"/>
    </row>
    <row r="62" spans="1:70" ht="25.5" x14ac:dyDescent="0.5">
      <c r="C62" s="32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42" t="s">
        <v>36</v>
      </c>
      <c r="V62" s="38"/>
      <c r="W62" s="38"/>
      <c r="X62" s="38"/>
      <c r="Y62" s="38"/>
      <c r="Z62" s="38"/>
      <c r="AA62" s="35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2" t="s">
        <v>16</v>
      </c>
      <c r="AN62" s="44"/>
      <c r="AO62" s="43"/>
      <c r="AP62" s="45"/>
      <c r="AQ62" s="45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7"/>
      <c r="BD62" s="35"/>
      <c r="BE62" s="48" t="s">
        <v>17</v>
      </c>
      <c r="BF62" s="59"/>
      <c r="BG62" s="59"/>
      <c r="BH62" s="59"/>
      <c r="BI62" s="59"/>
      <c r="BJ62" s="59"/>
      <c r="BK62" s="59"/>
      <c r="BL62" s="35"/>
      <c r="BM62" s="35"/>
      <c r="BN62" s="35"/>
      <c r="BO62" s="35"/>
      <c r="BP62" s="44"/>
      <c r="BQ62" s="37"/>
      <c r="BR62" s="24"/>
    </row>
    <row r="63" spans="1:70" ht="15.6" customHeight="1" x14ac:dyDescent="0.4">
      <c r="C63" s="32"/>
      <c r="D63" s="87" t="s">
        <v>18</v>
      </c>
      <c r="E63" s="88"/>
      <c r="F63" s="88"/>
      <c r="G63" s="88"/>
      <c r="H63" s="88"/>
      <c r="I63" s="88"/>
      <c r="J63" s="88"/>
      <c r="K63" s="88"/>
      <c r="L63" s="88"/>
      <c r="M63" s="89"/>
      <c r="N63" s="96" t="str">
        <f>IF([1]回答表!X42="○","○","")</f>
        <v/>
      </c>
      <c r="O63" s="97"/>
      <c r="P63" s="97"/>
      <c r="Q63" s="98"/>
      <c r="R63" s="38"/>
      <c r="S63" s="38"/>
      <c r="T63" s="38"/>
      <c r="U63" s="105" t="str">
        <f>IF([1]回答表!X42="○",[1]回答表!B111,IF([1]回答表!AA42="○",[1]回答表!B124,""))</f>
        <v/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49"/>
      <c r="AL63" s="49"/>
      <c r="AM63" s="193" t="s">
        <v>37</v>
      </c>
      <c r="AN63" s="193"/>
      <c r="AO63" s="193"/>
      <c r="AP63" s="193"/>
      <c r="AQ63" s="193"/>
      <c r="AR63" s="193"/>
      <c r="AS63" s="193"/>
      <c r="AT63" s="193"/>
      <c r="AU63" s="193" t="s">
        <v>38</v>
      </c>
      <c r="AV63" s="193"/>
      <c r="AW63" s="193"/>
      <c r="AX63" s="193"/>
      <c r="AY63" s="193"/>
      <c r="AZ63" s="193"/>
      <c r="BA63" s="193"/>
      <c r="BB63" s="193"/>
      <c r="BC63" s="39"/>
      <c r="BD63" s="34"/>
      <c r="BE63" s="114" t="str">
        <f>IF([1]回答表!X42="○",[1]回答表!S117,IF([1]回答表!AA42="○",[1]回答表!S130,""))</f>
        <v/>
      </c>
      <c r="BF63" s="115"/>
      <c r="BG63" s="115"/>
      <c r="BH63" s="115"/>
      <c r="BI63" s="114"/>
      <c r="BJ63" s="115"/>
      <c r="BK63" s="115"/>
      <c r="BL63" s="115"/>
      <c r="BM63" s="114"/>
      <c r="BN63" s="115"/>
      <c r="BO63" s="115"/>
      <c r="BP63" s="116"/>
      <c r="BQ63" s="37"/>
      <c r="BR63" s="24"/>
    </row>
    <row r="64" spans="1:70" ht="15.6" customHeight="1" x14ac:dyDescent="0.4">
      <c r="C64" s="32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38"/>
      <c r="S64" s="38"/>
      <c r="T64" s="38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49"/>
      <c r="AL64" s="49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39"/>
      <c r="BD64" s="34"/>
      <c r="BE64" s="81"/>
      <c r="BF64" s="82"/>
      <c r="BG64" s="82"/>
      <c r="BH64" s="82"/>
      <c r="BI64" s="81"/>
      <c r="BJ64" s="82"/>
      <c r="BK64" s="82"/>
      <c r="BL64" s="82"/>
      <c r="BM64" s="81"/>
      <c r="BN64" s="82"/>
      <c r="BO64" s="82"/>
      <c r="BP64" s="85"/>
      <c r="BQ64" s="37"/>
      <c r="BR64" s="24"/>
    </row>
    <row r="65" spans="1:70" ht="15.6" customHeight="1" x14ac:dyDescent="0.4">
      <c r="C65" s="32"/>
      <c r="D65" s="90"/>
      <c r="E65" s="91"/>
      <c r="F65" s="91"/>
      <c r="G65" s="91"/>
      <c r="H65" s="91"/>
      <c r="I65" s="91"/>
      <c r="J65" s="91"/>
      <c r="K65" s="91"/>
      <c r="L65" s="91"/>
      <c r="M65" s="92"/>
      <c r="N65" s="99"/>
      <c r="O65" s="100"/>
      <c r="P65" s="100"/>
      <c r="Q65" s="101"/>
      <c r="R65" s="38"/>
      <c r="S65" s="38"/>
      <c r="T65" s="38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10"/>
      <c r="AK65" s="49"/>
      <c r="AL65" s="49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39"/>
      <c r="BD65" s="34"/>
      <c r="BE65" s="81"/>
      <c r="BF65" s="82"/>
      <c r="BG65" s="82"/>
      <c r="BH65" s="82"/>
      <c r="BI65" s="81"/>
      <c r="BJ65" s="82"/>
      <c r="BK65" s="82"/>
      <c r="BL65" s="82"/>
      <c r="BM65" s="81"/>
      <c r="BN65" s="82"/>
      <c r="BO65" s="82"/>
      <c r="BP65" s="85"/>
      <c r="BQ65" s="37"/>
      <c r="BR65" s="24"/>
    </row>
    <row r="66" spans="1:70" ht="15.6" customHeight="1" x14ac:dyDescent="0.4">
      <c r="C66" s="32"/>
      <c r="D66" s="93"/>
      <c r="E66" s="94"/>
      <c r="F66" s="94"/>
      <c r="G66" s="94"/>
      <c r="H66" s="94"/>
      <c r="I66" s="94"/>
      <c r="J66" s="94"/>
      <c r="K66" s="94"/>
      <c r="L66" s="94"/>
      <c r="M66" s="95"/>
      <c r="N66" s="102"/>
      <c r="O66" s="103"/>
      <c r="P66" s="103"/>
      <c r="Q66" s="104"/>
      <c r="R66" s="38"/>
      <c r="S66" s="38"/>
      <c r="T66" s="38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49"/>
      <c r="AL66" s="49"/>
      <c r="AM66" s="117" t="str">
        <f>IF([1]回答表!X42="○",[1]回答表!J117,IF([1]回答表!AA42="○",[1]回答表!J130,""))</f>
        <v/>
      </c>
      <c r="AN66" s="118"/>
      <c r="AO66" s="118"/>
      <c r="AP66" s="118"/>
      <c r="AQ66" s="118"/>
      <c r="AR66" s="118"/>
      <c r="AS66" s="118"/>
      <c r="AT66" s="119"/>
      <c r="AU66" s="117" t="str">
        <f>IF([1]回答表!X42="○",[1]回答表!J118,IF([1]回答表!AA42="○",[1]回答表!J131,""))</f>
        <v/>
      </c>
      <c r="AV66" s="118"/>
      <c r="AW66" s="118"/>
      <c r="AX66" s="118"/>
      <c r="AY66" s="118"/>
      <c r="AZ66" s="118"/>
      <c r="BA66" s="118"/>
      <c r="BB66" s="119"/>
      <c r="BC66" s="39"/>
      <c r="BD66" s="34"/>
      <c r="BE66" s="81" t="str">
        <f>IF([1]回答表!X42="○",[1]回答表!V117,IF([1]回答表!AA42="○",[1]回答表!V130,""))</f>
        <v/>
      </c>
      <c r="BF66" s="82"/>
      <c r="BG66" s="82"/>
      <c r="BH66" s="82"/>
      <c r="BI66" s="81" t="str">
        <f>IF([1]回答表!X42="○",[1]回答表!V118,IF([1]回答表!AA42="○",[1]回答表!V131,""))</f>
        <v/>
      </c>
      <c r="BJ66" s="82"/>
      <c r="BK66" s="82"/>
      <c r="BL66" s="82"/>
      <c r="BM66" s="81" t="str">
        <f>IF([1]回答表!X42="○",[1]回答表!V119,IF([1]回答表!AA42="○",[1]回答表!V132,""))</f>
        <v/>
      </c>
      <c r="BN66" s="82"/>
      <c r="BO66" s="82"/>
      <c r="BP66" s="85"/>
      <c r="BQ66" s="37"/>
      <c r="BR66" s="24"/>
    </row>
    <row r="67" spans="1:70" ht="15.6" customHeight="1" x14ac:dyDescent="0.4">
      <c r="C67" s="3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1"/>
      <c r="P67" s="51"/>
      <c r="Q67" s="51"/>
      <c r="R67" s="52"/>
      <c r="S67" s="52"/>
      <c r="T67" s="52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10"/>
      <c r="AK67" s="49"/>
      <c r="AL67" s="49"/>
      <c r="AM67" s="120"/>
      <c r="AN67" s="121"/>
      <c r="AO67" s="121"/>
      <c r="AP67" s="121"/>
      <c r="AQ67" s="121"/>
      <c r="AR67" s="121"/>
      <c r="AS67" s="121"/>
      <c r="AT67" s="122"/>
      <c r="AU67" s="120"/>
      <c r="AV67" s="121"/>
      <c r="AW67" s="121"/>
      <c r="AX67" s="121"/>
      <c r="AY67" s="121"/>
      <c r="AZ67" s="121"/>
      <c r="BA67" s="121"/>
      <c r="BB67" s="122"/>
      <c r="BC67" s="39"/>
      <c r="BD67" s="39"/>
      <c r="BE67" s="81"/>
      <c r="BF67" s="82"/>
      <c r="BG67" s="82"/>
      <c r="BH67" s="82"/>
      <c r="BI67" s="81"/>
      <c r="BJ67" s="82"/>
      <c r="BK67" s="82"/>
      <c r="BL67" s="82"/>
      <c r="BM67" s="81"/>
      <c r="BN67" s="82"/>
      <c r="BO67" s="82"/>
      <c r="BP67" s="85"/>
      <c r="BQ67" s="37"/>
      <c r="BR67" s="24"/>
    </row>
    <row r="68" spans="1:70" ht="15.6" customHeight="1" x14ac:dyDescent="0.4">
      <c r="C68" s="3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1"/>
      <c r="P68" s="51"/>
      <c r="Q68" s="51"/>
      <c r="R68" s="52"/>
      <c r="S68" s="52"/>
      <c r="T68" s="52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49"/>
      <c r="AL68" s="49"/>
      <c r="AM68" s="123"/>
      <c r="AN68" s="124"/>
      <c r="AO68" s="124"/>
      <c r="AP68" s="124"/>
      <c r="AQ68" s="124"/>
      <c r="AR68" s="124"/>
      <c r="AS68" s="124"/>
      <c r="AT68" s="125"/>
      <c r="AU68" s="123"/>
      <c r="AV68" s="124"/>
      <c r="AW68" s="124"/>
      <c r="AX68" s="124"/>
      <c r="AY68" s="124"/>
      <c r="AZ68" s="124"/>
      <c r="BA68" s="124"/>
      <c r="BB68" s="125"/>
      <c r="BC68" s="39"/>
      <c r="BD68" s="34"/>
      <c r="BE68" s="81"/>
      <c r="BF68" s="82"/>
      <c r="BG68" s="82"/>
      <c r="BH68" s="82"/>
      <c r="BI68" s="81"/>
      <c r="BJ68" s="82"/>
      <c r="BK68" s="82"/>
      <c r="BL68" s="82"/>
      <c r="BM68" s="81"/>
      <c r="BN68" s="82"/>
      <c r="BO68" s="82"/>
      <c r="BP68" s="85"/>
      <c r="BQ68" s="37"/>
      <c r="BR68" s="24"/>
    </row>
    <row r="69" spans="1:70" ht="15.6" customHeight="1" x14ac:dyDescent="0.4">
      <c r="C69" s="32"/>
      <c r="D69" s="139" t="s">
        <v>26</v>
      </c>
      <c r="E69" s="140"/>
      <c r="F69" s="140"/>
      <c r="G69" s="140"/>
      <c r="H69" s="140"/>
      <c r="I69" s="140"/>
      <c r="J69" s="140"/>
      <c r="K69" s="140"/>
      <c r="L69" s="140"/>
      <c r="M69" s="141"/>
      <c r="N69" s="96" t="str">
        <f>IF([1]回答表!AA42="○","○","")</f>
        <v/>
      </c>
      <c r="O69" s="97"/>
      <c r="P69" s="97"/>
      <c r="Q69" s="98"/>
      <c r="R69" s="38"/>
      <c r="S69" s="38"/>
      <c r="T69" s="38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49"/>
      <c r="AL69" s="49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9"/>
      <c r="BD69" s="53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37"/>
      <c r="BR69" s="24"/>
    </row>
    <row r="70" spans="1:70" ht="15.6" customHeight="1" x14ac:dyDescent="0.4">
      <c r="C70" s="32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99"/>
      <c r="O70" s="100"/>
      <c r="P70" s="100"/>
      <c r="Q70" s="101"/>
      <c r="R70" s="38"/>
      <c r="S70" s="38"/>
      <c r="T70" s="38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49"/>
      <c r="AL70" s="49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9"/>
      <c r="BD70" s="53"/>
      <c r="BE70" s="81" t="s">
        <v>23</v>
      </c>
      <c r="BF70" s="82"/>
      <c r="BG70" s="82"/>
      <c r="BH70" s="82"/>
      <c r="BI70" s="81" t="s">
        <v>24</v>
      </c>
      <c r="BJ70" s="82"/>
      <c r="BK70" s="82"/>
      <c r="BL70" s="82"/>
      <c r="BM70" s="81" t="s">
        <v>25</v>
      </c>
      <c r="BN70" s="82"/>
      <c r="BO70" s="82"/>
      <c r="BP70" s="85"/>
      <c r="BQ70" s="37"/>
      <c r="BR70" s="24"/>
    </row>
    <row r="71" spans="1:70" ht="15.6" customHeight="1" x14ac:dyDescent="0.4">
      <c r="C71" s="32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99"/>
      <c r="O71" s="100"/>
      <c r="P71" s="100"/>
      <c r="Q71" s="101"/>
      <c r="R71" s="38"/>
      <c r="S71" s="38"/>
      <c r="T71" s="38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49"/>
      <c r="AL71" s="49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9"/>
      <c r="BD71" s="53"/>
      <c r="BE71" s="81"/>
      <c r="BF71" s="82"/>
      <c r="BG71" s="82"/>
      <c r="BH71" s="82"/>
      <c r="BI71" s="81"/>
      <c r="BJ71" s="82"/>
      <c r="BK71" s="82"/>
      <c r="BL71" s="82"/>
      <c r="BM71" s="81"/>
      <c r="BN71" s="82"/>
      <c r="BO71" s="82"/>
      <c r="BP71" s="85"/>
      <c r="BQ71" s="37"/>
      <c r="BR71" s="24"/>
    </row>
    <row r="72" spans="1:70" ht="15.6" customHeight="1" x14ac:dyDescent="0.4">
      <c r="C72" s="32"/>
      <c r="D72" s="145"/>
      <c r="E72" s="146"/>
      <c r="F72" s="146"/>
      <c r="G72" s="146"/>
      <c r="H72" s="146"/>
      <c r="I72" s="146"/>
      <c r="J72" s="146"/>
      <c r="K72" s="146"/>
      <c r="L72" s="146"/>
      <c r="M72" s="147"/>
      <c r="N72" s="102"/>
      <c r="O72" s="103"/>
      <c r="P72" s="103"/>
      <c r="Q72" s="104"/>
      <c r="R72" s="38"/>
      <c r="S72" s="38"/>
      <c r="T72" s="38"/>
      <c r="U72" s="111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49"/>
      <c r="AL72" s="49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9"/>
      <c r="BD72" s="53"/>
      <c r="BE72" s="83"/>
      <c r="BF72" s="84"/>
      <c r="BG72" s="84"/>
      <c r="BH72" s="84"/>
      <c r="BI72" s="83"/>
      <c r="BJ72" s="84"/>
      <c r="BK72" s="84"/>
      <c r="BL72" s="84"/>
      <c r="BM72" s="83"/>
      <c r="BN72" s="84"/>
      <c r="BO72" s="84"/>
      <c r="BP72" s="86"/>
      <c r="BQ72" s="37"/>
      <c r="BR72" s="24"/>
    </row>
    <row r="73" spans="1:70" ht="15.6" customHeight="1" x14ac:dyDescent="0.5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19"/>
      <c r="O73" s="19"/>
      <c r="P73" s="19"/>
      <c r="Q73" s="19"/>
      <c r="R73" s="38"/>
      <c r="S73" s="38"/>
      <c r="T73" s="38"/>
      <c r="U73" s="38"/>
      <c r="V73" s="38"/>
      <c r="W73" s="38"/>
      <c r="X73" s="18"/>
      <c r="Y73" s="18"/>
      <c r="Z73" s="18"/>
      <c r="AA73" s="35"/>
      <c r="AB73" s="35"/>
      <c r="AC73" s="35"/>
      <c r="AD73" s="35"/>
      <c r="AE73" s="35"/>
      <c r="AF73" s="35"/>
      <c r="AG73" s="35"/>
      <c r="AH73" s="35"/>
      <c r="AI73" s="35"/>
      <c r="AJ73" s="18"/>
      <c r="AK73" s="18"/>
      <c r="AL73" s="18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37"/>
      <c r="BR73" s="24"/>
    </row>
    <row r="74" spans="1:70" ht="18.600000000000001" customHeight="1" x14ac:dyDescent="0.5">
      <c r="C74" s="3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19"/>
      <c r="O74" s="19"/>
      <c r="P74" s="19"/>
      <c r="Q74" s="19"/>
      <c r="R74" s="38"/>
      <c r="S74" s="38"/>
      <c r="T74" s="38"/>
      <c r="U74" s="42" t="s">
        <v>32</v>
      </c>
      <c r="V74" s="38"/>
      <c r="W74" s="38"/>
      <c r="X74" s="38"/>
      <c r="Y74" s="38"/>
      <c r="Z74" s="38"/>
      <c r="AA74" s="35"/>
      <c r="AB74" s="43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2" t="s">
        <v>33</v>
      </c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18"/>
      <c r="BQ74" s="37"/>
      <c r="BR74" s="24"/>
    </row>
    <row r="75" spans="1:70" ht="15.6" customHeight="1" x14ac:dyDescent="0.4">
      <c r="C75" s="32"/>
      <c r="D75" s="87" t="s">
        <v>34</v>
      </c>
      <c r="E75" s="88"/>
      <c r="F75" s="88"/>
      <c r="G75" s="88"/>
      <c r="H75" s="88"/>
      <c r="I75" s="88"/>
      <c r="J75" s="88"/>
      <c r="K75" s="88"/>
      <c r="L75" s="88"/>
      <c r="M75" s="89"/>
      <c r="N75" s="96" t="str">
        <f>IF([1]回答表!AD42="○","○","")</f>
        <v/>
      </c>
      <c r="O75" s="97"/>
      <c r="P75" s="97"/>
      <c r="Q75" s="98"/>
      <c r="R75" s="38"/>
      <c r="S75" s="38"/>
      <c r="T75" s="38"/>
      <c r="U75" s="105" t="str">
        <f>IF([1]回答表!AD42="○",[1]回答表!B137,"")</f>
        <v/>
      </c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55"/>
      <c r="AL75" s="55"/>
      <c r="AM75" s="105" t="str">
        <f>IF([1]回答表!AD42="○",[1]回答表!B143,"")</f>
        <v/>
      </c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7"/>
      <c r="BQ75" s="37"/>
      <c r="BR75" s="24"/>
    </row>
    <row r="76" spans="1:70" ht="15.6" customHeight="1" x14ac:dyDescent="0.4">
      <c r="C76" s="32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38"/>
      <c r="S76" s="38"/>
      <c r="T76" s="38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10"/>
      <c r="BQ76" s="37"/>
      <c r="BR76" s="24"/>
    </row>
    <row r="77" spans="1:70" ht="15.6" customHeight="1" x14ac:dyDescent="0.4">
      <c r="C77" s="32"/>
      <c r="D77" s="90"/>
      <c r="E77" s="91"/>
      <c r="F77" s="91"/>
      <c r="G77" s="91"/>
      <c r="H77" s="91"/>
      <c r="I77" s="91"/>
      <c r="J77" s="91"/>
      <c r="K77" s="91"/>
      <c r="L77" s="91"/>
      <c r="M77" s="92"/>
      <c r="N77" s="99"/>
      <c r="O77" s="100"/>
      <c r="P77" s="100"/>
      <c r="Q77" s="101"/>
      <c r="R77" s="38"/>
      <c r="S77" s="38"/>
      <c r="T77" s="38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10"/>
      <c r="AK77" s="55"/>
      <c r="AL77" s="55"/>
      <c r="AM77" s="108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10"/>
      <c r="BQ77" s="37"/>
      <c r="BR77" s="24"/>
    </row>
    <row r="78" spans="1:70" ht="15.6" customHeight="1" x14ac:dyDescent="0.4">
      <c r="C78" s="32"/>
      <c r="D78" s="93"/>
      <c r="E78" s="94"/>
      <c r="F78" s="94"/>
      <c r="G78" s="94"/>
      <c r="H78" s="94"/>
      <c r="I78" s="94"/>
      <c r="J78" s="94"/>
      <c r="K78" s="94"/>
      <c r="L78" s="94"/>
      <c r="M78" s="95"/>
      <c r="N78" s="102"/>
      <c r="O78" s="103"/>
      <c r="P78" s="103"/>
      <c r="Q78" s="104"/>
      <c r="R78" s="38"/>
      <c r="S78" s="38"/>
      <c r="T78" s="38"/>
      <c r="U78" s="111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3"/>
      <c r="AK78" s="55"/>
      <c r="AL78" s="55"/>
      <c r="AM78" s="111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3"/>
      <c r="BQ78" s="37"/>
      <c r="BR78" s="24"/>
    </row>
    <row r="79" spans="1:70" ht="15.6" customHeight="1" x14ac:dyDescent="0.4"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8"/>
      <c r="BR79" s="24"/>
    </row>
    <row r="80" spans="1:70" ht="15.6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3:69" ht="15.6" customHeight="1" x14ac:dyDescent="0.4"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28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</row>
    <row r="82" spans="3:69" ht="15.6" customHeight="1" x14ac:dyDescent="0.5">
      <c r="C82" s="32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18"/>
      <c r="Y82" s="18"/>
      <c r="Z82" s="18"/>
      <c r="AA82" s="34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6"/>
      <c r="AO82" s="39"/>
      <c r="AP82" s="40"/>
      <c r="AQ82" s="40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5"/>
      <c r="BN82" s="35"/>
      <c r="BO82" s="35"/>
      <c r="BP82" s="36"/>
      <c r="BQ82" s="37"/>
    </row>
    <row r="83" spans="3:69" ht="15.6" customHeight="1" x14ac:dyDescent="0.5">
      <c r="C83" s="32"/>
      <c r="D83" s="127" t="s">
        <v>14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9"/>
      <c r="R83" s="87" t="s">
        <v>39</v>
      </c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9"/>
      <c r="BC83" s="33"/>
      <c r="BD83" s="34"/>
      <c r="BE83" s="34"/>
      <c r="BF83" s="34"/>
      <c r="BG83" s="34"/>
      <c r="BH83" s="34"/>
      <c r="BI83" s="34"/>
      <c r="BJ83" s="34"/>
      <c r="BK83" s="34"/>
      <c r="BL83" s="34"/>
      <c r="BM83" s="35"/>
      <c r="BN83" s="35"/>
      <c r="BO83" s="35"/>
      <c r="BP83" s="36"/>
      <c r="BQ83" s="37"/>
    </row>
    <row r="84" spans="3:69" ht="15.6" customHeight="1" x14ac:dyDescent="0.5">
      <c r="C84" s="32"/>
      <c r="D84" s="130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2"/>
      <c r="R84" s="93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5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5"/>
      <c r="BN84" s="35"/>
      <c r="BO84" s="35"/>
      <c r="BP84" s="36"/>
      <c r="BQ84" s="37"/>
    </row>
    <row r="85" spans="3:69" ht="15.6" customHeight="1" x14ac:dyDescent="0.5">
      <c r="C85" s="32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18"/>
      <c r="Y85" s="18"/>
      <c r="Z85" s="18"/>
      <c r="AA85" s="34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6"/>
      <c r="AO85" s="39"/>
      <c r="AP85" s="40"/>
      <c r="AQ85" s="40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5"/>
      <c r="BN85" s="35"/>
      <c r="BO85" s="35"/>
      <c r="BP85" s="36"/>
      <c r="BQ85" s="37"/>
    </row>
    <row r="86" spans="3:69" ht="25.5" x14ac:dyDescent="0.5">
      <c r="C86" s="32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42" t="s">
        <v>40</v>
      </c>
      <c r="V86" s="44"/>
      <c r="W86" s="43"/>
      <c r="X86" s="45"/>
      <c r="Y86" s="45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3"/>
      <c r="AL86" s="43"/>
      <c r="AM86" s="42" t="s">
        <v>36</v>
      </c>
      <c r="AN86" s="38"/>
      <c r="AO86" s="38"/>
      <c r="AP86" s="38"/>
      <c r="AQ86" s="38"/>
      <c r="AR86" s="38"/>
      <c r="AS86" s="35"/>
      <c r="AT86" s="43"/>
      <c r="AU86" s="43"/>
      <c r="AV86" s="43"/>
      <c r="AW86" s="43"/>
      <c r="AX86" s="43"/>
      <c r="AY86" s="43"/>
      <c r="AZ86" s="43"/>
      <c r="BA86" s="43"/>
      <c r="BB86" s="43"/>
      <c r="BC86" s="47"/>
      <c r="BD86" s="35"/>
      <c r="BE86" s="48" t="s">
        <v>17</v>
      </c>
      <c r="BF86" s="59"/>
      <c r="BG86" s="59"/>
      <c r="BH86" s="59"/>
      <c r="BI86" s="59"/>
      <c r="BJ86" s="59"/>
      <c r="BK86" s="59"/>
      <c r="BL86" s="35"/>
      <c r="BM86" s="35"/>
      <c r="BN86" s="35"/>
      <c r="BO86" s="35"/>
      <c r="BP86" s="36"/>
      <c r="BQ86" s="37"/>
    </row>
    <row r="87" spans="3:69" ht="19.350000000000001" customHeight="1" x14ac:dyDescent="0.4">
      <c r="C87" s="32"/>
      <c r="D87" s="171" t="s">
        <v>18</v>
      </c>
      <c r="E87" s="171"/>
      <c r="F87" s="171"/>
      <c r="G87" s="171"/>
      <c r="H87" s="171"/>
      <c r="I87" s="171"/>
      <c r="J87" s="171"/>
      <c r="K87" s="171"/>
      <c r="L87" s="171"/>
      <c r="M87" s="171"/>
      <c r="N87" s="96" t="str">
        <f>IF([1]回答表!F17="水道事業",IF([1]回答表!X43="○","○",""),"")</f>
        <v/>
      </c>
      <c r="O87" s="97"/>
      <c r="P87" s="97"/>
      <c r="Q87" s="98"/>
      <c r="R87" s="38"/>
      <c r="S87" s="38"/>
      <c r="T87" s="38"/>
      <c r="U87" s="178" t="s">
        <v>41</v>
      </c>
      <c r="V87" s="179"/>
      <c r="W87" s="179"/>
      <c r="X87" s="179"/>
      <c r="Y87" s="179"/>
      <c r="Z87" s="179"/>
      <c r="AA87" s="179"/>
      <c r="AB87" s="179"/>
      <c r="AC87" s="178" t="s">
        <v>42</v>
      </c>
      <c r="AD87" s="179"/>
      <c r="AE87" s="179"/>
      <c r="AF87" s="179"/>
      <c r="AG87" s="179"/>
      <c r="AH87" s="179"/>
      <c r="AI87" s="179"/>
      <c r="AJ87" s="188"/>
      <c r="AK87" s="49"/>
      <c r="AL87" s="49"/>
      <c r="AM87" s="105" t="str">
        <f>IF([1]回答表!F17="水道事業",IF([1]回答表!X43="○",[1]回答表!B154,IF([1]回答表!AA43="○",[1]回答表!B201,"")),"")</f>
        <v/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7"/>
      <c r="BC87" s="39"/>
      <c r="BD87" s="34"/>
      <c r="BE87" s="114" t="str">
        <f>IF([1]回答表!F17="水道事業",IF([1]回答表!X43="○",[1]回答表!B190,IF([1]回答表!AA43="○",[1]回答表!B238,"")),"")</f>
        <v/>
      </c>
      <c r="BF87" s="115"/>
      <c r="BG87" s="115"/>
      <c r="BH87" s="115"/>
      <c r="BI87" s="114"/>
      <c r="BJ87" s="115"/>
      <c r="BK87" s="115"/>
      <c r="BL87" s="115"/>
      <c r="BM87" s="114"/>
      <c r="BN87" s="115"/>
      <c r="BO87" s="115"/>
      <c r="BP87" s="116"/>
      <c r="BQ87" s="37"/>
    </row>
    <row r="88" spans="3:69" ht="19.350000000000001" customHeight="1" x14ac:dyDescent="0.4">
      <c r="C88" s="32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99"/>
      <c r="O88" s="100"/>
      <c r="P88" s="100"/>
      <c r="Q88" s="101"/>
      <c r="R88" s="38"/>
      <c r="S88" s="38"/>
      <c r="T88" s="38"/>
      <c r="U88" s="180"/>
      <c r="V88" s="181"/>
      <c r="W88" s="181"/>
      <c r="X88" s="181"/>
      <c r="Y88" s="181"/>
      <c r="Z88" s="181"/>
      <c r="AA88" s="181"/>
      <c r="AB88" s="181"/>
      <c r="AC88" s="180"/>
      <c r="AD88" s="181"/>
      <c r="AE88" s="181"/>
      <c r="AF88" s="181"/>
      <c r="AG88" s="181"/>
      <c r="AH88" s="181"/>
      <c r="AI88" s="181"/>
      <c r="AJ88" s="189"/>
      <c r="AK88" s="49"/>
      <c r="AL88" s="49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10"/>
      <c r="BC88" s="39"/>
      <c r="BD88" s="34"/>
      <c r="BE88" s="81"/>
      <c r="BF88" s="82"/>
      <c r="BG88" s="82"/>
      <c r="BH88" s="82"/>
      <c r="BI88" s="81"/>
      <c r="BJ88" s="82"/>
      <c r="BK88" s="82"/>
      <c r="BL88" s="82"/>
      <c r="BM88" s="81"/>
      <c r="BN88" s="82"/>
      <c r="BO88" s="82"/>
      <c r="BP88" s="85"/>
      <c r="BQ88" s="37"/>
    </row>
    <row r="89" spans="3:69" ht="15.6" customHeight="1" x14ac:dyDescent="0.4">
      <c r="C89" s="32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99"/>
      <c r="O89" s="100"/>
      <c r="P89" s="100"/>
      <c r="Q89" s="101"/>
      <c r="R89" s="38"/>
      <c r="S89" s="38"/>
      <c r="T89" s="38"/>
      <c r="U89" s="117" t="str">
        <f>IF([1]回答表!F17="水道事業",IF([1]回答表!X43="○",[1]回答表!J162,IF([1]回答表!AA43="○",[1]回答表!J209,"")),"")</f>
        <v/>
      </c>
      <c r="V89" s="118"/>
      <c r="W89" s="118"/>
      <c r="X89" s="118"/>
      <c r="Y89" s="118"/>
      <c r="Z89" s="118"/>
      <c r="AA89" s="118"/>
      <c r="AB89" s="119"/>
      <c r="AC89" s="117" t="str">
        <f>IF([1]回答表!F17="水道事業",IF([1]回答表!X43="○",[1]回答表!J169,IF([1]回答表!AA43="○",[1]回答表!J216,"")),"")</f>
        <v/>
      </c>
      <c r="AD89" s="118"/>
      <c r="AE89" s="118"/>
      <c r="AF89" s="118"/>
      <c r="AG89" s="118"/>
      <c r="AH89" s="118"/>
      <c r="AI89" s="118"/>
      <c r="AJ89" s="119"/>
      <c r="AK89" s="49"/>
      <c r="AL89" s="49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10"/>
      <c r="BC89" s="39"/>
      <c r="BD89" s="34"/>
      <c r="BE89" s="81"/>
      <c r="BF89" s="82"/>
      <c r="BG89" s="82"/>
      <c r="BH89" s="82"/>
      <c r="BI89" s="81"/>
      <c r="BJ89" s="82"/>
      <c r="BK89" s="82"/>
      <c r="BL89" s="82"/>
      <c r="BM89" s="81"/>
      <c r="BN89" s="82"/>
      <c r="BO89" s="82"/>
      <c r="BP89" s="85"/>
      <c r="BQ89" s="37"/>
    </row>
    <row r="90" spans="3:69" ht="15.6" customHeight="1" x14ac:dyDescent="0.4">
      <c r="C90" s="32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02"/>
      <c r="O90" s="103"/>
      <c r="P90" s="103"/>
      <c r="Q90" s="104"/>
      <c r="R90" s="38"/>
      <c r="S90" s="38"/>
      <c r="T90" s="38"/>
      <c r="U90" s="120"/>
      <c r="V90" s="121"/>
      <c r="W90" s="121"/>
      <c r="X90" s="121"/>
      <c r="Y90" s="121"/>
      <c r="Z90" s="121"/>
      <c r="AA90" s="121"/>
      <c r="AB90" s="122"/>
      <c r="AC90" s="120"/>
      <c r="AD90" s="121"/>
      <c r="AE90" s="121"/>
      <c r="AF90" s="121"/>
      <c r="AG90" s="121"/>
      <c r="AH90" s="121"/>
      <c r="AI90" s="121"/>
      <c r="AJ90" s="122"/>
      <c r="AK90" s="49"/>
      <c r="AL90" s="49"/>
      <c r="AM90" s="108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10"/>
      <c r="BC90" s="39"/>
      <c r="BD90" s="34"/>
      <c r="BE90" s="81" t="str">
        <f>IF([1]回答表!F17="水道事業",IF([1]回答表!X43="○",[1]回答表!E190,IF([1]回答表!AA43="○",[1]回答表!E238,"")),"")</f>
        <v/>
      </c>
      <c r="BF90" s="82"/>
      <c r="BG90" s="82"/>
      <c r="BH90" s="82"/>
      <c r="BI90" s="81" t="str">
        <f>IF([1]回答表!F17="水道事業",IF([1]回答表!X43="○",[1]回答表!E191,IF([1]回答表!AA43="○",[1]回答表!E239,"")),"")</f>
        <v/>
      </c>
      <c r="BJ90" s="82"/>
      <c r="BK90" s="82"/>
      <c r="BL90" s="82"/>
      <c r="BM90" s="81" t="str">
        <f>IF([1]回答表!F17="水道事業",IF([1]回答表!X43="○",[1]回答表!E192,IF([1]回答表!AA43="○",[1]回答表!E240,"")),"")</f>
        <v/>
      </c>
      <c r="BN90" s="82"/>
      <c r="BO90" s="82"/>
      <c r="BP90" s="85"/>
      <c r="BQ90" s="37"/>
    </row>
    <row r="91" spans="3:69" ht="15.6" customHeight="1" x14ac:dyDescent="0.4">
      <c r="C91" s="3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1"/>
      <c r="P91" s="51"/>
      <c r="Q91" s="51"/>
      <c r="R91" s="52"/>
      <c r="S91" s="52"/>
      <c r="T91" s="52"/>
      <c r="U91" s="123"/>
      <c r="V91" s="124"/>
      <c r="W91" s="124"/>
      <c r="X91" s="124"/>
      <c r="Y91" s="124"/>
      <c r="Z91" s="124"/>
      <c r="AA91" s="124"/>
      <c r="AB91" s="125"/>
      <c r="AC91" s="123"/>
      <c r="AD91" s="124"/>
      <c r="AE91" s="124"/>
      <c r="AF91" s="124"/>
      <c r="AG91" s="124"/>
      <c r="AH91" s="124"/>
      <c r="AI91" s="124"/>
      <c r="AJ91" s="125"/>
      <c r="AK91" s="49"/>
      <c r="AL91" s="49"/>
      <c r="AM91" s="108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10"/>
      <c r="BC91" s="39"/>
      <c r="BD91" s="39"/>
      <c r="BE91" s="81"/>
      <c r="BF91" s="82"/>
      <c r="BG91" s="82"/>
      <c r="BH91" s="82"/>
      <c r="BI91" s="81"/>
      <c r="BJ91" s="82"/>
      <c r="BK91" s="82"/>
      <c r="BL91" s="82"/>
      <c r="BM91" s="81"/>
      <c r="BN91" s="82"/>
      <c r="BO91" s="82"/>
      <c r="BP91" s="85"/>
      <c r="BQ91" s="37"/>
    </row>
    <row r="92" spans="3:69" ht="19.350000000000001" customHeight="1" x14ac:dyDescent="0.4">
      <c r="C92" s="3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1"/>
      <c r="O92" s="51"/>
      <c r="P92" s="51"/>
      <c r="Q92" s="51"/>
      <c r="R92" s="52"/>
      <c r="S92" s="52"/>
      <c r="T92" s="52"/>
      <c r="U92" s="178" t="s">
        <v>43</v>
      </c>
      <c r="V92" s="179"/>
      <c r="W92" s="179"/>
      <c r="X92" s="179"/>
      <c r="Y92" s="179"/>
      <c r="Z92" s="179"/>
      <c r="AA92" s="179"/>
      <c r="AB92" s="179"/>
      <c r="AC92" s="178" t="s">
        <v>44</v>
      </c>
      <c r="AD92" s="179"/>
      <c r="AE92" s="179"/>
      <c r="AF92" s="179"/>
      <c r="AG92" s="179"/>
      <c r="AH92" s="179"/>
      <c r="AI92" s="179"/>
      <c r="AJ92" s="188"/>
      <c r="AK92" s="49"/>
      <c r="AL92" s="49"/>
      <c r="AM92" s="108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10"/>
      <c r="BC92" s="39"/>
      <c r="BD92" s="34"/>
      <c r="BE92" s="81"/>
      <c r="BF92" s="82"/>
      <c r="BG92" s="82"/>
      <c r="BH92" s="82"/>
      <c r="BI92" s="81"/>
      <c r="BJ92" s="82"/>
      <c r="BK92" s="82"/>
      <c r="BL92" s="82"/>
      <c r="BM92" s="81"/>
      <c r="BN92" s="82"/>
      <c r="BO92" s="82"/>
      <c r="BP92" s="85"/>
      <c r="BQ92" s="37"/>
    </row>
    <row r="93" spans="3:69" ht="19.350000000000001" customHeight="1" x14ac:dyDescent="0.4">
      <c r="C93" s="32"/>
      <c r="D93" s="176" t="s">
        <v>26</v>
      </c>
      <c r="E93" s="171"/>
      <c r="F93" s="171"/>
      <c r="G93" s="171"/>
      <c r="H93" s="171"/>
      <c r="I93" s="171"/>
      <c r="J93" s="171"/>
      <c r="K93" s="171"/>
      <c r="L93" s="171"/>
      <c r="M93" s="172"/>
      <c r="N93" s="96" t="str">
        <f>IF([1]回答表!F17="水道事業",IF([1]回答表!AA43="○","○",""),"")</f>
        <v/>
      </c>
      <c r="O93" s="97"/>
      <c r="P93" s="97"/>
      <c r="Q93" s="98"/>
      <c r="R93" s="38"/>
      <c r="S93" s="38"/>
      <c r="T93" s="38"/>
      <c r="U93" s="180"/>
      <c r="V93" s="181"/>
      <c r="W93" s="181"/>
      <c r="X93" s="181"/>
      <c r="Y93" s="181"/>
      <c r="Z93" s="181"/>
      <c r="AA93" s="181"/>
      <c r="AB93" s="181"/>
      <c r="AC93" s="180"/>
      <c r="AD93" s="181"/>
      <c r="AE93" s="181"/>
      <c r="AF93" s="181"/>
      <c r="AG93" s="181"/>
      <c r="AH93" s="181"/>
      <c r="AI93" s="181"/>
      <c r="AJ93" s="189"/>
      <c r="AK93" s="49"/>
      <c r="AL93" s="49"/>
      <c r="AM93" s="108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  <c r="BC93" s="39"/>
      <c r="BD93" s="53"/>
      <c r="BE93" s="81"/>
      <c r="BF93" s="82"/>
      <c r="BG93" s="82"/>
      <c r="BH93" s="82"/>
      <c r="BI93" s="81"/>
      <c r="BJ93" s="82"/>
      <c r="BK93" s="82"/>
      <c r="BL93" s="82"/>
      <c r="BM93" s="81"/>
      <c r="BN93" s="82"/>
      <c r="BO93" s="82"/>
      <c r="BP93" s="85"/>
      <c r="BQ93" s="37"/>
    </row>
    <row r="94" spans="3:69" ht="15.6" customHeight="1" x14ac:dyDescent="0.4">
      <c r="C94" s="32"/>
      <c r="D94" s="171"/>
      <c r="E94" s="171"/>
      <c r="F94" s="171"/>
      <c r="G94" s="171"/>
      <c r="H94" s="171"/>
      <c r="I94" s="171"/>
      <c r="J94" s="171"/>
      <c r="K94" s="171"/>
      <c r="L94" s="171"/>
      <c r="M94" s="172"/>
      <c r="N94" s="99"/>
      <c r="O94" s="100"/>
      <c r="P94" s="100"/>
      <c r="Q94" s="101"/>
      <c r="R94" s="38"/>
      <c r="S94" s="38"/>
      <c r="T94" s="38"/>
      <c r="U94" s="117" t="str">
        <f>IF([1]回答表!F17="水道事業",IF([1]回答表!X43="○",[1]回答表!J172,IF([1]回答表!AA43="○",[1]回答表!J219,"")),"")</f>
        <v/>
      </c>
      <c r="V94" s="118"/>
      <c r="W94" s="118"/>
      <c r="X94" s="118"/>
      <c r="Y94" s="118"/>
      <c r="Z94" s="118"/>
      <c r="AA94" s="118"/>
      <c r="AB94" s="119"/>
      <c r="AC94" s="117" t="str">
        <f>IF([1]回答表!F17="水道事業",IF([1]回答表!X43="○",[1]回答表!J176,IF([1]回答表!AA43="○",[1]回答表!J223,"")),"")</f>
        <v/>
      </c>
      <c r="AD94" s="118"/>
      <c r="AE94" s="118"/>
      <c r="AF94" s="118"/>
      <c r="AG94" s="118"/>
      <c r="AH94" s="118"/>
      <c r="AI94" s="118"/>
      <c r="AJ94" s="119"/>
      <c r="AK94" s="49"/>
      <c r="AL94" s="49"/>
      <c r="AM94" s="108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10"/>
      <c r="BC94" s="39"/>
      <c r="BD94" s="53"/>
      <c r="BE94" s="81" t="s">
        <v>23</v>
      </c>
      <c r="BF94" s="82"/>
      <c r="BG94" s="82"/>
      <c r="BH94" s="82"/>
      <c r="BI94" s="81" t="s">
        <v>24</v>
      </c>
      <c r="BJ94" s="82"/>
      <c r="BK94" s="82"/>
      <c r="BL94" s="82"/>
      <c r="BM94" s="81" t="s">
        <v>25</v>
      </c>
      <c r="BN94" s="82"/>
      <c r="BO94" s="82"/>
      <c r="BP94" s="85"/>
      <c r="BQ94" s="37"/>
    </row>
    <row r="95" spans="3:69" ht="15.6" customHeight="1" x14ac:dyDescent="0.4">
      <c r="C95" s="32"/>
      <c r="D95" s="171"/>
      <c r="E95" s="171"/>
      <c r="F95" s="171"/>
      <c r="G95" s="171"/>
      <c r="H95" s="171"/>
      <c r="I95" s="171"/>
      <c r="J95" s="171"/>
      <c r="K95" s="171"/>
      <c r="L95" s="171"/>
      <c r="M95" s="172"/>
      <c r="N95" s="99"/>
      <c r="O95" s="100"/>
      <c r="P95" s="100"/>
      <c r="Q95" s="101"/>
      <c r="R95" s="38"/>
      <c r="S95" s="38"/>
      <c r="T95" s="38"/>
      <c r="U95" s="120"/>
      <c r="V95" s="121"/>
      <c r="W95" s="121"/>
      <c r="X95" s="121"/>
      <c r="Y95" s="121"/>
      <c r="Z95" s="121"/>
      <c r="AA95" s="121"/>
      <c r="AB95" s="122"/>
      <c r="AC95" s="120"/>
      <c r="AD95" s="121"/>
      <c r="AE95" s="121"/>
      <c r="AF95" s="121"/>
      <c r="AG95" s="121"/>
      <c r="AH95" s="121"/>
      <c r="AI95" s="121"/>
      <c r="AJ95" s="122"/>
      <c r="AK95" s="49"/>
      <c r="AL95" s="49"/>
      <c r="AM95" s="108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10"/>
      <c r="BC95" s="39"/>
      <c r="BD95" s="53"/>
      <c r="BE95" s="81"/>
      <c r="BF95" s="82"/>
      <c r="BG95" s="82"/>
      <c r="BH95" s="82"/>
      <c r="BI95" s="81"/>
      <c r="BJ95" s="82"/>
      <c r="BK95" s="82"/>
      <c r="BL95" s="82"/>
      <c r="BM95" s="81"/>
      <c r="BN95" s="82"/>
      <c r="BO95" s="82"/>
      <c r="BP95" s="85"/>
      <c r="BQ95" s="37"/>
    </row>
    <row r="96" spans="3:69" ht="15.6" customHeight="1" x14ac:dyDescent="0.4">
      <c r="C96" s="32"/>
      <c r="D96" s="171"/>
      <c r="E96" s="171"/>
      <c r="F96" s="171"/>
      <c r="G96" s="171"/>
      <c r="H96" s="171"/>
      <c r="I96" s="171"/>
      <c r="J96" s="171"/>
      <c r="K96" s="171"/>
      <c r="L96" s="171"/>
      <c r="M96" s="172"/>
      <c r="N96" s="102"/>
      <c r="O96" s="103"/>
      <c r="P96" s="103"/>
      <c r="Q96" s="104"/>
      <c r="R96" s="38"/>
      <c r="S96" s="38"/>
      <c r="T96" s="38"/>
      <c r="U96" s="123"/>
      <c r="V96" s="124"/>
      <c r="W96" s="124"/>
      <c r="X96" s="124"/>
      <c r="Y96" s="124"/>
      <c r="Z96" s="124"/>
      <c r="AA96" s="124"/>
      <c r="AB96" s="125"/>
      <c r="AC96" s="123"/>
      <c r="AD96" s="124"/>
      <c r="AE96" s="124"/>
      <c r="AF96" s="124"/>
      <c r="AG96" s="124"/>
      <c r="AH96" s="124"/>
      <c r="AI96" s="124"/>
      <c r="AJ96" s="125"/>
      <c r="AK96" s="49"/>
      <c r="AL96" s="49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3"/>
      <c r="BC96" s="39"/>
      <c r="BD96" s="53"/>
      <c r="BE96" s="83"/>
      <c r="BF96" s="84"/>
      <c r="BG96" s="84"/>
      <c r="BH96" s="84"/>
      <c r="BI96" s="83"/>
      <c r="BJ96" s="84"/>
      <c r="BK96" s="84"/>
      <c r="BL96" s="84"/>
      <c r="BM96" s="83"/>
      <c r="BN96" s="84"/>
      <c r="BO96" s="84"/>
      <c r="BP96" s="86"/>
      <c r="BQ96" s="37"/>
    </row>
    <row r="97" spans="1:70" ht="15.6" customHeight="1" x14ac:dyDescent="0.5">
      <c r="C97" s="3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19"/>
      <c r="O97" s="19"/>
      <c r="P97" s="19"/>
      <c r="Q97" s="19"/>
      <c r="R97" s="38"/>
      <c r="S97" s="38"/>
      <c r="T97" s="38"/>
      <c r="U97" s="38"/>
      <c r="V97" s="38"/>
      <c r="W97" s="38"/>
      <c r="X97" s="18"/>
      <c r="Y97" s="18"/>
      <c r="Z97" s="18"/>
      <c r="AA97" s="35"/>
      <c r="AB97" s="35"/>
      <c r="AC97" s="35"/>
      <c r="AD97" s="35"/>
      <c r="AE97" s="35"/>
      <c r="AF97" s="35"/>
      <c r="AG97" s="35"/>
      <c r="AH97" s="35"/>
      <c r="AI97" s="35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37"/>
    </row>
    <row r="98" spans="1:70" ht="18.600000000000001" customHeight="1" x14ac:dyDescent="0.5">
      <c r="C98" s="3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19"/>
      <c r="O98" s="19"/>
      <c r="P98" s="19"/>
      <c r="Q98" s="19"/>
      <c r="R98" s="38"/>
      <c r="S98" s="38"/>
      <c r="T98" s="38"/>
      <c r="U98" s="42" t="s">
        <v>32</v>
      </c>
      <c r="V98" s="38"/>
      <c r="W98" s="38"/>
      <c r="X98" s="38"/>
      <c r="Y98" s="38"/>
      <c r="Z98" s="38"/>
      <c r="AA98" s="35"/>
      <c r="AB98" s="43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42" t="s">
        <v>33</v>
      </c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18"/>
      <c r="BQ98" s="37"/>
    </row>
    <row r="99" spans="1:70" ht="15.6" customHeight="1" x14ac:dyDescent="0.4">
      <c r="C99" s="32"/>
      <c r="D99" s="171" t="s">
        <v>34</v>
      </c>
      <c r="E99" s="171"/>
      <c r="F99" s="171"/>
      <c r="G99" s="171"/>
      <c r="H99" s="171"/>
      <c r="I99" s="171"/>
      <c r="J99" s="171"/>
      <c r="K99" s="171"/>
      <c r="L99" s="171"/>
      <c r="M99" s="172"/>
      <c r="N99" s="96" t="str">
        <f>IF([1]回答表!F17="水道事業",IF([1]回答表!AD43="○","○",""),"")</f>
        <v/>
      </c>
      <c r="O99" s="97"/>
      <c r="P99" s="97"/>
      <c r="Q99" s="98"/>
      <c r="R99" s="38"/>
      <c r="S99" s="38"/>
      <c r="T99" s="38"/>
      <c r="U99" s="105" t="str">
        <f>IF([1]回答表!F17="水道事業",IF([1]回答表!AD43="○",[1]回答表!B249,""),"")</f>
        <v/>
      </c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7"/>
      <c r="AK99" s="55"/>
      <c r="AL99" s="55"/>
      <c r="AM99" s="105" t="str">
        <f>IF([1]回答表!F17="水道事業",IF([1]回答表!AD43="○",[1]回答表!B255,""),"")</f>
        <v/>
      </c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7"/>
      <c r="BQ99" s="37"/>
    </row>
    <row r="100" spans="1:70" ht="15.6" customHeight="1" x14ac:dyDescent="0.4">
      <c r="C100" s="32"/>
      <c r="D100" s="171"/>
      <c r="E100" s="171"/>
      <c r="F100" s="171"/>
      <c r="G100" s="171"/>
      <c r="H100" s="171"/>
      <c r="I100" s="171"/>
      <c r="J100" s="171"/>
      <c r="K100" s="171"/>
      <c r="L100" s="171"/>
      <c r="M100" s="172"/>
      <c r="N100" s="99"/>
      <c r="O100" s="100"/>
      <c r="P100" s="100"/>
      <c r="Q100" s="101"/>
      <c r="R100" s="38"/>
      <c r="S100" s="38"/>
      <c r="T100" s="38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08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10"/>
      <c r="BQ100" s="37"/>
    </row>
    <row r="101" spans="1:70" ht="15.6" customHeight="1" x14ac:dyDescent="0.4">
      <c r="C101" s="32"/>
      <c r="D101" s="171"/>
      <c r="E101" s="171"/>
      <c r="F101" s="171"/>
      <c r="G101" s="171"/>
      <c r="H101" s="171"/>
      <c r="I101" s="171"/>
      <c r="J101" s="171"/>
      <c r="K101" s="171"/>
      <c r="L101" s="171"/>
      <c r="M101" s="172"/>
      <c r="N101" s="99"/>
      <c r="O101" s="100"/>
      <c r="P101" s="100"/>
      <c r="Q101" s="101"/>
      <c r="R101" s="38"/>
      <c r="S101" s="38"/>
      <c r="T101" s="38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108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10"/>
      <c r="BQ101" s="37"/>
    </row>
    <row r="102" spans="1:70" ht="15.6" customHeight="1" x14ac:dyDescent="0.4">
      <c r="C102" s="32"/>
      <c r="D102" s="171"/>
      <c r="E102" s="171"/>
      <c r="F102" s="171"/>
      <c r="G102" s="171"/>
      <c r="H102" s="171"/>
      <c r="I102" s="171"/>
      <c r="J102" s="171"/>
      <c r="K102" s="171"/>
      <c r="L102" s="171"/>
      <c r="M102" s="172"/>
      <c r="N102" s="102"/>
      <c r="O102" s="103"/>
      <c r="P102" s="103"/>
      <c r="Q102" s="104"/>
      <c r="R102" s="38"/>
      <c r="S102" s="38"/>
      <c r="T102" s="38"/>
      <c r="U102" s="111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3"/>
      <c r="AK102" s="55"/>
      <c r="AL102" s="55"/>
      <c r="AM102" s="111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3"/>
      <c r="BQ102" s="37"/>
    </row>
    <row r="103" spans="1:70" ht="15.6" customHeight="1" x14ac:dyDescent="0.4"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8"/>
    </row>
    <row r="104" spans="1:70" ht="15.6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</row>
    <row r="105" spans="1:70" ht="15.6" customHeight="1" x14ac:dyDescent="0.4"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28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30"/>
    </row>
    <row r="106" spans="1:70" ht="15.6" customHeight="1" x14ac:dyDescent="0.5">
      <c r="C106" s="32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18"/>
      <c r="Y106" s="18"/>
      <c r="Z106" s="18"/>
      <c r="AA106" s="34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6"/>
      <c r="AO106" s="39"/>
      <c r="AP106" s="40"/>
      <c r="AQ106" s="40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5"/>
      <c r="BN106" s="35"/>
      <c r="BO106" s="35"/>
      <c r="BP106" s="36"/>
      <c r="BQ106" s="37"/>
    </row>
    <row r="107" spans="1:70" ht="15.6" customHeight="1" x14ac:dyDescent="0.5">
      <c r="C107" s="32"/>
      <c r="D107" s="127" t="s">
        <v>14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9"/>
      <c r="R107" s="87" t="s">
        <v>45</v>
      </c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9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5"/>
      <c r="BN107" s="35"/>
      <c r="BO107" s="35"/>
      <c r="BP107" s="36"/>
      <c r="BQ107" s="37"/>
    </row>
    <row r="108" spans="1:70" ht="15.6" customHeight="1" x14ac:dyDescent="0.5">
      <c r="C108" s="32"/>
      <c r="D108" s="130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2"/>
      <c r="R108" s="93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5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5"/>
      <c r="BN108" s="35"/>
      <c r="BO108" s="35"/>
      <c r="BP108" s="36"/>
      <c r="BQ108" s="37"/>
    </row>
    <row r="109" spans="1:70" ht="15.6" customHeight="1" x14ac:dyDescent="0.5">
      <c r="C109" s="3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18"/>
      <c r="Y109" s="18"/>
      <c r="Z109" s="18"/>
      <c r="AA109" s="34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6"/>
      <c r="AO109" s="39"/>
      <c r="AP109" s="40"/>
      <c r="AQ109" s="40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5"/>
      <c r="BN109" s="35"/>
      <c r="BO109" s="35"/>
      <c r="BP109" s="36"/>
      <c r="BQ109" s="37"/>
    </row>
    <row r="110" spans="1:70" ht="25.5" x14ac:dyDescent="0.5">
      <c r="C110" s="32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42" t="s">
        <v>40</v>
      </c>
      <c r="V110" s="44"/>
      <c r="W110" s="43"/>
      <c r="X110" s="45"/>
      <c r="Y110" s="45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3"/>
      <c r="AL110" s="43"/>
      <c r="AM110" s="42" t="s">
        <v>36</v>
      </c>
      <c r="AN110" s="38"/>
      <c r="AO110" s="38"/>
      <c r="AP110" s="38"/>
      <c r="AQ110" s="38"/>
      <c r="AR110" s="38"/>
      <c r="AS110" s="35"/>
      <c r="AT110" s="43"/>
      <c r="AU110" s="43"/>
      <c r="AV110" s="43"/>
      <c r="AW110" s="43"/>
      <c r="AX110" s="43"/>
      <c r="AY110" s="43"/>
      <c r="AZ110" s="43"/>
      <c r="BA110" s="43"/>
      <c r="BB110" s="43"/>
      <c r="BC110" s="47"/>
      <c r="BD110" s="35"/>
      <c r="BE110" s="48" t="s">
        <v>17</v>
      </c>
      <c r="BF110" s="59"/>
      <c r="BG110" s="59"/>
      <c r="BH110" s="59"/>
      <c r="BI110" s="59"/>
      <c r="BJ110" s="59"/>
      <c r="BK110" s="59"/>
      <c r="BL110" s="35"/>
      <c r="BM110" s="35"/>
      <c r="BN110" s="35"/>
      <c r="BO110" s="35"/>
      <c r="BP110" s="36"/>
      <c r="BQ110" s="37"/>
    </row>
    <row r="111" spans="1:70" ht="19.350000000000001" customHeight="1" x14ac:dyDescent="0.4">
      <c r="C111" s="32"/>
      <c r="D111" s="171" t="s">
        <v>18</v>
      </c>
      <c r="E111" s="171"/>
      <c r="F111" s="171"/>
      <c r="G111" s="171"/>
      <c r="H111" s="171"/>
      <c r="I111" s="171"/>
      <c r="J111" s="171"/>
      <c r="K111" s="171"/>
      <c r="L111" s="171"/>
      <c r="M111" s="171"/>
      <c r="N111" s="96" t="str">
        <f>IF([1]回答表!F17="簡易水道事業",IF([1]回答表!X43="○","○",""),"")</f>
        <v/>
      </c>
      <c r="O111" s="97"/>
      <c r="P111" s="97"/>
      <c r="Q111" s="98"/>
      <c r="R111" s="38"/>
      <c r="S111" s="38"/>
      <c r="T111" s="38"/>
      <c r="U111" s="178" t="s">
        <v>46</v>
      </c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88"/>
      <c r="AK111" s="49"/>
      <c r="AL111" s="49"/>
      <c r="AM111" s="105" t="str">
        <f>IF([1]回答表!F17="簡易水道事業",IF([1]回答表!X43="○",[1]回答表!B154,IF([1]回答表!AA43="○",[1]回答表!B201,"")),"")</f>
        <v/>
      </c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7"/>
      <c r="BC111" s="39"/>
      <c r="BD111" s="34"/>
      <c r="BE111" s="114" t="str">
        <f>IF([1]回答表!F17="簡易水道事業",IF([1]回答表!X43="○",[1]回答表!B190,IF([1]回答表!AA43="○",[1]回答表!B238,"")),"")</f>
        <v/>
      </c>
      <c r="BF111" s="115"/>
      <c r="BG111" s="115"/>
      <c r="BH111" s="115"/>
      <c r="BI111" s="114"/>
      <c r="BJ111" s="115"/>
      <c r="BK111" s="115"/>
      <c r="BL111" s="115"/>
      <c r="BM111" s="114"/>
      <c r="BN111" s="115"/>
      <c r="BO111" s="115"/>
      <c r="BP111" s="116"/>
      <c r="BQ111" s="37"/>
    </row>
    <row r="112" spans="1:70" ht="19.350000000000001" customHeight="1" x14ac:dyDescent="0.4">
      <c r="C112" s="32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99"/>
      <c r="O112" s="100"/>
      <c r="P112" s="100"/>
      <c r="Q112" s="101"/>
      <c r="R112" s="38"/>
      <c r="S112" s="38"/>
      <c r="T112" s="38"/>
      <c r="U112" s="190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2"/>
      <c r="AK112" s="49"/>
      <c r="AL112" s="49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10"/>
      <c r="BC112" s="39"/>
      <c r="BD112" s="34"/>
      <c r="BE112" s="81"/>
      <c r="BF112" s="82"/>
      <c r="BG112" s="82"/>
      <c r="BH112" s="82"/>
      <c r="BI112" s="81"/>
      <c r="BJ112" s="82"/>
      <c r="BK112" s="82"/>
      <c r="BL112" s="82"/>
      <c r="BM112" s="81"/>
      <c r="BN112" s="82"/>
      <c r="BO112" s="82"/>
      <c r="BP112" s="85"/>
      <c r="BQ112" s="37"/>
    </row>
    <row r="113" spans="3:69" ht="15.6" customHeight="1" x14ac:dyDescent="0.4">
      <c r="C113" s="32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99"/>
      <c r="O113" s="100"/>
      <c r="P113" s="100"/>
      <c r="Q113" s="101"/>
      <c r="R113" s="38"/>
      <c r="S113" s="38"/>
      <c r="T113" s="38"/>
      <c r="U113" s="117" t="str">
        <f>IF([1]回答表!F17="簡易水道事業",IF([1]回答表!X43="○",[1]回答表!Y181,IF([1]回答表!AA43="○",[1]回答表!Y229,"")),"")</f>
        <v/>
      </c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9"/>
      <c r="AK113" s="49"/>
      <c r="AL113" s="49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10"/>
      <c r="BC113" s="39"/>
      <c r="BD113" s="34"/>
      <c r="BE113" s="81"/>
      <c r="BF113" s="82"/>
      <c r="BG113" s="82"/>
      <c r="BH113" s="82"/>
      <c r="BI113" s="81"/>
      <c r="BJ113" s="82"/>
      <c r="BK113" s="82"/>
      <c r="BL113" s="82"/>
      <c r="BM113" s="81"/>
      <c r="BN113" s="82"/>
      <c r="BO113" s="82"/>
      <c r="BP113" s="85"/>
      <c r="BQ113" s="37"/>
    </row>
    <row r="114" spans="3:69" ht="15.6" customHeight="1" x14ac:dyDescent="0.4">
      <c r="C114" s="32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02"/>
      <c r="O114" s="103"/>
      <c r="P114" s="103"/>
      <c r="Q114" s="104"/>
      <c r="R114" s="38"/>
      <c r="S114" s="38"/>
      <c r="T114" s="38"/>
      <c r="U114" s="120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2"/>
      <c r="AK114" s="49"/>
      <c r="AL114" s="49"/>
      <c r="AM114" s="108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10"/>
      <c r="BC114" s="39"/>
      <c r="BD114" s="34"/>
      <c r="BE114" s="81" t="str">
        <f>IF([1]回答表!F17="簡易水道事業",IF([1]回答表!X43="○",[1]回答表!E190,IF([1]回答表!AA43="○",[1]回答表!E238,"")),"")</f>
        <v/>
      </c>
      <c r="BF114" s="82"/>
      <c r="BG114" s="82"/>
      <c r="BH114" s="82"/>
      <c r="BI114" s="81" t="str">
        <f>IF([1]回答表!F17="簡易水道事業",IF([1]回答表!X43="○",[1]回答表!E191,IF([1]回答表!AA43="○",[1]回答表!E239,"")),"")</f>
        <v/>
      </c>
      <c r="BJ114" s="82"/>
      <c r="BK114" s="82"/>
      <c r="BL114" s="82"/>
      <c r="BM114" s="81" t="str">
        <f>IF([1]回答表!F17="簡易水道事業",IF([1]回答表!X43="○",[1]回答表!E192,IF([1]回答表!AA43="○",[1]回答表!E240,"")),"")</f>
        <v/>
      </c>
      <c r="BN114" s="82"/>
      <c r="BO114" s="82"/>
      <c r="BP114" s="85"/>
      <c r="BQ114" s="37"/>
    </row>
    <row r="115" spans="3:69" ht="15.6" customHeight="1" x14ac:dyDescent="0.4"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1"/>
      <c r="O115" s="51"/>
      <c r="P115" s="51"/>
      <c r="Q115" s="51"/>
      <c r="R115" s="52"/>
      <c r="S115" s="52"/>
      <c r="T115" s="52"/>
      <c r="U115" s="123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5"/>
      <c r="AK115" s="49"/>
      <c r="AL115" s="49"/>
      <c r="AM115" s="108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10"/>
      <c r="BC115" s="39"/>
      <c r="BD115" s="39"/>
      <c r="BE115" s="81"/>
      <c r="BF115" s="82"/>
      <c r="BG115" s="82"/>
      <c r="BH115" s="82"/>
      <c r="BI115" s="81"/>
      <c r="BJ115" s="82"/>
      <c r="BK115" s="82"/>
      <c r="BL115" s="82"/>
      <c r="BM115" s="81"/>
      <c r="BN115" s="82"/>
      <c r="BO115" s="82"/>
      <c r="BP115" s="85"/>
      <c r="BQ115" s="37"/>
    </row>
    <row r="116" spans="3:69" ht="19.350000000000001" customHeight="1" x14ac:dyDescent="0.4"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1"/>
      <c r="O116" s="51"/>
      <c r="P116" s="51"/>
      <c r="Q116" s="51"/>
      <c r="R116" s="52"/>
      <c r="S116" s="52"/>
      <c r="T116" s="52"/>
      <c r="U116" s="178" t="s">
        <v>47</v>
      </c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88"/>
      <c r="AK116" s="49"/>
      <c r="AL116" s="49"/>
      <c r="AM116" s="108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10"/>
      <c r="BC116" s="39"/>
      <c r="BD116" s="34"/>
      <c r="BE116" s="81"/>
      <c r="BF116" s="82"/>
      <c r="BG116" s="82"/>
      <c r="BH116" s="82"/>
      <c r="BI116" s="81"/>
      <c r="BJ116" s="82"/>
      <c r="BK116" s="82"/>
      <c r="BL116" s="82"/>
      <c r="BM116" s="81"/>
      <c r="BN116" s="82"/>
      <c r="BO116" s="82"/>
      <c r="BP116" s="85"/>
      <c r="BQ116" s="37"/>
    </row>
    <row r="117" spans="3:69" ht="19.350000000000001" customHeight="1" x14ac:dyDescent="0.4">
      <c r="C117" s="32"/>
      <c r="D117" s="176" t="s">
        <v>26</v>
      </c>
      <c r="E117" s="171"/>
      <c r="F117" s="171"/>
      <c r="G117" s="171"/>
      <c r="H117" s="171"/>
      <c r="I117" s="171"/>
      <c r="J117" s="171"/>
      <c r="K117" s="171"/>
      <c r="L117" s="171"/>
      <c r="M117" s="172"/>
      <c r="N117" s="96" t="str">
        <f>IF([1]回答表!F17="簡易水道事業",IF([1]回答表!AA43="○","○",""),"")</f>
        <v/>
      </c>
      <c r="O117" s="97"/>
      <c r="P117" s="97"/>
      <c r="Q117" s="98"/>
      <c r="R117" s="38"/>
      <c r="S117" s="38"/>
      <c r="T117" s="38"/>
      <c r="U117" s="190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2"/>
      <c r="AK117" s="49"/>
      <c r="AL117" s="49"/>
      <c r="AM117" s="108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10"/>
      <c r="BC117" s="39"/>
      <c r="BD117" s="53"/>
      <c r="BE117" s="81"/>
      <c r="BF117" s="82"/>
      <c r="BG117" s="82"/>
      <c r="BH117" s="82"/>
      <c r="BI117" s="81"/>
      <c r="BJ117" s="82"/>
      <c r="BK117" s="82"/>
      <c r="BL117" s="82"/>
      <c r="BM117" s="81"/>
      <c r="BN117" s="82"/>
      <c r="BO117" s="82"/>
      <c r="BP117" s="85"/>
      <c r="BQ117" s="37"/>
    </row>
    <row r="118" spans="3:69" ht="15.6" customHeight="1" x14ac:dyDescent="0.4">
      <c r="C118" s="32"/>
      <c r="D118" s="171"/>
      <c r="E118" s="171"/>
      <c r="F118" s="171"/>
      <c r="G118" s="171"/>
      <c r="H118" s="171"/>
      <c r="I118" s="171"/>
      <c r="J118" s="171"/>
      <c r="K118" s="171"/>
      <c r="L118" s="171"/>
      <c r="M118" s="172"/>
      <c r="N118" s="99"/>
      <c r="O118" s="100"/>
      <c r="P118" s="100"/>
      <c r="Q118" s="101"/>
      <c r="R118" s="38"/>
      <c r="S118" s="38"/>
      <c r="T118" s="38"/>
      <c r="U118" s="117" t="str">
        <f>IF([1]回答表!F17="簡易水道事業",IF([1]回答表!X43="○",[1]回答表!Y182,IF([1]回答表!AA43="○",[1]回答表!Y230,"")),"")</f>
        <v/>
      </c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49"/>
      <c r="AL118" s="49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10"/>
      <c r="BC118" s="39"/>
      <c r="BD118" s="53"/>
      <c r="BE118" s="81" t="s">
        <v>23</v>
      </c>
      <c r="BF118" s="82"/>
      <c r="BG118" s="82"/>
      <c r="BH118" s="82"/>
      <c r="BI118" s="81" t="s">
        <v>24</v>
      </c>
      <c r="BJ118" s="82"/>
      <c r="BK118" s="82"/>
      <c r="BL118" s="82"/>
      <c r="BM118" s="81" t="s">
        <v>25</v>
      </c>
      <c r="BN118" s="82"/>
      <c r="BO118" s="82"/>
      <c r="BP118" s="85"/>
      <c r="BQ118" s="37"/>
    </row>
    <row r="119" spans="3:69" ht="15.6" customHeight="1" x14ac:dyDescent="0.4">
      <c r="C119" s="32"/>
      <c r="D119" s="171"/>
      <c r="E119" s="171"/>
      <c r="F119" s="171"/>
      <c r="G119" s="171"/>
      <c r="H119" s="171"/>
      <c r="I119" s="171"/>
      <c r="J119" s="171"/>
      <c r="K119" s="171"/>
      <c r="L119" s="171"/>
      <c r="M119" s="172"/>
      <c r="N119" s="99"/>
      <c r="O119" s="100"/>
      <c r="P119" s="100"/>
      <c r="Q119" s="101"/>
      <c r="R119" s="38"/>
      <c r="S119" s="38"/>
      <c r="T119" s="38"/>
      <c r="U119" s="120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2"/>
      <c r="AK119" s="49"/>
      <c r="AL119" s="49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10"/>
      <c r="BC119" s="39"/>
      <c r="BD119" s="53"/>
      <c r="BE119" s="81"/>
      <c r="BF119" s="82"/>
      <c r="BG119" s="82"/>
      <c r="BH119" s="82"/>
      <c r="BI119" s="81"/>
      <c r="BJ119" s="82"/>
      <c r="BK119" s="82"/>
      <c r="BL119" s="82"/>
      <c r="BM119" s="81"/>
      <c r="BN119" s="82"/>
      <c r="BO119" s="82"/>
      <c r="BP119" s="85"/>
      <c r="BQ119" s="37"/>
    </row>
    <row r="120" spans="3:69" ht="15.6" customHeight="1" x14ac:dyDescent="0.4">
      <c r="C120" s="32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  <c r="N120" s="102"/>
      <c r="O120" s="103"/>
      <c r="P120" s="103"/>
      <c r="Q120" s="104"/>
      <c r="R120" s="38"/>
      <c r="S120" s="38"/>
      <c r="T120" s="38"/>
      <c r="U120" s="123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5"/>
      <c r="AK120" s="49"/>
      <c r="AL120" s="49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3"/>
      <c r="BC120" s="39"/>
      <c r="BD120" s="53"/>
      <c r="BE120" s="83"/>
      <c r="BF120" s="84"/>
      <c r="BG120" s="84"/>
      <c r="BH120" s="84"/>
      <c r="BI120" s="83"/>
      <c r="BJ120" s="84"/>
      <c r="BK120" s="84"/>
      <c r="BL120" s="84"/>
      <c r="BM120" s="83"/>
      <c r="BN120" s="84"/>
      <c r="BO120" s="84"/>
      <c r="BP120" s="86"/>
      <c r="BQ120" s="37"/>
    </row>
    <row r="121" spans="3:69" ht="15.6" customHeight="1" x14ac:dyDescent="0.5">
      <c r="C121" s="3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19"/>
      <c r="O121" s="19"/>
      <c r="P121" s="19"/>
      <c r="Q121" s="19"/>
      <c r="R121" s="38"/>
      <c r="S121" s="38"/>
      <c r="T121" s="38"/>
      <c r="U121" s="38"/>
      <c r="V121" s="38"/>
      <c r="W121" s="38"/>
      <c r="X121" s="18"/>
      <c r="Y121" s="18"/>
      <c r="Z121" s="18"/>
      <c r="AA121" s="35"/>
      <c r="AB121" s="35"/>
      <c r="AC121" s="35"/>
      <c r="AD121" s="35"/>
      <c r="AE121" s="35"/>
      <c r="AF121" s="35"/>
      <c r="AG121" s="35"/>
      <c r="AH121" s="35"/>
      <c r="AI121" s="35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37"/>
    </row>
    <row r="122" spans="3:69" ht="18.600000000000001" customHeight="1" x14ac:dyDescent="0.5">
      <c r="C122" s="3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19"/>
      <c r="O122" s="19"/>
      <c r="P122" s="19"/>
      <c r="Q122" s="19"/>
      <c r="R122" s="38"/>
      <c r="S122" s="38"/>
      <c r="T122" s="38"/>
      <c r="U122" s="42" t="s">
        <v>32</v>
      </c>
      <c r="V122" s="38"/>
      <c r="W122" s="38"/>
      <c r="X122" s="38"/>
      <c r="Y122" s="38"/>
      <c r="Z122" s="38"/>
      <c r="AA122" s="35"/>
      <c r="AB122" s="43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2" t="s">
        <v>33</v>
      </c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18"/>
      <c r="BQ122" s="37"/>
    </row>
    <row r="123" spans="3:69" ht="15.6" customHeight="1" x14ac:dyDescent="0.4">
      <c r="C123" s="32"/>
      <c r="D123" s="171" t="s">
        <v>34</v>
      </c>
      <c r="E123" s="171"/>
      <c r="F123" s="171"/>
      <c r="G123" s="171"/>
      <c r="H123" s="171"/>
      <c r="I123" s="171"/>
      <c r="J123" s="171"/>
      <c r="K123" s="171"/>
      <c r="L123" s="171"/>
      <c r="M123" s="172"/>
      <c r="N123" s="96" t="str">
        <f>IF([1]回答表!F17="簡易水道事業",IF([1]回答表!AD43="○","○",""),"")</f>
        <v/>
      </c>
      <c r="O123" s="97"/>
      <c r="P123" s="97"/>
      <c r="Q123" s="98"/>
      <c r="R123" s="38"/>
      <c r="S123" s="38"/>
      <c r="T123" s="38"/>
      <c r="U123" s="105" t="str">
        <f>IF([1]回答表!F17="簡易水道事業",IF([1]回答表!AD43="○",[1]回答表!B249,""),"")</f>
        <v/>
      </c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7"/>
      <c r="AK123" s="55"/>
      <c r="AL123" s="55"/>
      <c r="AM123" s="105" t="str">
        <f>IF([1]回答表!F17="簡易水道事業",IF([1]回答表!AD43="○",[1]回答表!B255,""),"")</f>
        <v/>
      </c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7"/>
      <c r="BQ123" s="37"/>
    </row>
    <row r="124" spans="3:69" ht="15.6" customHeight="1" x14ac:dyDescent="0.4">
      <c r="C124" s="32"/>
      <c r="D124" s="171"/>
      <c r="E124" s="171"/>
      <c r="F124" s="171"/>
      <c r="G124" s="171"/>
      <c r="H124" s="171"/>
      <c r="I124" s="171"/>
      <c r="J124" s="171"/>
      <c r="K124" s="171"/>
      <c r="L124" s="171"/>
      <c r="M124" s="172"/>
      <c r="N124" s="99"/>
      <c r="O124" s="100"/>
      <c r="P124" s="100"/>
      <c r="Q124" s="101"/>
      <c r="R124" s="38"/>
      <c r="S124" s="38"/>
      <c r="T124" s="38"/>
      <c r="U124" s="108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10"/>
      <c r="AK124" s="55"/>
      <c r="AL124" s="55"/>
      <c r="AM124" s="108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10"/>
      <c r="BQ124" s="37"/>
    </row>
    <row r="125" spans="3:69" ht="15.6" customHeight="1" x14ac:dyDescent="0.4">
      <c r="C125" s="32"/>
      <c r="D125" s="171"/>
      <c r="E125" s="171"/>
      <c r="F125" s="171"/>
      <c r="G125" s="171"/>
      <c r="H125" s="171"/>
      <c r="I125" s="171"/>
      <c r="J125" s="171"/>
      <c r="K125" s="171"/>
      <c r="L125" s="171"/>
      <c r="M125" s="172"/>
      <c r="N125" s="99"/>
      <c r="O125" s="100"/>
      <c r="P125" s="100"/>
      <c r="Q125" s="101"/>
      <c r="R125" s="38"/>
      <c r="S125" s="38"/>
      <c r="T125" s="38"/>
      <c r="U125" s="108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10"/>
      <c r="AK125" s="55"/>
      <c r="AL125" s="55"/>
      <c r="AM125" s="108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10"/>
      <c r="BQ125" s="37"/>
    </row>
    <row r="126" spans="3:69" ht="15.6" customHeight="1" x14ac:dyDescent="0.4">
      <c r="C126" s="32"/>
      <c r="D126" s="171"/>
      <c r="E126" s="171"/>
      <c r="F126" s="171"/>
      <c r="G126" s="171"/>
      <c r="H126" s="171"/>
      <c r="I126" s="171"/>
      <c r="J126" s="171"/>
      <c r="K126" s="171"/>
      <c r="L126" s="171"/>
      <c r="M126" s="172"/>
      <c r="N126" s="102"/>
      <c r="O126" s="103"/>
      <c r="P126" s="103"/>
      <c r="Q126" s="104"/>
      <c r="R126" s="38"/>
      <c r="S126" s="38"/>
      <c r="T126" s="38"/>
      <c r="U126" s="111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3"/>
      <c r="AK126" s="55"/>
      <c r="AL126" s="55"/>
      <c r="AM126" s="111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3"/>
      <c r="BQ126" s="37"/>
    </row>
    <row r="127" spans="3:69" ht="15.6" customHeight="1" x14ac:dyDescent="0.4"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8"/>
    </row>
    <row r="128" spans="3:69" ht="15.6" customHeight="1" x14ac:dyDescent="0.4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</row>
    <row r="129" spans="3:69" ht="15.6" customHeight="1" x14ac:dyDescent="0.4"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28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30"/>
    </row>
    <row r="130" spans="3:69" ht="15.6" customHeight="1" x14ac:dyDescent="0.5">
      <c r="C130" s="32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18"/>
      <c r="Y130" s="18"/>
      <c r="Z130" s="18"/>
      <c r="AA130" s="34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6"/>
      <c r="AO130" s="39"/>
      <c r="AP130" s="40"/>
      <c r="AQ130" s="40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5"/>
      <c r="BN130" s="35"/>
      <c r="BO130" s="35"/>
      <c r="BP130" s="36"/>
      <c r="BQ130" s="37"/>
    </row>
    <row r="131" spans="3:69" ht="15.6" customHeight="1" x14ac:dyDescent="0.5">
      <c r="C131" s="32"/>
      <c r="D131" s="127" t="s">
        <v>14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9"/>
      <c r="R131" s="87" t="s">
        <v>48</v>
      </c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9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5"/>
      <c r="BN131" s="35"/>
      <c r="BO131" s="35"/>
      <c r="BP131" s="36"/>
      <c r="BQ131" s="37"/>
    </row>
    <row r="132" spans="3:69" ht="15.6" customHeight="1" x14ac:dyDescent="0.5">
      <c r="C132" s="32"/>
      <c r="D132" s="130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2"/>
      <c r="R132" s="93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5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5"/>
      <c r="BN132" s="35"/>
      <c r="BO132" s="35"/>
      <c r="BP132" s="36"/>
      <c r="BQ132" s="37"/>
    </row>
    <row r="133" spans="3:69" ht="15.6" customHeight="1" x14ac:dyDescent="0.5">
      <c r="C133" s="32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18"/>
      <c r="Y133" s="18"/>
      <c r="Z133" s="18"/>
      <c r="AA133" s="34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6"/>
      <c r="AO133" s="39"/>
      <c r="AP133" s="40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5"/>
      <c r="BN133" s="35"/>
      <c r="BO133" s="35"/>
      <c r="BP133" s="36"/>
      <c r="BQ133" s="37"/>
    </row>
    <row r="134" spans="3:69" ht="25.5" x14ac:dyDescent="0.5">
      <c r="C134" s="32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42" t="s">
        <v>40</v>
      </c>
      <c r="V134" s="44"/>
      <c r="W134" s="43"/>
      <c r="X134" s="45"/>
      <c r="Y134" s="4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3"/>
      <c r="AL134" s="43"/>
      <c r="AM134" s="42" t="s">
        <v>36</v>
      </c>
      <c r="AN134" s="38"/>
      <c r="AO134" s="38"/>
      <c r="AP134" s="38"/>
      <c r="AQ134" s="38"/>
      <c r="AR134" s="38"/>
      <c r="AS134" s="35"/>
      <c r="AT134" s="43"/>
      <c r="AU134" s="43"/>
      <c r="AV134" s="43"/>
      <c r="AW134" s="43"/>
      <c r="AX134" s="43"/>
      <c r="AY134" s="43"/>
      <c r="AZ134" s="43"/>
      <c r="BA134" s="43"/>
      <c r="BB134" s="43"/>
      <c r="BC134" s="47"/>
      <c r="BD134" s="35"/>
      <c r="BE134" s="48" t="s">
        <v>17</v>
      </c>
      <c r="BF134" s="59"/>
      <c r="BG134" s="59"/>
      <c r="BH134" s="59"/>
      <c r="BI134" s="59"/>
      <c r="BJ134" s="59"/>
      <c r="BK134" s="59"/>
      <c r="BL134" s="35"/>
      <c r="BM134" s="35"/>
      <c r="BN134" s="35"/>
      <c r="BO134" s="35"/>
      <c r="BP134" s="36"/>
      <c r="BQ134" s="37"/>
    </row>
    <row r="135" spans="3:69" ht="19.350000000000001" customHeight="1" x14ac:dyDescent="0.4">
      <c r="C135" s="32"/>
      <c r="D135" s="171" t="s">
        <v>18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96" t="str">
        <f>IF([1]回答表!F17="下水道事業",IF([1]回答表!X43="○","○",""),"")</f>
        <v/>
      </c>
      <c r="O135" s="97"/>
      <c r="P135" s="97"/>
      <c r="Q135" s="98"/>
      <c r="R135" s="38"/>
      <c r="S135" s="38"/>
      <c r="T135" s="38"/>
      <c r="U135" s="178" t="s">
        <v>49</v>
      </c>
      <c r="V135" s="179"/>
      <c r="W135" s="179"/>
      <c r="X135" s="179"/>
      <c r="Y135" s="179"/>
      <c r="Z135" s="179"/>
      <c r="AA135" s="179"/>
      <c r="AB135" s="179"/>
      <c r="AC135" s="178" t="s">
        <v>50</v>
      </c>
      <c r="AD135" s="179"/>
      <c r="AE135" s="179"/>
      <c r="AF135" s="179"/>
      <c r="AG135" s="179"/>
      <c r="AH135" s="179"/>
      <c r="AI135" s="179"/>
      <c r="AJ135" s="188"/>
      <c r="AK135" s="49"/>
      <c r="AL135" s="49"/>
      <c r="AM135" s="105" t="str">
        <f>IF([1]回答表!F17="下水道事業",IF([1]回答表!X43="○",[1]回答表!B154,IF([1]回答表!AA43="○",[1]回答表!B201,"")),"")</f>
        <v/>
      </c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39"/>
      <c r="BD135" s="34"/>
      <c r="BE135" s="114" t="str">
        <f>IF([1]回答表!F17="下水道事業",IF([1]回答表!X43="○",[1]回答表!B190,IF([1]回答表!AA43="○",[1]回答表!B238,"")),"")</f>
        <v/>
      </c>
      <c r="BF135" s="115"/>
      <c r="BG135" s="115"/>
      <c r="BH135" s="115"/>
      <c r="BI135" s="114"/>
      <c r="BJ135" s="115"/>
      <c r="BK135" s="115"/>
      <c r="BL135" s="115"/>
      <c r="BM135" s="114"/>
      <c r="BN135" s="115"/>
      <c r="BO135" s="115"/>
      <c r="BP135" s="116"/>
      <c r="BQ135" s="37"/>
    </row>
    <row r="136" spans="3:69" ht="19.350000000000001" customHeight="1" x14ac:dyDescent="0.4">
      <c r="C136" s="32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99"/>
      <c r="O136" s="100"/>
      <c r="P136" s="100"/>
      <c r="Q136" s="101"/>
      <c r="R136" s="38"/>
      <c r="S136" s="38"/>
      <c r="T136" s="38"/>
      <c r="U136" s="180"/>
      <c r="V136" s="181"/>
      <c r="W136" s="181"/>
      <c r="X136" s="181"/>
      <c r="Y136" s="181"/>
      <c r="Z136" s="181"/>
      <c r="AA136" s="181"/>
      <c r="AB136" s="181"/>
      <c r="AC136" s="180"/>
      <c r="AD136" s="181"/>
      <c r="AE136" s="181"/>
      <c r="AF136" s="181"/>
      <c r="AG136" s="181"/>
      <c r="AH136" s="181"/>
      <c r="AI136" s="181"/>
      <c r="AJ136" s="189"/>
      <c r="AK136" s="49"/>
      <c r="AL136" s="49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10"/>
      <c r="BC136" s="39"/>
      <c r="BD136" s="34"/>
      <c r="BE136" s="81"/>
      <c r="BF136" s="82"/>
      <c r="BG136" s="82"/>
      <c r="BH136" s="82"/>
      <c r="BI136" s="81"/>
      <c r="BJ136" s="82"/>
      <c r="BK136" s="82"/>
      <c r="BL136" s="82"/>
      <c r="BM136" s="81"/>
      <c r="BN136" s="82"/>
      <c r="BO136" s="82"/>
      <c r="BP136" s="85"/>
      <c r="BQ136" s="37"/>
    </row>
    <row r="137" spans="3:69" ht="15.6" customHeight="1" x14ac:dyDescent="0.4">
      <c r="C137" s="32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99"/>
      <c r="O137" s="100"/>
      <c r="P137" s="100"/>
      <c r="Q137" s="101"/>
      <c r="R137" s="38"/>
      <c r="S137" s="38"/>
      <c r="T137" s="38"/>
      <c r="U137" s="117" t="str">
        <f>IF([1]回答表!F17="下水道事業",IF([1]回答表!X43="○",[1]回答表!Y184,IF([1]回答表!AA43="○",[1]回答表!Y232,"")),"")</f>
        <v/>
      </c>
      <c r="V137" s="118"/>
      <c r="W137" s="118"/>
      <c r="X137" s="118"/>
      <c r="Y137" s="118"/>
      <c r="Z137" s="118"/>
      <c r="AA137" s="118"/>
      <c r="AB137" s="119"/>
      <c r="AC137" s="117" t="str">
        <f>IF([1]回答表!F17="下水道事業",IF([1]回答表!X43="○",[1]回答表!Y185,IF([1]回答表!AA43="○",[1]回答表!Y233,"")),"")</f>
        <v/>
      </c>
      <c r="AD137" s="118"/>
      <c r="AE137" s="118"/>
      <c r="AF137" s="118"/>
      <c r="AG137" s="118"/>
      <c r="AH137" s="118"/>
      <c r="AI137" s="118"/>
      <c r="AJ137" s="119"/>
      <c r="AK137" s="49"/>
      <c r="AL137" s="49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10"/>
      <c r="BC137" s="39"/>
      <c r="BD137" s="34"/>
      <c r="BE137" s="81"/>
      <c r="BF137" s="82"/>
      <c r="BG137" s="82"/>
      <c r="BH137" s="82"/>
      <c r="BI137" s="81"/>
      <c r="BJ137" s="82"/>
      <c r="BK137" s="82"/>
      <c r="BL137" s="82"/>
      <c r="BM137" s="81"/>
      <c r="BN137" s="82"/>
      <c r="BO137" s="82"/>
      <c r="BP137" s="85"/>
      <c r="BQ137" s="37"/>
    </row>
    <row r="138" spans="3:69" ht="15.6" customHeight="1" x14ac:dyDescent="0.4">
      <c r="C138" s="32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02"/>
      <c r="O138" s="103"/>
      <c r="P138" s="103"/>
      <c r="Q138" s="104"/>
      <c r="R138" s="38"/>
      <c r="S138" s="38"/>
      <c r="T138" s="38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49"/>
      <c r="AL138" s="49"/>
      <c r="AM138" s="108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10"/>
      <c r="BC138" s="39"/>
      <c r="BD138" s="34"/>
      <c r="BE138" s="81" t="str">
        <f>IF([1]回答表!F17="下水道事業",IF([1]回答表!X43="○",[1]回答表!E190,IF([1]回答表!AA43="○",[1]回答表!E238,"")),"")</f>
        <v/>
      </c>
      <c r="BF138" s="82"/>
      <c r="BG138" s="82"/>
      <c r="BH138" s="82"/>
      <c r="BI138" s="81" t="str">
        <f>IF([1]回答表!F17="下水道事業",IF([1]回答表!X43="○",[1]回答表!E191,IF([1]回答表!AA43="○",[1]回答表!E239,"")),"")</f>
        <v/>
      </c>
      <c r="BJ138" s="82"/>
      <c r="BK138" s="82"/>
      <c r="BL138" s="82"/>
      <c r="BM138" s="81" t="str">
        <f>IF([1]回答表!F17="下水道事業",IF([1]回答表!X43="○",[1]回答表!E192,IF([1]回答表!AA43="○",[1]回答表!E240,"")),"")</f>
        <v/>
      </c>
      <c r="BN138" s="82"/>
      <c r="BO138" s="82"/>
      <c r="BP138" s="85"/>
      <c r="BQ138" s="37"/>
    </row>
    <row r="139" spans="3:69" ht="15.6" customHeight="1" x14ac:dyDescent="0.4"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51"/>
      <c r="P139" s="51"/>
      <c r="Q139" s="51"/>
      <c r="R139" s="52"/>
      <c r="S139" s="52"/>
      <c r="T139" s="52"/>
      <c r="U139" s="123"/>
      <c r="V139" s="124"/>
      <c r="W139" s="124"/>
      <c r="X139" s="124"/>
      <c r="Y139" s="124"/>
      <c r="Z139" s="124"/>
      <c r="AA139" s="124"/>
      <c r="AB139" s="125"/>
      <c r="AC139" s="123"/>
      <c r="AD139" s="124"/>
      <c r="AE139" s="124"/>
      <c r="AF139" s="124"/>
      <c r="AG139" s="124"/>
      <c r="AH139" s="124"/>
      <c r="AI139" s="124"/>
      <c r="AJ139" s="125"/>
      <c r="AK139" s="49"/>
      <c r="AL139" s="49"/>
      <c r="AM139" s="108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10"/>
      <c r="BC139" s="39"/>
      <c r="BD139" s="39"/>
      <c r="BE139" s="81"/>
      <c r="BF139" s="82"/>
      <c r="BG139" s="82"/>
      <c r="BH139" s="82"/>
      <c r="BI139" s="81"/>
      <c r="BJ139" s="82"/>
      <c r="BK139" s="82"/>
      <c r="BL139" s="82"/>
      <c r="BM139" s="81"/>
      <c r="BN139" s="82"/>
      <c r="BO139" s="82"/>
      <c r="BP139" s="85"/>
      <c r="BQ139" s="37"/>
    </row>
    <row r="140" spans="3:69" ht="19.350000000000001" customHeight="1" x14ac:dyDescent="0.4"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1"/>
      <c r="O140" s="51"/>
      <c r="P140" s="51"/>
      <c r="Q140" s="51"/>
      <c r="R140" s="52"/>
      <c r="S140" s="52"/>
      <c r="T140" s="52"/>
      <c r="U140" s="178" t="s">
        <v>51</v>
      </c>
      <c r="V140" s="179"/>
      <c r="W140" s="179"/>
      <c r="X140" s="179"/>
      <c r="Y140" s="179"/>
      <c r="Z140" s="179"/>
      <c r="AA140" s="179"/>
      <c r="AB140" s="179"/>
      <c r="AC140" s="182" t="s">
        <v>52</v>
      </c>
      <c r="AD140" s="183"/>
      <c r="AE140" s="183"/>
      <c r="AF140" s="183"/>
      <c r="AG140" s="183"/>
      <c r="AH140" s="183"/>
      <c r="AI140" s="183"/>
      <c r="AJ140" s="184"/>
      <c r="AK140" s="49"/>
      <c r="AL140" s="49"/>
      <c r="AM140" s="108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10"/>
      <c r="BC140" s="39"/>
      <c r="BD140" s="34"/>
      <c r="BE140" s="81"/>
      <c r="BF140" s="82"/>
      <c r="BG140" s="82"/>
      <c r="BH140" s="82"/>
      <c r="BI140" s="81"/>
      <c r="BJ140" s="82"/>
      <c r="BK140" s="82"/>
      <c r="BL140" s="82"/>
      <c r="BM140" s="81"/>
      <c r="BN140" s="82"/>
      <c r="BO140" s="82"/>
      <c r="BP140" s="85"/>
      <c r="BQ140" s="37"/>
    </row>
    <row r="141" spans="3:69" ht="19.350000000000001" customHeight="1" x14ac:dyDescent="0.4">
      <c r="C141" s="32"/>
      <c r="D141" s="176" t="s">
        <v>26</v>
      </c>
      <c r="E141" s="171"/>
      <c r="F141" s="171"/>
      <c r="G141" s="171"/>
      <c r="H141" s="171"/>
      <c r="I141" s="171"/>
      <c r="J141" s="171"/>
      <c r="K141" s="171"/>
      <c r="L141" s="171"/>
      <c r="M141" s="172"/>
      <c r="N141" s="96" t="str">
        <f>IF([1]回答表!F17="下水道事業",IF([1]回答表!AA43="○","○",""),"")</f>
        <v/>
      </c>
      <c r="O141" s="97"/>
      <c r="P141" s="97"/>
      <c r="Q141" s="98"/>
      <c r="R141" s="38"/>
      <c r="S141" s="38"/>
      <c r="T141" s="38"/>
      <c r="U141" s="180"/>
      <c r="V141" s="181"/>
      <c r="W141" s="181"/>
      <c r="X141" s="181"/>
      <c r="Y141" s="181"/>
      <c r="Z141" s="181"/>
      <c r="AA141" s="181"/>
      <c r="AB141" s="181"/>
      <c r="AC141" s="185"/>
      <c r="AD141" s="186"/>
      <c r="AE141" s="186"/>
      <c r="AF141" s="186"/>
      <c r="AG141" s="186"/>
      <c r="AH141" s="186"/>
      <c r="AI141" s="186"/>
      <c r="AJ141" s="187"/>
      <c r="AK141" s="49"/>
      <c r="AL141" s="49"/>
      <c r="AM141" s="108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10"/>
      <c r="BC141" s="39"/>
      <c r="BD141" s="53"/>
      <c r="BE141" s="81"/>
      <c r="BF141" s="82"/>
      <c r="BG141" s="82"/>
      <c r="BH141" s="82"/>
      <c r="BI141" s="81"/>
      <c r="BJ141" s="82"/>
      <c r="BK141" s="82"/>
      <c r="BL141" s="82"/>
      <c r="BM141" s="81"/>
      <c r="BN141" s="82"/>
      <c r="BO141" s="82"/>
      <c r="BP141" s="85"/>
      <c r="BQ141" s="37"/>
    </row>
    <row r="142" spans="3:69" ht="15.6" customHeight="1" x14ac:dyDescent="0.4">
      <c r="C142" s="32"/>
      <c r="D142" s="171"/>
      <c r="E142" s="171"/>
      <c r="F142" s="171"/>
      <c r="G142" s="171"/>
      <c r="H142" s="171"/>
      <c r="I142" s="171"/>
      <c r="J142" s="171"/>
      <c r="K142" s="171"/>
      <c r="L142" s="171"/>
      <c r="M142" s="172"/>
      <c r="N142" s="99"/>
      <c r="O142" s="100"/>
      <c r="P142" s="100"/>
      <c r="Q142" s="101"/>
      <c r="R142" s="38"/>
      <c r="S142" s="38"/>
      <c r="T142" s="38"/>
      <c r="U142" s="117" t="str">
        <f>IF([1]回答表!F17="下水道事業",IF([1]回答表!X43="○",[1]回答表!Y186,IF([1]回答表!AA43="○",[1]回答表!Y234,"")),"")</f>
        <v/>
      </c>
      <c r="V142" s="118"/>
      <c r="W142" s="118"/>
      <c r="X142" s="118"/>
      <c r="Y142" s="118"/>
      <c r="Z142" s="118"/>
      <c r="AA142" s="118"/>
      <c r="AB142" s="119"/>
      <c r="AC142" s="117" t="str">
        <f>IF([1]回答表!F17="下水道事業",IF([1]回答表!X43="○",[1]回答表!Y187,IF([1]回答表!AA43="○",[1]回答表!Y235,"")),"")</f>
        <v/>
      </c>
      <c r="AD142" s="118"/>
      <c r="AE142" s="118"/>
      <c r="AF142" s="118"/>
      <c r="AG142" s="118"/>
      <c r="AH142" s="118"/>
      <c r="AI142" s="118"/>
      <c r="AJ142" s="119"/>
      <c r="AK142" s="49"/>
      <c r="AL142" s="49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10"/>
      <c r="BC142" s="39"/>
      <c r="BD142" s="53"/>
      <c r="BE142" s="81" t="s">
        <v>23</v>
      </c>
      <c r="BF142" s="82"/>
      <c r="BG142" s="82"/>
      <c r="BH142" s="82"/>
      <c r="BI142" s="81" t="s">
        <v>24</v>
      </c>
      <c r="BJ142" s="82"/>
      <c r="BK142" s="82"/>
      <c r="BL142" s="82"/>
      <c r="BM142" s="81" t="s">
        <v>25</v>
      </c>
      <c r="BN142" s="82"/>
      <c r="BO142" s="82"/>
      <c r="BP142" s="85"/>
      <c r="BQ142" s="37"/>
    </row>
    <row r="143" spans="3:69" ht="15.6" customHeight="1" x14ac:dyDescent="0.4">
      <c r="C143" s="32"/>
      <c r="D143" s="171"/>
      <c r="E143" s="171"/>
      <c r="F143" s="171"/>
      <c r="G143" s="171"/>
      <c r="H143" s="171"/>
      <c r="I143" s="171"/>
      <c r="J143" s="171"/>
      <c r="K143" s="171"/>
      <c r="L143" s="171"/>
      <c r="M143" s="172"/>
      <c r="N143" s="99"/>
      <c r="O143" s="100"/>
      <c r="P143" s="100"/>
      <c r="Q143" s="101"/>
      <c r="R143" s="38"/>
      <c r="S143" s="38"/>
      <c r="T143" s="38"/>
      <c r="U143" s="120"/>
      <c r="V143" s="121"/>
      <c r="W143" s="121"/>
      <c r="X143" s="121"/>
      <c r="Y143" s="121"/>
      <c r="Z143" s="121"/>
      <c r="AA143" s="121"/>
      <c r="AB143" s="122"/>
      <c r="AC143" s="120"/>
      <c r="AD143" s="121"/>
      <c r="AE143" s="121"/>
      <c r="AF143" s="121"/>
      <c r="AG143" s="121"/>
      <c r="AH143" s="121"/>
      <c r="AI143" s="121"/>
      <c r="AJ143" s="122"/>
      <c r="AK143" s="49"/>
      <c r="AL143" s="49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10"/>
      <c r="BC143" s="39"/>
      <c r="BD143" s="53"/>
      <c r="BE143" s="81"/>
      <c r="BF143" s="82"/>
      <c r="BG143" s="82"/>
      <c r="BH143" s="82"/>
      <c r="BI143" s="81"/>
      <c r="BJ143" s="82"/>
      <c r="BK143" s="82"/>
      <c r="BL143" s="82"/>
      <c r="BM143" s="81"/>
      <c r="BN143" s="82"/>
      <c r="BO143" s="82"/>
      <c r="BP143" s="85"/>
      <c r="BQ143" s="37"/>
    </row>
    <row r="144" spans="3:69" ht="15.6" customHeight="1" x14ac:dyDescent="0.4">
      <c r="C144" s="32"/>
      <c r="D144" s="171"/>
      <c r="E144" s="171"/>
      <c r="F144" s="171"/>
      <c r="G144" s="171"/>
      <c r="H144" s="171"/>
      <c r="I144" s="171"/>
      <c r="J144" s="171"/>
      <c r="K144" s="171"/>
      <c r="L144" s="171"/>
      <c r="M144" s="172"/>
      <c r="N144" s="102"/>
      <c r="O144" s="103"/>
      <c r="P144" s="103"/>
      <c r="Q144" s="104"/>
      <c r="R144" s="38"/>
      <c r="S144" s="38"/>
      <c r="T144" s="38"/>
      <c r="U144" s="123"/>
      <c r="V144" s="124"/>
      <c r="W144" s="124"/>
      <c r="X144" s="124"/>
      <c r="Y144" s="124"/>
      <c r="Z144" s="124"/>
      <c r="AA144" s="124"/>
      <c r="AB144" s="125"/>
      <c r="AC144" s="123"/>
      <c r="AD144" s="124"/>
      <c r="AE144" s="124"/>
      <c r="AF144" s="124"/>
      <c r="AG144" s="124"/>
      <c r="AH144" s="124"/>
      <c r="AI144" s="124"/>
      <c r="AJ144" s="125"/>
      <c r="AK144" s="49"/>
      <c r="AL144" s="49"/>
      <c r="AM144" s="111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3"/>
      <c r="BC144" s="39"/>
      <c r="BD144" s="53"/>
      <c r="BE144" s="83"/>
      <c r="BF144" s="84"/>
      <c r="BG144" s="84"/>
      <c r="BH144" s="84"/>
      <c r="BI144" s="83"/>
      <c r="BJ144" s="84"/>
      <c r="BK144" s="84"/>
      <c r="BL144" s="84"/>
      <c r="BM144" s="83"/>
      <c r="BN144" s="84"/>
      <c r="BO144" s="84"/>
      <c r="BP144" s="86"/>
      <c r="BQ144" s="37"/>
    </row>
    <row r="145" spans="3:69" ht="15.6" customHeight="1" x14ac:dyDescent="0.5"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19"/>
      <c r="O145" s="19"/>
      <c r="P145" s="19"/>
      <c r="Q145" s="19"/>
      <c r="R145" s="38"/>
      <c r="S145" s="38"/>
      <c r="T145" s="38"/>
      <c r="U145" s="38"/>
      <c r="V145" s="38"/>
      <c r="W145" s="38"/>
      <c r="X145" s="18"/>
      <c r="Y145" s="18"/>
      <c r="Z145" s="18"/>
      <c r="AA145" s="35"/>
      <c r="AB145" s="35"/>
      <c r="AC145" s="35"/>
      <c r="AD145" s="35"/>
      <c r="AE145" s="35"/>
      <c r="AF145" s="35"/>
      <c r="AG145" s="35"/>
      <c r="AH145" s="35"/>
      <c r="AI145" s="35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37"/>
    </row>
    <row r="146" spans="3:69" ht="18.600000000000001" customHeight="1" x14ac:dyDescent="0.5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42" t="s">
        <v>32</v>
      </c>
      <c r="V146" s="38"/>
      <c r="W146" s="38"/>
      <c r="X146" s="38"/>
      <c r="Y146" s="38"/>
      <c r="Z146" s="38"/>
      <c r="AA146" s="35"/>
      <c r="AB146" s="43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2" t="s">
        <v>33</v>
      </c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18"/>
      <c r="BQ146" s="37"/>
    </row>
    <row r="147" spans="3:69" ht="15.6" customHeight="1" x14ac:dyDescent="0.4">
      <c r="C147" s="32"/>
      <c r="D147" s="171" t="s">
        <v>34</v>
      </c>
      <c r="E147" s="171"/>
      <c r="F147" s="171"/>
      <c r="G147" s="171"/>
      <c r="H147" s="171"/>
      <c r="I147" s="171"/>
      <c r="J147" s="171"/>
      <c r="K147" s="171"/>
      <c r="L147" s="171"/>
      <c r="M147" s="172"/>
      <c r="N147" s="96" t="str">
        <f>IF([1]回答表!F17="下水道事業",IF([1]回答表!AD43="○","○",""),"")</f>
        <v>○</v>
      </c>
      <c r="O147" s="97"/>
      <c r="P147" s="97"/>
      <c r="Q147" s="98"/>
      <c r="R147" s="38"/>
      <c r="S147" s="38"/>
      <c r="T147" s="38"/>
      <c r="U147" s="259" t="str">
        <f>IF([1]回答表!F17="下水道事業",IF([1]回答表!AD43="○",[1]回答表!B249,""),"")</f>
        <v>秋田県で検討している下水道事業広域化・共同化事業のうち、「秋田中央ブロックにおける管路包括的民間委託の共同発注」（マンホールポンプを含む管路の維持管理業務）</v>
      </c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1"/>
      <c r="AK147" s="55"/>
      <c r="AL147" s="55"/>
      <c r="AM147" s="105" t="str">
        <f>IF([1]回答表!F17="下水道事業",IF([1]回答表!AD43="○",[1]回答表!B255,""),"")</f>
        <v>業務範囲および業者選定の検討。</v>
      </c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7"/>
      <c r="BQ147" s="37"/>
    </row>
    <row r="148" spans="3:69" ht="15.6" customHeight="1" x14ac:dyDescent="0.4">
      <c r="C148" s="32"/>
      <c r="D148" s="171"/>
      <c r="E148" s="171"/>
      <c r="F148" s="171"/>
      <c r="G148" s="171"/>
      <c r="H148" s="171"/>
      <c r="I148" s="171"/>
      <c r="J148" s="171"/>
      <c r="K148" s="171"/>
      <c r="L148" s="171"/>
      <c r="M148" s="172"/>
      <c r="N148" s="99"/>
      <c r="O148" s="100"/>
      <c r="P148" s="100"/>
      <c r="Q148" s="101"/>
      <c r="R148" s="38"/>
      <c r="S148" s="38"/>
      <c r="T148" s="38"/>
      <c r="U148" s="262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4"/>
      <c r="AK148" s="55"/>
      <c r="AL148" s="55"/>
      <c r="AM148" s="108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10"/>
      <c r="BQ148" s="37"/>
    </row>
    <row r="149" spans="3:69" ht="15.6" customHeight="1" x14ac:dyDescent="0.4">
      <c r="C149" s="32"/>
      <c r="D149" s="171"/>
      <c r="E149" s="171"/>
      <c r="F149" s="171"/>
      <c r="G149" s="171"/>
      <c r="H149" s="171"/>
      <c r="I149" s="171"/>
      <c r="J149" s="171"/>
      <c r="K149" s="171"/>
      <c r="L149" s="171"/>
      <c r="M149" s="172"/>
      <c r="N149" s="99"/>
      <c r="O149" s="100"/>
      <c r="P149" s="100"/>
      <c r="Q149" s="101"/>
      <c r="R149" s="38"/>
      <c r="S149" s="38"/>
      <c r="T149" s="38"/>
      <c r="U149" s="262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4"/>
      <c r="AK149" s="55"/>
      <c r="AL149" s="55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10"/>
      <c r="BQ149" s="37"/>
    </row>
    <row r="150" spans="3:69" ht="15.6" customHeight="1" x14ac:dyDescent="0.4">
      <c r="C150" s="32"/>
      <c r="D150" s="171"/>
      <c r="E150" s="171"/>
      <c r="F150" s="171"/>
      <c r="G150" s="171"/>
      <c r="H150" s="171"/>
      <c r="I150" s="171"/>
      <c r="J150" s="171"/>
      <c r="K150" s="171"/>
      <c r="L150" s="171"/>
      <c r="M150" s="172"/>
      <c r="N150" s="102"/>
      <c r="O150" s="103"/>
      <c r="P150" s="103"/>
      <c r="Q150" s="104"/>
      <c r="R150" s="38"/>
      <c r="S150" s="38"/>
      <c r="T150" s="38"/>
      <c r="U150" s="265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7"/>
      <c r="AK150" s="55"/>
      <c r="AL150" s="55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3"/>
      <c r="BQ150" s="37"/>
    </row>
    <row r="151" spans="3:69" ht="15.6" customHeight="1" x14ac:dyDescent="0.4"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8"/>
    </row>
    <row r="152" spans="3:69" ht="15.6" customHeight="1" x14ac:dyDescent="0.4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</row>
    <row r="153" spans="3:69" ht="15.6" customHeight="1" x14ac:dyDescent="0.4"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28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30"/>
    </row>
    <row r="154" spans="3:69" ht="15.6" customHeight="1" x14ac:dyDescent="0.5">
      <c r="C154" s="32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8"/>
      <c r="Y154" s="18"/>
      <c r="Z154" s="18"/>
      <c r="AA154" s="34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6"/>
      <c r="AO154" s="39"/>
      <c r="AP154" s="40"/>
      <c r="AQ154" s="40"/>
      <c r="AR154" s="177"/>
      <c r="AS154" s="177"/>
      <c r="AT154" s="177"/>
      <c r="AU154" s="177"/>
      <c r="AV154" s="177"/>
      <c r="AW154" s="177"/>
      <c r="AX154" s="177"/>
      <c r="AY154" s="177"/>
      <c r="AZ154" s="177"/>
      <c r="BA154" s="177"/>
      <c r="BB154" s="177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5"/>
      <c r="BN154" s="35"/>
      <c r="BO154" s="35"/>
      <c r="BP154" s="36"/>
      <c r="BQ154" s="37"/>
    </row>
    <row r="155" spans="3:69" ht="15.6" customHeight="1" x14ac:dyDescent="0.5">
      <c r="C155" s="32"/>
      <c r="D155" s="127" t="s">
        <v>14</v>
      </c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9"/>
      <c r="R155" s="87" t="s">
        <v>53</v>
      </c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9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5"/>
      <c r="BN155" s="35"/>
      <c r="BO155" s="35"/>
      <c r="BP155" s="36"/>
      <c r="BQ155" s="37"/>
    </row>
    <row r="156" spans="3:69" ht="15.6" customHeight="1" x14ac:dyDescent="0.5">
      <c r="C156" s="32"/>
      <c r="D156" s="130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2"/>
      <c r="R156" s="93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5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5"/>
      <c r="BN156" s="35"/>
      <c r="BO156" s="35"/>
      <c r="BP156" s="36"/>
      <c r="BQ156" s="37"/>
    </row>
    <row r="157" spans="3:69" ht="15.6" customHeight="1" x14ac:dyDescent="0.5">
      <c r="C157" s="32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18"/>
      <c r="Y157" s="18"/>
      <c r="Z157" s="18"/>
      <c r="AA157" s="34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6"/>
      <c r="AO157" s="39"/>
      <c r="AP157" s="40"/>
      <c r="AQ157" s="40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5"/>
      <c r="BN157" s="35"/>
      <c r="BO157" s="35"/>
      <c r="BP157" s="36"/>
      <c r="BQ157" s="37"/>
    </row>
    <row r="158" spans="3:69" ht="25.5" x14ac:dyDescent="0.5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42" t="s">
        <v>36</v>
      </c>
      <c r="V158" s="38"/>
      <c r="W158" s="38"/>
      <c r="X158" s="38"/>
      <c r="Y158" s="38"/>
      <c r="Z158" s="38"/>
      <c r="AA158" s="35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8" t="s">
        <v>17</v>
      </c>
      <c r="AN158" s="59"/>
      <c r="AO158" s="59"/>
      <c r="AP158" s="59"/>
      <c r="AQ158" s="59"/>
      <c r="AR158" s="59"/>
      <c r="AS158" s="59"/>
      <c r="AT158" s="35"/>
      <c r="AU158" s="35"/>
      <c r="AV158" s="35"/>
      <c r="AW158" s="35"/>
      <c r="AX158" s="36"/>
      <c r="AY158" s="47"/>
      <c r="AZ158" s="47"/>
      <c r="BA158" s="47"/>
      <c r="BB158" s="47"/>
      <c r="BC158" s="47"/>
      <c r="BD158" s="35"/>
      <c r="BE158" s="48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6"/>
      <c r="BQ158" s="37"/>
    </row>
    <row r="159" spans="3:69" ht="19.350000000000001" customHeight="1" x14ac:dyDescent="0.5">
      <c r="C159" s="32"/>
      <c r="D159" s="171" t="s">
        <v>18</v>
      </c>
      <c r="E159" s="171"/>
      <c r="F159" s="171"/>
      <c r="G159" s="171"/>
      <c r="H159" s="171"/>
      <c r="I159" s="171"/>
      <c r="J159" s="171"/>
      <c r="K159" s="171"/>
      <c r="L159" s="171"/>
      <c r="M159" s="171"/>
      <c r="N159" s="96" t="str">
        <f>IF([1]回答表!BD17="○",IF([1]回答表!X43="○","○",""),"")</f>
        <v/>
      </c>
      <c r="O159" s="97"/>
      <c r="P159" s="97"/>
      <c r="Q159" s="98"/>
      <c r="R159" s="38"/>
      <c r="S159" s="38"/>
      <c r="T159" s="38"/>
      <c r="U159" s="105" t="str">
        <f>IF([1]回答表!BD17="○",IF([1]回答表!X43="○",[1]回答表!B154,IF([1]回答表!AA43="○",[1]回答表!B201,"")),"")</f>
        <v/>
      </c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7"/>
      <c r="AK159" s="49"/>
      <c r="AL159" s="49"/>
      <c r="AM159" s="114" t="str">
        <f>IF([1]回答表!BD17="○",IF([1]回答表!X43="○",[1]回答表!B190,IF([1]回答表!AA43="○",[1]回答表!B238,"")),"")</f>
        <v/>
      </c>
      <c r="AN159" s="115"/>
      <c r="AO159" s="115"/>
      <c r="AP159" s="115"/>
      <c r="AQ159" s="114"/>
      <c r="AR159" s="115"/>
      <c r="AS159" s="115"/>
      <c r="AT159" s="115"/>
      <c r="AU159" s="114"/>
      <c r="AV159" s="115"/>
      <c r="AW159" s="115"/>
      <c r="AX159" s="116"/>
      <c r="AY159" s="47"/>
      <c r="AZ159" s="47"/>
      <c r="BA159" s="47"/>
      <c r="BB159" s="47"/>
      <c r="BC159" s="47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7"/>
    </row>
    <row r="160" spans="3:69" ht="19.350000000000001" customHeight="1" x14ac:dyDescent="0.5">
      <c r="C160" s="32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99"/>
      <c r="O160" s="100"/>
      <c r="P160" s="100"/>
      <c r="Q160" s="101"/>
      <c r="R160" s="38"/>
      <c r="S160" s="38"/>
      <c r="T160" s="38"/>
      <c r="U160" s="108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10"/>
      <c r="AK160" s="49"/>
      <c r="AL160" s="49"/>
      <c r="AM160" s="81"/>
      <c r="AN160" s="82"/>
      <c r="AO160" s="82"/>
      <c r="AP160" s="82"/>
      <c r="AQ160" s="81"/>
      <c r="AR160" s="82"/>
      <c r="AS160" s="82"/>
      <c r="AT160" s="82"/>
      <c r="AU160" s="81"/>
      <c r="AV160" s="82"/>
      <c r="AW160" s="82"/>
      <c r="AX160" s="85"/>
      <c r="AY160" s="47"/>
      <c r="AZ160" s="47"/>
      <c r="BA160" s="47"/>
      <c r="BB160" s="47"/>
      <c r="BC160" s="47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7"/>
    </row>
    <row r="161" spans="1:70" ht="15.6" customHeight="1" x14ac:dyDescent="0.5">
      <c r="C161" s="32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99"/>
      <c r="O161" s="100"/>
      <c r="P161" s="100"/>
      <c r="Q161" s="101"/>
      <c r="R161" s="38"/>
      <c r="S161" s="38"/>
      <c r="T161" s="38"/>
      <c r="U161" s="108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10"/>
      <c r="AK161" s="49"/>
      <c r="AL161" s="49"/>
      <c r="AM161" s="81"/>
      <c r="AN161" s="82"/>
      <c r="AO161" s="82"/>
      <c r="AP161" s="82"/>
      <c r="AQ161" s="81"/>
      <c r="AR161" s="82"/>
      <c r="AS161" s="82"/>
      <c r="AT161" s="82"/>
      <c r="AU161" s="81"/>
      <c r="AV161" s="82"/>
      <c r="AW161" s="82"/>
      <c r="AX161" s="85"/>
      <c r="AY161" s="47"/>
      <c r="AZ161" s="47"/>
      <c r="BA161" s="47"/>
      <c r="BB161" s="47"/>
      <c r="BC161" s="47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7"/>
    </row>
    <row r="162" spans="1:70" ht="15.6" customHeight="1" x14ac:dyDescent="0.5">
      <c r="C162" s="32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02"/>
      <c r="O162" s="103"/>
      <c r="P162" s="103"/>
      <c r="Q162" s="104"/>
      <c r="R162" s="38"/>
      <c r="S162" s="38"/>
      <c r="T162" s="38"/>
      <c r="U162" s="108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10"/>
      <c r="AK162" s="49"/>
      <c r="AL162" s="49"/>
      <c r="AM162" s="81" t="str">
        <f>IF([1]回答表!BD17="○",IF([1]回答表!X43="○",[1]回答表!E190,IF([1]回答表!AA43="○",[1]回答表!E238,"")),"")</f>
        <v/>
      </c>
      <c r="AN162" s="82"/>
      <c r="AO162" s="82"/>
      <c r="AP162" s="82"/>
      <c r="AQ162" s="81" t="str">
        <f>IF([1]回答表!BD17="○",IF([1]回答表!X43="○",[1]回答表!E191,IF([1]回答表!AA43="○",[1]回答表!E239,"")),"")</f>
        <v/>
      </c>
      <c r="AR162" s="82"/>
      <c r="AS162" s="82"/>
      <c r="AT162" s="82"/>
      <c r="AU162" s="81" t="str">
        <f>IF([1]回答表!BD17="○",IF([1]回答表!X43="○",[1]回答表!E192,IF([1]回答表!AA43="○",[1]回答表!E240,"")),"")</f>
        <v/>
      </c>
      <c r="AV162" s="82"/>
      <c r="AW162" s="82"/>
      <c r="AX162" s="85"/>
      <c r="AY162" s="47"/>
      <c r="AZ162" s="47"/>
      <c r="BA162" s="47"/>
      <c r="BB162" s="47"/>
      <c r="BC162" s="47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7"/>
    </row>
    <row r="163" spans="1:70" ht="15.6" customHeight="1" x14ac:dyDescent="0.5">
      <c r="C163" s="3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1"/>
      <c r="O163" s="51"/>
      <c r="P163" s="51"/>
      <c r="Q163" s="51"/>
      <c r="R163" s="52"/>
      <c r="S163" s="52"/>
      <c r="T163" s="52"/>
      <c r="U163" s="108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10"/>
      <c r="AK163" s="49"/>
      <c r="AL163" s="49"/>
      <c r="AM163" s="81"/>
      <c r="AN163" s="82"/>
      <c r="AO163" s="82"/>
      <c r="AP163" s="82"/>
      <c r="AQ163" s="81"/>
      <c r="AR163" s="82"/>
      <c r="AS163" s="82"/>
      <c r="AT163" s="82"/>
      <c r="AU163" s="81"/>
      <c r="AV163" s="82"/>
      <c r="AW163" s="82"/>
      <c r="AX163" s="85"/>
      <c r="AY163" s="47"/>
      <c r="AZ163" s="47"/>
      <c r="BA163" s="47"/>
      <c r="BB163" s="47"/>
      <c r="BC163" s="47"/>
      <c r="BD163" s="39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7"/>
    </row>
    <row r="164" spans="1:70" ht="19.350000000000001" customHeight="1" x14ac:dyDescent="0.5">
      <c r="C164" s="3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1"/>
      <c r="O164" s="51"/>
      <c r="P164" s="51"/>
      <c r="Q164" s="51"/>
      <c r="R164" s="52"/>
      <c r="S164" s="52"/>
      <c r="T164" s="52"/>
      <c r="U164" s="108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10"/>
      <c r="AK164" s="49"/>
      <c r="AL164" s="49"/>
      <c r="AM164" s="81"/>
      <c r="AN164" s="82"/>
      <c r="AO164" s="82"/>
      <c r="AP164" s="82"/>
      <c r="AQ164" s="81"/>
      <c r="AR164" s="82"/>
      <c r="AS164" s="82"/>
      <c r="AT164" s="82"/>
      <c r="AU164" s="81"/>
      <c r="AV164" s="82"/>
      <c r="AW164" s="82"/>
      <c r="AX164" s="85"/>
      <c r="AY164" s="47"/>
      <c r="AZ164" s="47"/>
      <c r="BA164" s="47"/>
      <c r="BB164" s="47"/>
      <c r="BC164" s="47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7"/>
    </row>
    <row r="165" spans="1:70" ht="19.350000000000001" customHeight="1" x14ac:dyDescent="0.5">
      <c r="C165" s="32"/>
      <c r="D165" s="176" t="s">
        <v>26</v>
      </c>
      <c r="E165" s="171"/>
      <c r="F165" s="171"/>
      <c r="G165" s="171"/>
      <c r="H165" s="171"/>
      <c r="I165" s="171"/>
      <c r="J165" s="171"/>
      <c r="K165" s="171"/>
      <c r="L165" s="171"/>
      <c r="M165" s="172"/>
      <c r="N165" s="96" t="str">
        <f>IF([1]回答表!BD17="○",IF([1]回答表!AA43="○","○",""),"")</f>
        <v/>
      </c>
      <c r="O165" s="97"/>
      <c r="P165" s="97"/>
      <c r="Q165" s="98"/>
      <c r="R165" s="38"/>
      <c r="S165" s="38"/>
      <c r="T165" s="38"/>
      <c r="U165" s="108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10"/>
      <c r="AK165" s="49"/>
      <c r="AL165" s="49"/>
      <c r="AM165" s="81"/>
      <c r="AN165" s="82"/>
      <c r="AO165" s="82"/>
      <c r="AP165" s="82"/>
      <c r="AQ165" s="81"/>
      <c r="AR165" s="82"/>
      <c r="AS165" s="82"/>
      <c r="AT165" s="82"/>
      <c r="AU165" s="81"/>
      <c r="AV165" s="82"/>
      <c r="AW165" s="82"/>
      <c r="AX165" s="85"/>
      <c r="AY165" s="47"/>
      <c r="AZ165" s="47"/>
      <c r="BA165" s="47"/>
      <c r="BB165" s="47"/>
      <c r="BC165" s="47"/>
      <c r="BD165" s="53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7"/>
    </row>
    <row r="166" spans="1:70" ht="15.6" customHeight="1" x14ac:dyDescent="0.5">
      <c r="C166" s="32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99"/>
      <c r="O166" s="100"/>
      <c r="P166" s="100"/>
      <c r="Q166" s="101"/>
      <c r="R166" s="38"/>
      <c r="S166" s="38"/>
      <c r="T166" s="38"/>
      <c r="U166" s="108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10"/>
      <c r="AK166" s="49"/>
      <c r="AL166" s="49"/>
      <c r="AM166" s="81" t="s">
        <v>23</v>
      </c>
      <c r="AN166" s="82"/>
      <c r="AO166" s="82"/>
      <c r="AP166" s="82"/>
      <c r="AQ166" s="81" t="s">
        <v>24</v>
      </c>
      <c r="AR166" s="82"/>
      <c r="AS166" s="82"/>
      <c r="AT166" s="82"/>
      <c r="AU166" s="81" t="s">
        <v>25</v>
      </c>
      <c r="AV166" s="82"/>
      <c r="AW166" s="82"/>
      <c r="AX166" s="85"/>
      <c r="AY166" s="47"/>
      <c r="AZ166" s="47"/>
      <c r="BA166" s="47"/>
      <c r="BB166" s="47"/>
      <c r="BC166" s="47"/>
      <c r="BD166" s="53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7"/>
    </row>
    <row r="167" spans="1:70" ht="15.6" customHeight="1" x14ac:dyDescent="0.5">
      <c r="C167" s="32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99"/>
      <c r="O167" s="100"/>
      <c r="P167" s="100"/>
      <c r="Q167" s="101"/>
      <c r="R167" s="38"/>
      <c r="S167" s="38"/>
      <c r="T167" s="38"/>
      <c r="U167" s="108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10"/>
      <c r="AK167" s="49"/>
      <c r="AL167" s="49"/>
      <c r="AM167" s="81"/>
      <c r="AN167" s="82"/>
      <c r="AO167" s="82"/>
      <c r="AP167" s="82"/>
      <c r="AQ167" s="81"/>
      <c r="AR167" s="82"/>
      <c r="AS167" s="82"/>
      <c r="AT167" s="82"/>
      <c r="AU167" s="81"/>
      <c r="AV167" s="82"/>
      <c r="AW167" s="82"/>
      <c r="AX167" s="85"/>
      <c r="AY167" s="47"/>
      <c r="AZ167" s="47"/>
      <c r="BA167" s="47"/>
      <c r="BB167" s="47"/>
      <c r="BC167" s="47"/>
      <c r="BD167" s="53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7"/>
    </row>
    <row r="168" spans="1:70" ht="15.6" customHeight="1" x14ac:dyDescent="0.5">
      <c r="C168" s="32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102"/>
      <c r="O168" s="103"/>
      <c r="P168" s="103"/>
      <c r="Q168" s="104"/>
      <c r="R168" s="38"/>
      <c r="S168" s="38"/>
      <c r="T168" s="38"/>
      <c r="U168" s="111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3"/>
      <c r="AK168" s="49"/>
      <c r="AL168" s="49"/>
      <c r="AM168" s="83"/>
      <c r="AN168" s="84"/>
      <c r="AO168" s="84"/>
      <c r="AP168" s="84"/>
      <c r="AQ168" s="83"/>
      <c r="AR168" s="84"/>
      <c r="AS168" s="84"/>
      <c r="AT168" s="84"/>
      <c r="AU168" s="83"/>
      <c r="AV168" s="84"/>
      <c r="AW168" s="84"/>
      <c r="AX168" s="86"/>
      <c r="AY168" s="47"/>
      <c r="AZ168" s="47"/>
      <c r="BA168" s="47"/>
      <c r="BB168" s="47"/>
      <c r="BC168" s="47"/>
      <c r="BD168" s="53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7"/>
    </row>
    <row r="169" spans="1:70" ht="15.6" customHeight="1" x14ac:dyDescent="0.5">
      <c r="C169" s="3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19"/>
      <c r="O169" s="19"/>
      <c r="P169" s="19"/>
      <c r="Q169" s="19"/>
      <c r="R169" s="38"/>
      <c r="S169" s="38"/>
      <c r="T169" s="38"/>
      <c r="U169" s="38"/>
      <c r="V169" s="38"/>
      <c r="W169" s="38"/>
      <c r="X169" s="18"/>
      <c r="Y169" s="18"/>
      <c r="Z169" s="18"/>
      <c r="AA169" s="35"/>
      <c r="AB169" s="35"/>
      <c r="AC169" s="35"/>
      <c r="AD169" s="35"/>
      <c r="AE169" s="35"/>
      <c r="AF169" s="35"/>
      <c r="AG169" s="35"/>
      <c r="AH169" s="35"/>
      <c r="AI169" s="35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37"/>
    </row>
    <row r="170" spans="1:70" ht="18.600000000000001" customHeight="1" x14ac:dyDescent="0.5">
      <c r="C170" s="3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19"/>
      <c r="O170" s="19"/>
      <c r="P170" s="19"/>
      <c r="Q170" s="19"/>
      <c r="R170" s="38"/>
      <c r="S170" s="38"/>
      <c r="T170" s="38"/>
      <c r="U170" s="42" t="s">
        <v>32</v>
      </c>
      <c r="V170" s="38"/>
      <c r="W170" s="38"/>
      <c r="X170" s="38"/>
      <c r="Y170" s="38"/>
      <c r="Z170" s="38"/>
      <c r="AA170" s="35"/>
      <c r="AB170" s="43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42" t="s">
        <v>33</v>
      </c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18"/>
      <c r="BQ170" s="37"/>
    </row>
    <row r="171" spans="1:70" ht="15.6" customHeight="1" x14ac:dyDescent="0.4">
      <c r="C171" s="32"/>
      <c r="D171" s="171" t="s">
        <v>34</v>
      </c>
      <c r="E171" s="171"/>
      <c r="F171" s="171"/>
      <c r="G171" s="171"/>
      <c r="H171" s="171"/>
      <c r="I171" s="171"/>
      <c r="J171" s="171"/>
      <c r="K171" s="171"/>
      <c r="L171" s="171"/>
      <c r="M171" s="172"/>
      <c r="N171" s="96" t="str">
        <f>IF([1]回答表!BD17="○",IF([1]回答表!AD43="○","○",""),"")</f>
        <v/>
      </c>
      <c r="O171" s="97"/>
      <c r="P171" s="97"/>
      <c r="Q171" s="98"/>
      <c r="R171" s="38"/>
      <c r="S171" s="38"/>
      <c r="T171" s="38"/>
      <c r="U171" s="105" t="str">
        <f>IF([1]回答表!BD17="○",IF([1]回答表!AD43="○",[1]回答表!B249,""),"")</f>
        <v/>
      </c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7"/>
      <c r="AK171" s="55"/>
      <c r="AL171" s="55"/>
      <c r="AM171" s="105" t="str">
        <f>IF([1]回答表!BD17="○",IF([1]回答表!AD43="○",[1]回答表!B255,""),"")</f>
        <v/>
      </c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7"/>
      <c r="BQ171" s="37"/>
    </row>
    <row r="172" spans="1:70" ht="15.6" customHeight="1" x14ac:dyDescent="0.4">
      <c r="C172" s="32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99"/>
      <c r="O172" s="100"/>
      <c r="P172" s="100"/>
      <c r="Q172" s="101"/>
      <c r="R172" s="38"/>
      <c r="S172" s="38"/>
      <c r="T172" s="38"/>
      <c r="U172" s="108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10"/>
      <c r="AK172" s="55"/>
      <c r="AL172" s="55"/>
      <c r="AM172" s="108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10"/>
      <c r="BQ172" s="37"/>
    </row>
    <row r="173" spans="1:70" ht="15.6" customHeight="1" x14ac:dyDescent="0.4">
      <c r="C173" s="32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99"/>
      <c r="O173" s="100"/>
      <c r="P173" s="100"/>
      <c r="Q173" s="101"/>
      <c r="R173" s="38"/>
      <c r="S173" s="38"/>
      <c r="T173" s="38"/>
      <c r="U173" s="108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10"/>
      <c r="AK173" s="55"/>
      <c r="AL173" s="55"/>
      <c r="AM173" s="108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10"/>
      <c r="BQ173" s="37"/>
    </row>
    <row r="174" spans="1:70" ht="15.6" customHeight="1" x14ac:dyDescent="0.4">
      <c r="C174" s="32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102"/>
      <c r="O174" s="103"/>
      <c r="P174" s="103"/>
      <c r="Q174" s="104"/>
      <c r="R174" s="38"/>
      <c r="S174" s="38"/>
      <c r="T174" s="38"/>
      <c r="U174" s="111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3"/>
      <c r="AK174" s="55"/>
      <c r="AL174" s="55"/>
      <c r="AM174" s="111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3"/>
      <c r="BQ174" s="37"/>
    </row>
    <row r="175" spans="1:70" ht="15.6" customHeight="1" x14ac:dyDescent="0.4"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8"/>
    </row>
    <row r="176" spans="1:70" ht="15.6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</row>
    <row r="177" spans="3:70" ht="15.6" customHeight="1" x14ac:dyDescent="0.4"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28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30"/>
      <c r="BR177" s="24"/>
    </row>
    <row r="178" spans="3:70" ht="15.6" customHeight="1" x14ac:dyDescent="0.5">
      <c r="C178" s="32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18"/>
      <c r="Y178" s="18"/>
      <c r="Z178" s="18"/>
      <c r="AA178" s="34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6"/>
      <c r="AO178" s="39"/>
      <c r="AP178" s="40"/>
      <c r="AQ178" s="40"/>
      <c r="AR178" s="177"/>
      <c r="AS178" s="177"/>
      <c r="AT178" s="177"/>
      <c r="AU178" s="177"/>
      <c r="AV178" s="177"/>
      <c r="AW178" s="177"/>
      <c r="AX178" s="177"/>
      <c r="AY178" s="177"/>
      <c r="AZ178" s="177"/>
      <c r="BA178" s="177"/>
      <c r="BB178" s="177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5"/>
      <c r="BN178" s="35"/>
      <c r="BO178" s="35"/>
      <c r="BP178" s="36"/>
      <c r="BQ178" s="37"/>
      <c r="BR178" s="24"/>
    </row>
    <row r="179" spans="3:70" ht="15.6" customHeight="1" x14ac:dyDescent="0.5">
      <c r="C179" s="32"/>
      <c r="D179" s="127" t="s">
        <v>14</v>
      </c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9"/>
      <c r="R179" s="87" t="s">
        <v>54</v>
      </c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9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5"/>
      <c r="BN179" s="35"/>
      <c r="BO179" s="35"/>
      <c r="BP179" s="36"/>
      <c r="BQ179" s="37"/>
      <c r="BR179" s="24"/>
    </row>
    <row r="180" spans="3:70" ht="15.6" customHeight="1" x14ac:dyDescent="0.5">
      <c r="C180" s="32"/>
      <c r="D180" s="130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2"/>
      <c r="R180" s="93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5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5"/>
      <c r="BN180" s="35"/>
      <c r="BO180" s="35"/>
      <c r="BP180" s="36"/>
      <c r="BQ180" s="37"/>
      <c r="BR180" s="24"/>
    </row>
    <row r="181" spans="3:70" ht="15.6" customHeight="1" x14ac:dyDescent="0.5">
      <c r="C181" s="32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18"/>
      <c r="Y181" s="18"/>
      <c r="Z181" s="18"/>
      <c r="AA181" s="34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6"/>
      <c r="AO181" s="39"/>
      <c r="AP181" s="40"/>
      <c r="AQ181" s="40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5"/>
      <c r="BN181" s="35"/>
      <c r="BO181" s="35"/>
      <c r="BP181" s="36"/>
      <c r="BQ181" s="37"/>
      <c r="BR181" s="24"/>
    </row>
    <row r="182" spans="3:70" ht="25.5" x14ac:dyDescent="0.5">
      <c r="C182" s="32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42" t="s">
        <v>36</v>
      </c>
      <c r="V182" s="38"/>
      <c r="W182" s="38"/>
      <c r="X182" s="38"/>
      <c r="Y182" s="38"/>
      <c r="Z182" s="38"/>
      <c r="AA182" s="35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2" t="s">
        <v>55</v>
      </c>
      <c r="AN182" s="44"/>
      <c r="AO182" s="43"/>
      <c r="AP182" s="45"/>
      <c r="AQ182" s="45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7"/>
      <c r="BD182" s="35"/>
      <c r="BE182" s="48" t="s">
        <v>17</v>
      </c>
      <c r="BF182" s="59"/>
      <c r="BG182" s="59"/>
      <c r="BH182" s="59"/>
      <c r="BI182" s="59"/>
      <c r="BJ182" s="59"/>
      <c r="BK182" s="59"/>
      <c r="BL182" s="35"/>
      <c r="BM182" s="35"/>
      <c r="BN182" s="35"/>
      <c r="BO182" s="35"/>
      <c r="BP182" s="44"/>
      <c r="BQ182" s="37"/>
      <c r="BR182" s="24"/>
    </row>
    <row r="183" spans="3:70" ht="15.6" customHeight="1" x14ac:dyDescent="0.4">
      <c r="C183" s="32"/>
      <c r="D183" s="171" t="s">
        <v>18</v>
      </c>
      <c r="E183" s="171"/>
      <c r="F183" s="171"/>
      <c r="G183" s="171"/>
      <c r="H183" s="171"/>
      <c r="I183" s="171"/>
      <c r="J183" s="171"/>
      <c r="K183" s="171"/>
      <c r="L183" s="171"/>
      <c r="M183" s="171"/>
      <c r="N183" s="96" t="str">
        <f>IF([1]回答表!X44="○","○","")</f>
        <v/>
      </c>
      <c r="O183" s="97"/>
      <c r="P183" s="97"/>
      <c r="Q183" s="98"/>
      <c r="R183" s="38"/>
      <c r="S183" s="38"/>
      <c r="T183" s="38"/>
      <c r="U183" s="105" t="str">
        <f>IF([1]回答表!X44="○",[1]回答表!B266,IF([1]回答表!AA44="○",[1]回答表!B283,""))</f>
        <v/>
      </c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7"/>
      <c r="AK183" s="49"/>
      <c r="AL183" s="49"/>
      <c r="AM183" s="133" t="s">
        <v>56</v>
      </c>
      <c r="AN183" s="134"/>
      <c r="AO183" s="134"/>
      <c r="AP183" s="134"/>
      <c r="AQ183" s="134"/>
      <c r="AR183" s="134"/>
      <c r="AS183" s="134"/>
      <c r="AT183" s="135"/>
      <c r="AU183" s="133" t="s">
        <v>57</v>
      </c>
      <c r="AV183" s="134"/>
      <c r="AW183" s="134"/>
      <c r="AX183" s="134"/>
      <c r="AY183" s="134"/>
      <c r="AZ183" s="134"/>
      <c r="BA183" s="134"/>
      <c r="BB183" s="135"/>
      <c r="BC183" s="39"/>
      <c r="BD183" s="34"/>
      <c r="BE183" s="114" t="str">
        <f>IF([1]回答表!X44="○",[1]回答表!U272,IF([1]回答表!AA44="○",[1]回答表!U289,""))</f>
        <v/>
      </c>
      <c r="BF183" s="115"/>
      <c r="BG183" s="115"/>
      <c r="BH183" s="115"/>
      <c r="BI183" s="114"/>
      <c r="BJ183" s="115"/>
      <c r="BK183" s="115"/>
      <c r="BL183" s="115"/>
      <c r="BM183" s="114"/>
      <c r="BN183" s="115"/>
      <c r="BO183" s="115"/>
      <c r="BP183" s="116"/>
      <c r="BQ183" s="37"/>
      <c r="BR183" s="24"/>
    </row>
    <row r="184" spans="3:70" ht="15.6" customHeight="1" x14ac:dyDescent="0.4">
      <c r="C184" s="32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99"/>
      <c r="O184" s="100"/>
      <c r="P184" s="100"/>
      <c r="Q184" s="101"/>
      <c r="R184" s="38"/>
      <c r="S184" s="38"/>
      <c r="T184" s="38"/>
      <c r="U184" s="108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10"/>
      <c r="AK184" s="49"/>
      <c r="AL184" s="49"/>
      <c r="AM184" s="173"/>
      <c r="AN184" s="174"/>
      <c r="AO184" s="174"/>
      <c r="AP184" s="174"/>
      <c r="AQ184" s="174"/>
      <c r="AR184" s="174"/>
      <c r="AS184" s="174"/>
      <c r="AT184" s="175"/>
      <c r="AU184" s="173"/>
      <c r="AV184" s="174"/>
      <c r="AW184" s="174"/>
      <c r="AX184" s="174"/>
      <c r="AY184" s="174"/>
      <c r="AZ184" s="174"/>
      <c r="BA184" s="174"/>
      <c r="BB184" s="175"/>
      <c r="BC184" s="39"/>
      <c r="BD184" s="34"/>
      <c r="BE184" s="81"/>
      <c r="BF184" s="82"/>
      <c r="BG184" s="82"/>
      <c r="BH184" s="82"/>
      <c r="BI184" s="81"/>
      <c r="BJ184" s="82"/>
      <c r="BK184" s="82"/>
      <c r="BL184" s="82"/>
      <c r="BM184" s="81"/>
      <c r="BN184" s="82"/>
      <c r="BO184" s="82"/>
      <c r="BP184" s="85"/>
      <c r="BQ184" s="37"/>
      <c r="BR184" s="24"/>
    </row>
    <row r="185" spans="3:70" ht="15.6" customHeight="1" x14ac:dyDescent="0.4">
      <c r="C185" s="32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99"/>
      <c r="O185" s="100"/>
      <c r="P185" s="100"/>
      <c r="Q185" s="101"/>
      <c r="R185" s="38"/>
      <c r="S185" s="38"/>
      <c r="T185" s="38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49"/>
      <c r="AL185" s="49"/>
      <c r="AM185" s="136"/>
      <c r="AN185" s="137"/>
      <c r="AO185" s="137"/>
      <c r="AP185" s="137"/>
      <c r="AQ185" s="137"/>
      <c r="AR185" s="137"/>
      <c r="AS185" s="137"/>
      <c r="AT185" s="138"/>
      <c r="AU185" s="136"/>
      <c r="AV185" s="137"/>
      <c r="AW185" s="137"/>
      <c r="AX185" s="137"/>
      <c r="AY185" s="137"/>
      <c r="AZ185" s="137"/>
      <c r="BA185" s="137"/>
      <c r="BB185" s="138"/>
      <c r="BC185" s="39"/>
      <c r="BD185" s="34"/>
      <c r="BE185" s="81"/>
      <c r="BF185" s="82"/>
      <c r="BG185" s="82"/>
      <c r="BH185" s="82"/>
      <c r="BI185" s="81"/>
      <c r="BJ185" s="82"/>
      <c r="BK185" s="82"/>
      <c r="BL185" s="82"/>
      <c r="BM185" s="81"/>
      <c r="BN185" s="82"/>
      <c r="BO185" s="82"/>
      <c r="BP185" s="85"/>
      <c r="BQ185" s="37"/>
      <c r="BR185" s="24"/>
    </row>
    <row r="186" spans="3:70" ht="15.6" customHeight="1" x14ac:dyDescent="0.4">
      <c r="C186" s="32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02"/>
      <c r="O186" s="103"/>
      <c r="P186" s="103"/>
      <c r="Q186" s="104"/>
      <c r="R186" s="38"/>
      <c r="S186" s="38"/>
      <c r="T186" s="38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49"/>
      <c r="AL186" s="49"/>
      <c r="AM186" s="117" t="str">
        <f>IF([1]回答表!X44="○",[1]回答表!G272,IF([1]回答表!AA44="○",[1]回答表!G289,""))</f>
        <v/>
      </c>
      <c r="AN186" s="118"/>
      <c r="AO186" s="118"/>
      <c r="AP186" s="118"/>
      <c r="AQ186" s="118"/>
      <c r="AR186" s="118"/>
      <c r="AS186" s="118"/>
      <c r="AT186" s="119"/>
      <c r="AU186" s="117" t="str">
        <f>IF([1]回答表!X44="○",[1]回答表!G273,IF([1]回答表!AA44="○",[1]回答表!G290,""))</f>
        <v/>
      </c>
      <c r="AV186" s="118"/>
      <c r="AW186" s="118"/>
      <c r="AX186" s="118"/>
      <c r="AY186" s="118"/>
      <c r="AZ186" s="118"/>
      <c r="BA186" s="118"/>
      <c r="BB186" s="119"/>
      <c r="BC186" s="39"/>
      <c r="BD186" s="34"/>
      <c r="BE186" s="81" t="str">
        <f>IF([1]回答表!X44="○",[1]回答表!X272,IF([1]回答表!AA44="○",[1]回答表!X289,""))</f>
        <v/>
      </c>
      <c r="BF186" s="82"/>
      <c r="BG186" s="82"/>
      <c r="BH186" s="82"/>
      <c r="BI186" s="81" t="str">
        <f>IF([1]回答表!X44="○",[1]回答表!X273,IF([1]回答表!AA44="○",[1]回答表!X290,""))</f>
        <v/>
      </c>
      <c r="BJ186" s="82"/>
      <c r="BK186" s="82"/>
      <c r="BL186" s="85"/>
      <c r="BM186" s="81" t="str">
        <f>IF([1]回答表!X44="○",[1]回答表!X274,IF([1]回答表!AA44="○",[1]回答表!X291,""))</f>
        <v/>
      </c>
      <c r="BN186" s="82"/>
      <c r="BO186" s="82"/>
      <c r="BP186" s="85"/>
      <c r="BQ186" s="37"/>
      <c r="BR186" s="24"/>
    </row>
    <row r="187" spans="3:70" ht="15.6" customHeight="1" x14ac:dyDescent="0.4">
      <c r="C187" s="3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2"/>
      <c r="O187" s="52"/>
      <c r="P187" s="52"/>
      <c r="Q187" s="52"/>
      <c r="R187" s="52"/>
      <c r="S187" s="52"/>
      <c r="T187" s="52"/>
      <c r="U187" s="108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10"/>
      <c r="AK187" s="49"/>
      <c r="AL187" s="49"/>
      <c r="AM187" s="120"/>
      <c r="AN187" s="121"/>
      <c r="AO187" s="121"/>
      <c r="AP187" s="121"/>
      <c r="AQ187" s="121"/>
      <c r="AR187" s="121"/>
      <c r="AS187" s="121"/>
      <c r="AT187" s="122"/>
      <c r="AU187" s="120"/>
      <c r="AV187" s="121"/>
      <c r="AW187" s="121"/>
      <c r="AX187" s="121"/>
      <c r="AY187" s="121"/>
      <c r="AZ187" s="121"/>
      <c r="BA187" s="121"/>
      <c r="BB187" s="122"/>
      <c r="BC187" s="39"/>
      <c r="BD187" s="39"/>
      <c r="BE187" s="81"/>
      <c r="BF187" s="82"/>
      <c r="BG187" s="82"/>
      <c r="BH187" s="82"/>
      <c r="BI187" s="81"/>
      <c r="BJ187" s="82"/>
      <c r="BK187" s="82"/>
      <c r="BL187" s="85"/>
      <c r="BM187" s="81"/>
      <c r="BN187" s="82"/>
      <c r="BO187" s="82"/>
      <c r="BP187" s="85"/>
      <c r="BQ187" s="37"/>
      <c r="BR187" s="24"/>
    </row>
    <row r="188" spans="3:70" ht="15.6" customHeight="1" x14ac:dyDescent="0.4">
      <c r="C188" s="3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2"/>
      <c r="O188" s="52"/>
      <c r="P188" s="52"/>
      <c r="Q188" s="52"/>
      <c r="R188" s="52"/>
      <c r="S188" s="52"/>
      <c r="T188" s="52"/>
      <c r="U188" s="108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10"/>
      <c r="AK188" s="49"/>
      <c r="AL188" s="49"/>
      <c r="AM188" s="123"/>
      <c r="AN188" s="124"/>
      <c r="AO188" s="124"/>
      <c r="AP188" s="124"/>
      <c r="AQ188" s="124"/>
      <c r="AR188" s="124"/>
      <c r="AS188" s="124"/>
      <c r="AT188" s="125"/>
      <c r="AU188" s="123"/>
      <c r="AV188" s="124"/>
      <c r="AW188" s="124"/>
      <c r="AX188" s="124"/>
      <c r="AY188" s="124"/>
      <c r="AZ188" s="124"/>
      <c r="BA188" s="124"/>
      <c r="BB188" s="125"/>
      <c r="BC188" s="39"/>
      <c r="BD188" s="34"/>
      <c r="BE188" s="81"/>
      <c r="BF188" s="82"/>
      <c r="BG188" s="82"/>
      <c r="BH188" s="82"/>
      <c r="BI188" s="81"/>
      <c r="BJ188" s="82"/>
      <c r="BK188" s="82"/>
      <c r="BL188" s="85"/>
      <c r="BM188" s="81"/>
      <c r="BN188" s="82"/>
      <c r="BO188" s="82"/>
      <c r="BP188" s="85"/>
      <c r="BQ188" s="37"/>
      <c r="BR188" s="24"/>
    </row>
    <row r="189" spans="3:70" ht="15.6" customHeight="1" x14ac:dyDescent="0.4">
      <c r="C189" s="32"/>
      <c r="D189" s="176" t="s">
        <v>26</v>
      </c>
      <c r="E189" s="171"/>
      <c r="F189" s="171"/>
      <c r="G189" s="171"/>
      <c r="H189" s="171"/>
      <c r="I189" s="171"/>
      <c r="J189" s="171"/>
      <c r="K189" s="171"/>
      <c r="L189" s="171"/>
      <c r="M189" s="172"/>
      <c r="N189" s="96" t="str">
        <f>IF([1]回答表!AA44="○","○","")</f>
        <v/>
      </c>
      <c r="O189" s="97"/>
      <c r="P189" s="97"/>
      <c r="Q189" s="98"/>
      <c r="R189" s="38"/>
      <c r="S189" s="38"/>
      <c r="T189" s="38"/>
      <c r="U189" s="108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10"/>
      <c r="AK189" s="49"/>
      <c r="AL189" s="49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9"/>
      <c r="BD189" s="53"/>
      <c r="BE189" s="81"/>
      <c r="BF189" s="82"/>
      <c r="BG189" s="82"/>
      <c r="BH189" s="82"/>
      <c r="BI189" s="81"/>
      <c r="BJ189" s="82"/>
      <c r="BK189" s="82"/>
      <c r="BL189" s="85"/>
      <c r="BM189" s="81"/>
      <c r="BN189" s="82"/>
      <c r="BO189" s="82"/>
      <c r="BP189" s="85"/>
      <c r="BQ189" s="37"/>
      <c r="BR189" s="24"/>
    </row>
    <row r="190" spans="3:70" ht="15.6" customHeight="1" x14ac:dyDescent="0.4">
      <c r="C190" s="32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99"/>
      <c r="O190" s="100"/>
      <c r="P190" s="100"/>
      <c r="Q190" s="101"/>
      <c r="R190" s="38"/>
      <c r="S190" s="38"/>
      <c r="T190" s="38"/>
      <c r="U190" s="108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10"/>
      <c r="AK190" s="49"/>
      <c r="AL190" s="49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9"/>
      <c r="BD190" s="53"/>
      <c r="BE190" s="81" t="s">
        <v>23</v>
      </c>
      <c r="BF190" s="82"/>
      <c r="BG190" s="82"/>
      <c r="BH190" s="82"/>
      <c r="BI190" s="81" t="s">
        <v>24</v>
      </c>
      <c r="BJ190" s="82"/>
      <c r="BK190" s="82"/>
      <c r="BL190" s="82"/>
      <c r="BM190" s="81" t="s">
        <v>25</v>
      </c>
      <c r="BN190" s="82"/>
      <c r="BO190" s="82"/>
      <c r="BP190" s="85"/>
      <c r="BQ190" s="37"/>
      <c r="BR190" s="24"/>
    </row>
    <row r="191" spans="3:70" ht="15.6" customHeight="1" x14ac:dyDescent="0.4">
      <c r="C191" s="32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99"/>
      <c r="O191" s="100"/>
      <c r="P191" s="100"/>
      <c r="Q191" s="101"/>
      <c r="R191" s="38"/>
      <c r="S191" s="38"/>
      <c r="T191" s="38"/>
      <c r="U191" s="108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10"/>
      <c r="AK191" s="49"/>
      <c r="AL191" s="49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9"/>
      <c r="BD191" s="53"/>
      <c r="BE191" s="81"/>
      <c r="BF191" s="82"/>
      <c r="BG191" s="82"/>
      <c r="BH191" s="82"/>
      <c r="BI191" s="81"/>
      <c r="BJ191" s="82"/>
      <c r="BK191" s="82"/>
      <c r="BL191" s="82"/>
      <c r="BM191" s="81"/>
      <c r="BN191" s="82"/>
      <c r="BO191" s="82"/>
      <c r="BP191" s="85"/>
      <c r="BQ191" s="37"/>
      <c r="BR191" s="24"/>
    </row>
    <row r="192" spans="3:70" ht="15.6" customHeight="1" x14ac:dyDescent="0.4">
      <c r="C192" s="32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102"/>
      <c r="O192" s="103"/>
      <c r="P192" s="103"/>
      <c r="Q192" s="104"/>
      <c r="R192" s="38"/>
      <c r="S192" s="38"/>
      <c r="T192" s="38"/>
      <c r="U192" s="111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3"/>
      <c r="AK192" s="49"/>
      <c r="AL192" s="49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9"/>
      <c r="BD192" s="53"/>
      <c r="BE192" s="83"/>
      <c r="BF192" s="84"/>
      <c r="BG192" s="84"/>
      <c r="BH192" s="84"/>
      <c r="BI192" s="83"/>
      <c r="BJ192" s="84"/>
      <c r="BK192" s="84"/>
      <c r="BL192" s="84"/>
      <c r="BM192" s="83"/>
      <c r="BN192" s="84"/>
      <c r="BO192" s="84"/>
      <c r="BP192" s="86"/>
      <c r="BQ192" s="37"/>
      <c r="BR192" s="24"/>
    </row>
    <row r="193" spans="1:70" ht="15.6" customHeight="1" x14ac:dyDescent="0.5">
      <c r="C193" s="3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18"/>
      <c r="Y193" s="18"/>
      <c r="Z193" s="18"/>
      <c r="AA193" s="35"/>
      <c r="AB193" s="35"/>
      <c r="AC193" s="35"/>
      <c r="AD193" s="35"/>
      <c r="AE193" s="35"/>
      <c r="AF193" s="35"/>
      <c r="AG193" s="35"/>
      <c r="AH193" s="35"/>
      <c r="AI193" s="35"/>
      <c r="AJ193" s="18"/>
      <c r="AK193" s="18"/>
      <c r="AL193" s="18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37"/>
      <c r="BR193" s="24"/>
    </row>
    <row r="194" spans="1:70" ht="18.600000000000001" customHeight="1" x14ac:dyDescent="0.5">
      <c r="C194" s="3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38"/>
      <c r="O194" s="38"/>
      <c r="P194" s="38"/>
      <c r="Q194" s="38"/>
      <c r="R194" s="38"/>
      <c r="S194" s="38"/>
      <c r="T194" s="38"/>
      <c r="U194" s="42" t="s">
        <v>32</v>
      </c>
      <c r="V194" s="38"/>
      <c r="W194" s="38"/>
      <c r="X194" s="38"/>
      <c r="Y194" s="38"/>
      <c r="Z194" s="38"/>
      <c r="AA194" s="35"/>
      <c r="AB194" s="43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2" t="s">
        <v>33</v>
      </c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18"/>
      <c r="BQ194" s="37"/>
      <c r="BR194" s="24"/>
    </row>
    <row r="195" spans="1:70" ht="15.6" customHeight="1" x14ac:dyDescent="0.4">
      <c r="C195" s="32"/>
      <c r="D195" s="171" t="s">
        <v>34</v>
      </c>
      <c r="E195" s="171"/>
      <c r="F195" s="171"/>
      <c r="G195" s="171"/>
      <c r="H195" s="171"/>
      <c r="I195" s="171"/>
      <c r="J195" s="171"/>
      <c r="K195" s="171"/>
      <c r="L195" s="171"/>
      <c r="M195" s="172"/>
      <c r="N195" s="96" t="str">
        <f>IF([1]回答表!AD44="○","○","")</f>
        <v/>
      </c>
      <c r="O195" s="97"/>
      <c r="P195" s="97"/>
      <c r="Q195" s="98"/>
      <c r="R195" s="38"/>
      <c r="S195" s="38"/>
      <c r="T195" s="38"/>
      <c r="U195" s="105" t="str">
        <f>IF([1]回答表!AD44="○",[1]回答表!B296,"")</f>
        <v/>
      </c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7"/>
      <c r="AK195" s="60"/>
      <c r="AL195" s="60"/>
      <c r="AM195" s="105" t="str">
        <f>IF([1]回答表!AD44="○",[1]回答表!B302,"")</f>
        <v/>
      </c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7"/>
      <c r="BQ195" s="37"/>
      <c r="BR195" s="24"/>
    </row>
    <row r="196" spans="1:70" ht="15.6" customHeight="1" x14ac:dyDescent="0.4">
      <c r="C196" s="32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99"/>
      <c r="O196" s="100"/>
      <c r="P196" s="100"/>
      <c r="Q196" s="101"/>
      <c r="R196" s="38"/>
      <c r="S196" s="38"/>
      <c r="T196" s="38"/>
      <c r="U196" s="108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10"/>
      <c r="AK196" s="60"/>
      <c r="AL196" s="60"/>
      <c r="AM196" s="108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10"/>
      <c r="BQ196" s="37"/>
      <c r="BR196" s="24"/>
    </row>
    <row r="197" spans="1:70" ht="15.6" customHeight="1" x14ac:dyDescent="0.4">
      <c r="C197" s="32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99"/>
      <c r="O197" s="100"/>
      <c r="P197" s="100"/>
      <c r="Q197" s="101"/>
      <c r="R197" s="38"/>
      <c r="S197" s="38"/>
      <c r="T197" s="38"/>
      <c r="U197" s="108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10"/>
      <c r="AK197" s="60"/>
      <c r="AL197" s="60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10"/>
      <c r="BQ197" s="37"/>
      <c r="BR197" s="24"/>
    </row>
    <row r="198" spans="1:70" ht="15.6" customHeight="1" x14ac:dyDescent="0.4">
      <c r="C198" s="32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102"/>
      <c r="O198" s="103"/>
      <c r="P198" s="103"/>
      <c r="Q198" s="104"/>
      <c r="R198" s="38"/>
      <c r="S198" s="38"/>
      <c r="T198" s="38"/>
      <c r="U198" s="111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3"/>
      <c r="AK198" s="60"/>
      <c r="AL198" s="60"/>
      <c r="AM198" s="111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3"/>
      <c r="BQ198" s="37"/>
      <c r="BR198" s="24"/>
    </row>
    <row r="199" spans="1:70" ht="15.6" customHeight="1" x14ac:dyDescent="0.4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8"/>
      <c r="BR199" s="24"/>
    </row>
    <row r="200" spans="1:70" ht="15.6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</row>
    <row r="201" spans="1:70" ht="15.6" customHeight="1" x14ac:dyDescent="0.4"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28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30"/>
      <c r="BR201" s="24"/>
    </row>
    <row r="202" spans="1:70" ht="15.6" customHeight="1" x14ac:dyDescent="0.5">
      <c r="A202" s="24"/>
      <c r="B202" s="24"/>
      <c r="C202" s="32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18"/>
      <c r="Y202" s="18"/>
      <c r="Z202" s="18"/>
      <c r="AA202" s="34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6"/>
      <c r="AO202" s="39"/>
      <c r="AP202" s="40"/>
      <c r="AQ202" s="40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5"/>
      <c r="BN202" s="35"/>
      <c r="BO202" s="35"/>
      <c r="BP202" s="36"/>
      <c r="BQ202" s="37"/>
      <c r="BR202" s="24"/>
    </row>
    <row r="203" spans="1:70" ht="15.6" customHeight="1" x14ac:dyDescent="0.5">
      <c r="A203" s="24"/>
      <c r="B203" s="24"/>
      <c r="C203" s="32"/>
      <c r="D203" s="127" t="s">
        <v>14</v>
      </c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9"/>
      <c r="R203" s="87" t="s">
        <v>58</v>
      </c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9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5"/>
      <c r="BN203" s="35"/>
      <c r="BO203" s="35"/>
      <c r="BP203" s="36"/>
      <c r="BQ203" s="37"/>
      <c r="BR203" s="24"/>
    </row>
    <row r="204" spans="1:70" ht="15.6" customHeight="1" x14ac:dyDescent="0.5">
      <c r="A204" s="24"/>
      <c r="B204" s="24"/>
      <c r="C204" s="32"/>
      <c r="D204" s="130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2"/>
      <c r="R204" s="93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5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5"/>
      <c r="BN204" s="35"/>
      <c r="BO204" s="35"/>
      <c r="BP204" s="36"/>
      <c r="BQ204" s="37"/>
      <c r="BR204" s="24"/>
    </row>
    <row r="205" spans="1:70" ht="15.6" customHeight="1" x14ac:dyDescent="0.5">
      <c r="A205" s="24"/>
      <c r="B205" s="24"/>
      <c r="C205" s="32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18"/>
      <c r="Y205" s="18"/>
      <c r="Z205" s="18"/>
      <c r="AA205" s="34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6"/>
      <c r="AO205" s="39"/>
      <c r="AP205" s="40"/>
      <c r="AQ205" s="40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5"/>
      <c r="BN205" s="35"/>
      <c r="BO205" s="35"/>
      <c r="BP205" s="36"/>
      <c r="BQ205" s="37"/>
      <c r="BR205" s="24"/>
    </row>
    <row r="206" spans="1:70" ht="19.350000000000001" customHeight="1" x14ac:dyDescent="0.5">
      <c r="A206" s="24"/>
      <c r="B206" s="24"/>
      <c r="C206" s="32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42" t="s">
        <v>36</v>
      </c>
      <c r="V206" s="38"/>
      <c r="W206" s="38"/>
      <c r="X206" s="38"/>
      <c r="Y206" s="38"/>
      <c r="Z206" s="38"/>
      <c r="AA206" s="35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61" t="s">
        <v>59</v>
      </c>
      <c r="AO206" s="35"/>
      <c r="AP206" s="35"/>
      <c r="AQ206" s="35"/>
      <c r="AR206" s="35"/>
      <c r="AS206" s="35"/>
      <c r="AT206" s="35"/>
      <c r="AU206" s="35"/>
      <c r="AV206" s="35"/>
      <c r="AW206" s="35"/>
      <c r="AX206" s="44"/>
      <c r="AY206" s="42"/>
      <c r="AZ206" s="42"/>
      <c r="BA206" s="62"/>
      <c r="BB206" s="62"/>
      <c r="BC206" s="33"/>
      <c r="BD206" s="34"/>
      <c r="BE206" s="48" t="s">
        <v>17</v>
      </c>
      <c r="BF206" s="59"/>
      <c r="BG206" s="59"/>
      <c r="BH206" s="59"/>
      <c r="BI206" s="59"/>
      <c r="BJ206" s="59"/>
      <c r="BK206" s="59"/>
      <c r="BL206" s="35"/>
      <c r="BM206" s="35"/>
      <c r="BN206" s="35"/>
      <c r="BO206" s="35"/>
      <c r="BP206" s="44"/>
      <c r="BQ206" s="37"/>
      <c r="BR206" s="24"/>
    </row>
    <row r="207" spans="1:70" ht="15.6" customHeight="1" x14ac:dyDescent="0.4">
      <c r="A207" s="24"/>
      <c r="B207" s="24"/>
      <c r="C207" s="32"/>
      <c r="D207" s="87" t="s">
        <v>18</v>
      </c>
      <c r="E207" s="88"/>
      <c r="F207" s="88"/>
      <c r="G207" s="88"/>
      <c r="H207" s="88"/>
      <c r="I207" s="88"/>
      <c r="J207" s="88"/>
      <c r="K207" s="88"/>
      <c r="L207" s="88"/>
      <c r="M207" s="89"/>
      <c r="N207" s="96" t="str">
        <f>IF([1]回答表!X45="○","○","")</f>
        <v/>
      </c>
      <c r="O207" s="97"/>
      <c r="P207" s="97"/>
      <c r="Q207" s="98"/>
      <c r="R207" s="38"/>
      <c r="S207" s="38"/>
      <c r="T207" s="38"/>
      <c r="U207" s="105" t="str">
        <f>IF([1]回答表!X45="○",[1]回答表!B314,IF([1]回答表!AA45="○",[1]回答表!B337,""))</f>
        <v/>
      </c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7"/>
      <c r="AK207" s="49"/>
      <c r="AL207" s="49"/>
      <c r="AM207" s="49"/>
      <c r="AN207" s="105" t="str">
        <f>IF([1]回答表!X45="○",[1]回答表!B320,"")</f>
        <v/>
      </c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4"/>
      <c r="BC207" s="39"/>
      <c r="BD207" s="34"/>
      <c r="BE207" s="114" t="str">
        <f>IF([1]回答表!X45="○",[1]回答表!B326,IF([1]回答表!AA45="○",[1]回答表!B343,""))</f>
        <v/>
      </c>
      <c r="BF207" s="115"/>
      <c r="BG207" s="115"/>
      <c r="BH207" s="115"/>
      <c r="BI207" s="114"/>
      <c r="BJ207" s="115"/>
      <c r="BK207" s="115"/>
      <c r="BL207" s="115"/>
      <c r="BM207" s="114"/>
      <c r="BN207" s="115"/>
      <c r="BO207" s="115"/>
      <c r="BP207" s="116"/>
      <c r="BQ207" s="37"/>
      <c r="BR207" s="24"/>
    </row>
    <row r="208" spans="1:70" ht="15.6" customHeight="1" x14ac:dyDescent="0.4">
      <c r="A208" s="24"/>
      <c r="B208" s="24"/>
      <c r="C208" s="32"/>
      <c r="D208" s="90"/>
      <c r="E208" s="91"/>
      <c r="F208" s="91"/>
      <c r="G208" s="91"/>
      <c r="H208" s="91"/>
      <c r="I208" s="91"/>
      <c r="J208" s="91"/>
      <c r="K208" s="91"/>
      <c r="L208" s="91"/>
      <c r="M208" s="92"/>
      <c r="N208" s="99"/>
      <c r="O208" s="100"/>
      <c r="P208" s="100"/>
      <c r="Q208" s="101"/>
      <c r="R208" s="38"/>
      <c r="S208" s="38"/>
      <c r="T208" s="38"/>
      <c r="U208" s="108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10"/>
      <c r="AK208" s="49"/>
      <c r="AL208" s="49"/>
      <c r="AM208" s="49"/>
      <c r="AN208" s="165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7"/>
      <c r="BC208" s="39"/>
      <c r="BD208" s="34"/>
      <c r="BE208" s="81"/>
      <c r="BF208" s="82"/>
      <c r="BG208" s="82"/>
      <c r="BH208" s="82"/>
      <c r="BI208" s="81"/>
      <c r="BJ208" s="82"/>
      <c r="BK208" s="82"/>
      <c r="BL208" s="82"/>
      <c r="BM208" s="81"/>
      <c r="BN208" s="82"/>
      <c r="BO208" s="82"/>
      <c r="BP208" s="85"/>
      <c r="BQ208" s="37"/>
      <c r="BR208" s="24"/>
    </row>
    <row r="209" spans="1:70" ht="15.6" customHeight="1" x14ac:dyDescent="0.4">
      <c r="A209" s="24"/>
      <c r="B209" s="24"/>
      <c r="C209" s="32"/>
      <c r="D209" s="90"/>
      <c r="E209" s="91"/>
      <c r="F209" s="91"/>
      <c r="G209" s="91"/>
      <c r="H209" s="91"/>
      <c r="I209" s="91"/>
      <c r="J209" s="91"/>
      <c r="K209" s="91"/>
      <c r="L209" s="91"/>
      <c r="M209" s="92"/>
      <c r="N209" s="99"/>
      <c r="O209" s="100"/>
      <c r="P209" s="100"/>
      <c r="Q209" s="101"/>
      <c r="R209" s="38"/>
      <c r="S209" s="38"/>
      <c r="T209" s="38"/>
      <c r="U209" s="108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10"/>
      <c r="AK209" s="49"/>
      <c r="AL209" s="49"/>
      <c r="AM209" s="49"/>
      <c r="AN209" s="165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7"/>
      <c r="BC209" s="39"/>
      <c r="BD209" s="34"/>
      <c r="BE209" s="81"/>
      <c r="BF209" s="82"/>
      <c r="BG209" s="82"/>
      <c r="BH209" s="82"/>
      <c r="BI209" s="81"/>
      <c r="BJ209" s="82"/>
      <c r="BK209" s="82"/>
      <c r="BL209" s="82"/>
      <c r="BM209" s="81"/>
      <c r="BN209" s="82"/>
      <c r="BO209" s="82"/>
      <c r="BP209" s="85"/>
      <c r="BQ209" s="37"/>
      <c r="BR209" s="24"/>
    </row>
    <row r="210" spans="1:70" ht="15.6" customHeight="1" x14ac:dyDescent="0.4">
      <c r="A210" s="24"/>
      <c r="B210" s="24"/>
      <c r="C210" s="32"/>
      <c r="D210" s="93"/>
      <c r="E210" s="94"/>
      <c r="F210" s="94"/>
      <c r="G210" s="94"/>
      <c r="H210" s="94"/>
      <c r="I210" s="94"/>
      <c r="J210" s="94"/>
      <c r="K210" s="94"/>
      <c r="L210" s="94"/>
      <c r="M210" s="95"/>
      <c r="N210" s="102"/>
      <c r="O210" s="103"/>
      <c r="P210" s="103"/>
      <c r="Q210" s="104"/>
      <c r="R210" s="38"/>
      <c r="S210" s="38"/>
      <c r="T210" s="38"/>
      <c r="U210" s="108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10"/>
      <c r="AK210" s="49"/>
      <c r="AL210" s="49"/>
      <c r="AM210" s="49"/>
      <c r="AN210" s="165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7"/>
      <c r="BC210" s="39"/>
      <c r="BD210" s="34"/>
      <c r="BE210" s="81" t="str">
        <f>IF([1]回答表!X45="○",[1]回答表!E326,IF([1]回答表!AA45="○",[1]回答表!E343,""))</f>
        <v/>
      </c>
      <c r="BF210" s="82"/>
      <c r="BG210" s="82"/>
      <c r="BH210" s="82"/>
      <c r="BI210" s="81" t="str">
        <f>IF([1]回答表!X45="○",[1]回答表!E327,IF([1]回答表!AA45="○",[1]回答表!E344,""))</f>
        <v/>
      </c>
      <c r="BJ210" s="82"/>
      <c r="BK210" s="82"/>
      <c r="BL210" s="85"/>
      <c r="BM210" s="81" t="str">
        <f>IF([1]回答表!X45="○",[1]回答表!E328,IF([1]回答表!AA45="○",[1]回答表!E345,""))</f>
        <v/>
      </c>
      <c r="BN210" s="82"/>
      <c r="BO210" s="82"/>
      <c r="BP210" s="85"/>
      <c r="BQ210" s="37"/>
      <c r="BR210" s="24"/>
    </row>
    <row r="211" spans="1:70" ht="15.6" customHeight="1" x14ac:dyDescent="0.4">
      <c r="A211" s="24"/>
      <c r="B211" s="24"/>
      <c r="C211" s="3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2"/>
      <c r="O211" s="52"/>
      <c r="P211" s="52"/>
      <c r="Q211" s="52"/>
      <c r="R211" s="52"/>
      <c r="S211" s="52"/>
      <c r="T211" s="52"/>
      <c r="U211" s="108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10"/>
      <c r="AK211" s="49"/>
      <c r="AL211" s="49"/>
      <c r="AM211" s="49"/>
      <c r="AN211" s="165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7"/>
      <c r="BC211" s="39"/>
      <c r="BD211" s="39"/>
      <c r="BE211" s="81"/>
      <c r="BF211" s="82"/>
      <c r="BG211" s="82"/>
      <c r="BH211" s="82"/>
      <c r="BI211" s="81"/>
      <c r="BJ211" s="82"/>
      <c r="BK211" s="82"/>
      <c r="BL211" s="85"/>
      <c r="BM211" s="81"/>
      <c r="BN211" s="82"/>
      <c r="BO211" s="82"/>
      <c r="BP211" s="85"/>
      <c r="BQ211" s="37"/>
      <c r="BR211" s="24"/>
    </row>
    <row r="212" spans="1:70" ht="15.6" customHeight="1" x14ac:dyDescent="0.4">
      <c r="A212" s="24"/>
      <c r="B212" s="24"/>
      <c r="C212" s="3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2"/>
      <c r="O212" s="52"/>
      <c r="P212" s="52"/>
      <c r="Q212" s="52"/>
      <c r="R212" s="52"/>
      <c r="S212" s="52"/>
      <c r="T212" s="52"/>
      <c r="U212" s="108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10"/>
      <c r="AK212" s="49"/>
      <c r="AL212" s="49"/>
      <c r="AM212" s="49"/>
      <c r="AN212" s="165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6"/>
      <c r="AY212" s="166"/>
      <c r="AZ212" s="166"/>
      <c r="BA212" s="166"/>
      <c r="BB212" s="167"/>
      <c r="BC212" s="39"/>
      <c r="BD212" s="34"/>
      <c r="BE212" s="81"/>
      <c r="BF212" s="82"/>
      <c r="BG212" s="82"/>
      <c r="BH212" s="82"/>
      <c r="BI212" s="81"/>
      <c r="BJ212" s="82"/>
      <c r="BK212" s="82"/>
      <c r="BL212" s="85"/>
      <c r="BM212" s="81"/>
      <c r="BN212" s="82"/>
      <c r="BO212" s="82"/>
      <c r="BP212" s="85"/>
      <c r="BQ212" s="37"/>
      <c r="BR212" s="24"/>
    </row>
    <row r="213" spans="1:70" ht="15.6" customHeight="1" x14ac:dyDescent="0.4">
      <c r="A213" s="24"/>
      <c r="B213" s="24"/>
      <c r="C213" s="32"/>
      <c r="D213" s="139" t="s">
        <v>26</v>
      </c>
      <c r="E213" s="140"/>
      <c r="F213" s="140"/>
      <c r="G213" s="140"/>
      <c r="H213" s="140"/>
      <c r="I213" s="140"/>
      <c r="J213" s="140"/>
      <c r="K213" s="140"/>
      <c r="L213" s="140"/>
      <c r="M213" s="141"/>
      <c r="N213" s="96" t="str">
        <f>IF([1]回答表!AA45="○","○","")</f>
        <v/>
      </c>
      <c r="O213" s="97"/>
      <c r="P213" s="97"/>
      <c r="Q213" s="98"/>
      <c r="R213" s="38"/>
      <c r="S213" s="38"/>
      <c r="T213" s="38"/>
      <c r="U213" s="108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10"/>
      <c r="AK213" s="49"/>
      <c r="AL213" s="49"/>
      <c r="AM213" s="49"/>
      <c r="AN213" s="165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6"/>
      <c r="AY213" s="166"/>
      <c r="AZ213" s="166"/>
      <c r="BA213" s="166"/>
      <c r="BB213" s="167"/>
      <c r="BC213" s="39"/>
      <c r="BD213" s="53"/>
      <c r="BE213" s="81"/>
      <c r="BF213" s="82"/>
      <c r="BG213" s="82"/>
      <c r="BH213" s="82"/>
      <c r="BI213" s="81"/>
      <c r="BJ213" s="82"/>
      <c r="BK213" s="82"/>
      <c r="BL213" s="85"/>
      <c r="BM213" s="81"/>
      <c r="BN213" s="82"/>
      <c r="BO213" s="82"/>
      <c r="BP213" s="85"/>
      <c r="BQ213" s="37"/>
      <c r="BR213" s="24"/>
    </row>
    <row r="214" spans="1:70" ht="15.6" customHeight="1" x14ac:dyDescent="0.4">
      <c r="A214" s="24"/>
      <c r="B214" s="24"/>
      <c r="C214" s="32"/>
      <c r="D214" s="142"/>
      <c r="E214" s="143"/>
      <c r="F214" s="143"/>
      <c r="G214" s="143"/>
      <c r="H214" s="143"/>
      <c r="I214" s="143"/>
      <c r="J214" s="143"/>
      <c r="K214" s="143"/>
      <c r="L214" s="143"/>
      <c r="M214" s="144"/>
      <c r="N214" s="99"/>
      <c r="O214" s="100"/>
      <c r="P214" s="100"/>
      <c r="Q214" s="101"/>
      <c r="R214" s="38"/>
      <c r="S214" s="38"/>
      <c r="T214" s="38"/>
      <c r="U214" s="108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10"/>
      <c r="AK214" s="49"/>
      <c r="AL214" s="49"/>
      <c r="AM214" s="49"/>
      <c r="AN214" s="165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6"/>
      <c r="AY214" s="166"/>
      <c r="AZ214" s="166"/>
      <c r="BA214" s="166"/>
      <c r="BB214" s="167"/>
      <c r="BC214" s="39"/>
      <c r="BD214" s="53"/>
      <c r="BE214" s="81" t="s">
        <v>23</v>
      </c>
      <c r="BF214" s="82"/>
      <c r="BG214" s="82"/>
      <c r="BH214" s="82"/>
      <c r="BI214" s="81" t="s">
        <v>24</v>
      </c>
      <c r="BJ214" s="82"/>
      <c r="BK214" s="82"/>
      <c r="BL214" s="82"/>
      <c r="BM214" s="81" t="s">
        <v>25</v>
      </c>
      <c r="BN214" s="82"/>
      <c r="BO214" s="82"/>
      <c r="BP214" s="85"/>
      <c r="BQ214" s="37"/>
      <c r="BR214" s="24"/>
    </row>
    <row r="215" spans="1:70" ht="15.6" customHeight="1" x14ac:dyDescent="0.4">
      <c r="A215" s="24"/>
      <c r="B215" s="24"/>
      <c r="C215" s="32"/>
      <c r="D215" s="142"/>
      <c r="E215" s="143"/>
      <c r="F215" s="143"/>
      <c r="G215" s="143"/>
      <c r="H215" s="143"/>
      <c r="I215" s="143"/>
      <c r="J215" s="143"/>
      <c r="K215" s="143"/>
      <c r="L215" s="143"/>
      <c r="M215" s="144"/>
      <c r="N215" s="99"/>
      <c r="O215" s="100"/>
      <c r="P215" s="100"/>
      <c r="Q215" s="101"/>
      <c r="R215" s="38"/>
      <c r="S215" s="38"/>
      <c r="T215" s="38"/>
      <c r="U215" s="108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10"/>
      <c r="AK215" s="49"/>
      <c r="AL215" s="49"/>
      <c r="AM215" s="49"/>
      <c r="AN215" s="165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7"/>
      <c r="BC215" s="39"/>
      <c r="BD215" s="53"/>
      <c r="BE215" s="81"/>
      <c r="BF215" s="82"/>
      <c r="BG215" s="82"/>
      <c r="BH215" s="82"/>
      <c r="BI215" s="81"/>
      <c r="BJ215" s="82"/>
      <c r="BK215" s="82"/>
      <c r="BL215" s="82"/>
      <c r="BM215" s="81"/>
      <c r="BN215" s="82"/>
      <c r="BO215" s="82"/>
      <c r="BP215" s="85"/>
      <c r="BQ215" s="37"/>
      <c r="BR215" s="24"/>
    </row>
    <row r="216" spans="1:70" ht="15.6" customHeight="1" x14ac:dyDescent="0.4">
      <c r="A216" s="24"/>
      <c r="B216" s="24"/>
      <c r="C216" s="32"/>
      <c r="D216" s="145"/>
      <c r="E216" s="146"/>
      <c r="F216" s="146"/>
      <c r="G216" s="146"/>
      <c r="H216" s="146"/>
      <c r="I216" s="146"/>
      <c r="J216" s="146"/>
      <c r="K216" s="146"/>
      <c r="L216" s="146"/>
      <c r="M216" s="147"/>
      <c r="N216" s="102"/>
      <c r="O216" s="103"/>
      <c r="P216" s="103"/>
      <c r="Q216" s="104"/>
      <c r="R216" s="38"/>
      <c r="S216" s="38"/>
      <c r="T216" s="38"/>
      <c r="U216" s="111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3"/>
      <c r="AK216" s="49"/>
      <c r="AL216" s="49"/>
      <c r="AM216" s="49"/>
      <c r="AN216" s="168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70"/>
      <c r="BC216" s="39"/>
      <c r="BD216" s="53"/>
      <c r="BE216" s="83"/>
      <c r="BF216" s="84"/>
      <c r="BG216" s="84"/>
      <c r="BH216" s="84"/>
      <c r="BI216" s="83"/>
      <c r="BJ216" s="84"/>
      <c r="BK216" s="84"/>
      <c r="BL216" s="84"/>
      <c r="BM216" s="83"/>
      <c r="BN216" s="84"/>
      <c r="BO216" s="84"/>
      <c r="BP216" s="86"/>
      <c r="BQ216" s="37"/>
      <c r="BR216" s="24"/>
    </row>
    <row r="217" spans="1:70" ht="15.6" customHeight="1" x14ac:dyDescent="0.5">
      <c r="A217" s="24"/>
      <c r="B217" s="24"/>
      <c r="C217" s="3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18"/>
      <c r="Y217" s="18"/>
      <c r="Z217" s="18"/>
      <c r="AA217" s="35"/>
      <c r="AB217" s="35"/>
      <c r="AC217" s="35"/>
      <c r="AD217" s="35"/>
      <c r="AE217" s="35"/>
      <c r="AF217" s="35"/>
      <c r="AG217" s="35"/>
      <c r="AH217" s="35"/>
      <c r="AI217" s="35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37"/>
      <c r="BR217" s="24"/>
    </row>
    <row r="218" spans="1:70" ht="19.350000000000001" customHeight="1" x14ac:dyDescent="0.5">
      <c r="C218" s="3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38"/>
      <c r="O218" s="38"/>
      <c r="P218" s="38"/>
      <c r="Q218" s="38"/>
      <c r="R218" s="38"/>
      <c r="S218" s="38"/>
      <c r="T218" s="38"/>
      <c r="U218" s="42" t="s">
        <v>32</v>
      </c>
      <c r="V218" s="38"/>
      <c r="W218" s="38"/>
      <c r="X218" s="38"/>
      <c r="Y218" s="38"/>
      <c r="Z218" s="38"/>
      <c r="AA218" s="35"/>
      <c r="AB218" s="43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2" t="s">
        <v>33</v>
      </c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18"/>
      <c r="BQ218" s="37"/>
      <c r="BR218" s="24"/>
    </row>
    <row r="219" spans="1:70" ht="15.6" customHeight="1" x14ac:dyDescent="0.4">
      <c r="C219" s="32"/>
      <c r="D219" s="87" t="s">
        <v>34</v>
      </c>
      <c r="E219" s="88"/>
      <c r="F219" s="88"/>
      <c r="G219" s="88"/>
      <c r="H219" s="88"/>
      <c r="I219" s="88"/>
      <c r="J219" s="88"/>
      <c r="K219" s="88"/>
      <c r="L219" s="88"/>
      <c r="M219" s="89"/>
      <c r="N219" s="96" t="str">
        <f>IF([1]回答表!AD45="○","○","")</f>
        <v>○</v>
      </c>
      <c r="O219" s="97"/>
      <c r="P219" s="97"/>
      <c r="Q219" s="98"/>
      <c r="R219" s="38"/>
      <c r="S219" s="38"/>
      <c r="T219" s="38"/>
      <c r="U219" s="259" t="str">
        <f>IF([1]回答表!AD45="○",[1]回答表!B350,"")</f>
        <v>秋田県で検討している下水道事業広域化・共同化事業のうち、「秋田中央ブロックにおける管路包括的民間委託の共同発注」（マンホールポンプを含む管路の維持管理業務）</v>
      </c>
      <c r="V219" s="260"/>
      <c r="W219" s="260"/>
      <c r="X219" s="260"/>
      <c r="Y219" s="260"/>
      <c r="Z219" s="260"/>
      <c r="AA219" s="260"/>
      <c r="AB219" s="260"/>
      <c r="AC219" s="260"/>
      <c r="AD219" s="260"/>
      <c r="AE219" s="260"/>
      <c r="AF219" s="260"/>
      <c r="AG219" s="260"/>
      <c r="AH219" s="260"/>
      <c r="AI219" s="260"/>
      <c r="AJ219" s="261"/>
      <c r="AK219" s="60"/>
      <c r="AL219" s="60"/>
      <c r="AM219" s="105" t="str">
        <f>IF([1]回答表!AD45="○",[1]回答表!B356,"")</f>
        <v>業務範囲および業者選定の検討。</v>
      </c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7"/>
      <c r="BQ219" s="37"/>
      <c r="BR219" s="24"/>
    </row>
    <row r="220" spans="1:70" ht="15.6" customHeight="1" x14ac:dyDescent="0.4">
      <c r="C220" s="32"/>
      <c r="D220" s="90"/>
      <c r="E220" s="91"/>
      <c r="F220" s="91"/>
      <c r="G220" s="91"/>
      <c r="H220" s="91"/>
      <c r="I220" s="91"/>
      <c r="J220" s="91"/>
      <c r="K220" s="91"/>
      <c r="L220" s="91"/>
      <c r="M220" s="92"/>
      <c r="N220" s="99"/>
      <c r="O220" s="100"/>
      <c r="P220" s="100"/>
      <c r="Q220" s="101"/>
      <c r="R220" s="38"/>
      <c r="S220" s="38"/>
      <c r="T220" s="38"/>
      <c r="U220" s="262"/>
      <c r="V220" s="263"/>
      <c r="W220" s="263"/>
      <c r="X220" s="263"/>
      <c r="Y220" s="263"/>
      <c r="Z220" s="263"/>
      <c r="AA220" s="263"/>
      <c r="AB220" s="263"/>
      <c r="AC220" s="263"/>
      <c r="AD220" s="263"/>
      <c r="AE220" s="263"/>
      <c r="AF220" s="263"/>
      <c r="AG220" s="263"/>
      <c r="AH220" s="263"/>
      <c r="AI220" s="263"/>
      <c r="AJ220" s="264"/>
      <c r="AK220" s="60"/>
      <c r="AL220" s="60"/>
      <c r="AM220" s="108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10"/>
      <c r="BQ220" s="37"/>
      <c r="BR220" s="24"/>
    </row>
    <row r="221" spans="1:70" ht="15.6" customHeight="1" x14ac:dyDescent="0.4">
      <c r="C221" s="32"/>
      <c r="D221" s="90"/>
      <c r="E221" s="91"/>
      <c r="F221" s="91"/>
      <c r="G221" s="91"/>
      <c r="H221" s="91"/>
      <c r="I221" s="91"/>
      <c r="J221" s="91"/>
      <c r="K221" s="91"/>
      <c r="L221" s="91"/>
      <c r="M221" s="92"/>
      <c r="N221" s="99"/>
      <c r="O221" s="100"/>
      <c r="P221" s="100"/>
      <c r="Q221" s="101"/>
      <c r="R221" s="38"/>
      <c r="S221" s="38"/>
      <c r="T221" s="38"/>
      <c r="U221" s="262"/>
      <c r="V221" s="263"/>
      <c r="W221" s="263"/>
      <c r="X221" s="263"/>
      <c r="Y221" s="263"/>
      <c r="Z221" s="263"/>
      <c r="AA221" s="263"/>
      <c r="AB221" s="263"/>
      <c r="AC221" s="263"/>
      <c r="AD221" s="263"/>
      <c r="AE221" s="263"/>
      <c r="AF221" s="263"/>
      <c r="AG221" s="263"/>
      <c r="AH221" s="263"/>
      <c r="AI221" s="263"/>
      <c r="AJ221" s="264"/>
      <c r="AK221" s="60"/>
      <c r="AL221" s="60"/>
      <c r="AM221" s="108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10"/>
      <c r="BQ221" s="37"/>
      <c r="BR221" s="24"/>
    </row>
    <row r="222" spans="1:70" ht="15.6" customHeight="1" x14ac:dyDescent="0.4">
      <c r="C222" s="32"/>
      <c r="D222" s="93"/>
      <c r="E222" s="94"/>
      <c r="F222" s="94"/>
      <c r="G222" s="94"/>
      <c r="H222" s="94"/>
      <c r="I222" s="94"/>
      <c r="J222" s="94"/>
      <c r="K222" s="94"/>
      <c r="L222" s="94"/>
      <c r="M222" s="95"/>
      <c r="N222" s="102"/>
      <c r="O222" s="103"/>
      <c r="P222" s="103"/>
      <c r="Q222" s="104"/>
      <c r="R222" s="38"/>
      <c r="S222" s="38"/>
      <c r="T222" s="38"/>
      <c r="U222" s="265"/>
      <c r="V222" s="266"/>
      <c r="W222" s="266"/>
      <c r="X222" s="266"/>
      <c r="Y222" s="266"/>
      <c r="Z222" s="266"/>
      <c r="AA222" s="266"/>
      <c r="AB222" s="266"/>
      <c r="AC222" s="266"/>
      <c r="AD222" s="266"/>
      <c r="AE222" s="266"/>
      <c r="AF222" s="266"/>
      <c r="AG222" s="266"/>
      <c r="AH222" s="266"/>
      <c r="AI222" s="266"/>
      <c r="AJ222" s="267"/>
      <c r="AK222" s="60"/>
      <c r="AL222" s="60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3"/>
      <c r="BQ222" s="37"/>
      <c r="BR222" s="24"/>
    </row>
    <row r="223" spans="1:70" ht="15.6" customHeight="1" x14ac:dyDescent="0.4"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8"/>
      <c r="BR223" s="24"/>
    </row>
    <row r="224" spans="1:70" ht="15.6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</row>
    <row r="225" spans="1:70" ht="15.6" customHeight="1" x14ac:dyDescent="0.4">
      <c r="C225" s="26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28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30"/>
    </row>
    <row r="226" spans="1:70" ht="15.6" customHeight="1" x14ac:dyDescent="0.5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18"/>
      <c r="Y226" s="18"/>
      <c r="Z226" s="18"/>
      <c r="AA226" s="34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6"/>
      <c r="AO226" s="39"/>
      <c r="AP226" s="40"/>
      <c r="AQ226" s="40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5"/>
      <c r="BN226" s="35"/>
      <c r="BO226" s="35"/>
      <c r="BP226" s="36"/>
      <c r="BQ226" s="37"/>
    </row>
    <row r="227" spans="1:70" ht="15.6" customHeight="1" x14ac:dyDescent="0.5">
      <c r="C227" s="32"/>
      <c r="D227" s="127" t="s">
        <v>14</v>
      </c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9"/>
      <c r="R227" s="87" t="s">
        <v>60</v>
      </c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9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5"/>
      <c r="BN227" s="35"/>
      <c r="BO227" s="35"/>
      <c r="BP227" s="36"/>
      <c r="BQ227" s="37"/>
    </row>
    <row r="228" spans="1:70" ht="15.6" customHeight="1" x14ac:dyDescent="0.5">
      <c r="A228" s="24"/>
      <c r="B228" s="24"/>
      <c r="C228" s="32"/>
      <c r="D228" s="130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2"/>
      <c r="R228" s="93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5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5"/>
      <c r="BN228" s="35"/>
      <c r="BO228" s="35"/>
      <c r="BP228" s="36"/>
      <c r="BQ228" s="37"/>
      <c r="BR228" s="24"/>
    </row>
    <row r="229" spans="1:70" ht="15.6" customHeight="1" x14ac:dyDescent="0.5">
      <c r="A229" s="24"/>
      <c r="B229" s="24"/>
      <c r="C229" s="32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18"/>
      <c r="Y229" s="18"/>
      <c r="Z229" s="18"/>
      <c r="AA229" s="34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6"/>
      <c r="AO229" s="39"/>
      <c r="AP229" s="40"/>
      <c r="AQ229" s="40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5"/>
      <c r="BN229" s="35"/>
      <c r="BO229" s="35"/>
      <c r="BP229" s="36"/>
      <c r="BQ229" s="37"/>
      <c r="BR229" s="24"/>
    </row>
    <row r="230" spans="1:70" ht="25.5" x14ac:dyDescent="0.5">
      <c r="A230" s="24"/>
      <c r="B230" s="24"/>
      <c r="C230" s="32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42" t="s">
        <v>36</v>
      </c>
      <c r="V230" s="38"/>
      <c r="W230" s="38"/>
      <c r="X230" s="38"/>
      <c r="Y230" s="38"/>
      <c r="Z230" s="38"/>
      <c r="AA230" s="35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2" t="s">
        <v>55</v>
      </c>
      <c r="AN230" s="44"/>
      <c r="AO230" s="43"/>
      <c r="AP230" s="45"/>
      <c r="AQ230" s="45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7"/>
      <c r="BD230" s="35"/>
      <c r="BE230" s="61" t="s">
        <v>61</v>
      </c>
      <c r="BF230" s="59"/>
      <c r="BG230" s="59"/>
      <c r="BH230" s="59"/>
      <c r="BI230" s="59"/>
      <c r="BJ230" s="59"/>
      <c r="BK230" s="59"/>
      <c r="BL230" s="35"/>
      <c r="BM230" s="35"/>
      <c r="BN230" s="35"/>
      <c r="BO230" s="35"/>
      <c r="BP230" s="44"/>
      <c r="BQ230" s="37"/>
      <c r="BR230" s="24"/>
    </row>
    <row r="231" spans="1:70" ht="15.6" customHeight="1" x14ac:dyDescent="0.4">
      <c r="A231" s="24"/>
      <c r="B231" s="24"/>
      <c r="C231" s="32"/>
      <c r="D231" s="87" t="s">
        <v>18</v>
      </c>
      <c r="E231" s="88"/>
      <c r="F231" s="88"/>
      <c r="G231" s="88"/>
      <c r="H231" s="88"/>
      <c r="I231" s="88"/>
      <c r="J231" s="88"/>
      <c r="K231" s="88"/>
      <c r="L231" s="88"/>
      <c r="M231" s="89"/>
      <c r="N231" s="96" t="str">
        <f>IF([1]回答表!X46="○","○","")</f>
        <v/>
      </c>
      <c r="O231" s="97"/>
      <c r="P231" s="97"/>
      <c r="Q231" s="98"/>
      <c r="R231" s="38"/>
      <c r="S231" s="38"/>
      <c r="T231" s="38"/>
      <c r="U231" s="105" t="str">
        <f>IF([1]回答表!X46="○",[1]回答表!B368,IF([1]回答表!AA46="○",[1]回答表!B382,""))</f>
        <v/>
      </c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7"/>
      <c r="AK231" s="49"/>
      <c r="AL231" s="49"/>
      <c r="AM231" s="148" t="s">
        <v>62</v>
      </c>
      <c r="AN231" s="148"/>
      <c r="AO231" s="148"/>
      <c r="AP231" s="148"/>
      <c r="AQ231" s="149" t="str">
        <f>IF([1]回答表!X46="○",[1]回答表!BC375,IF([1]回答表!AA46="○",[1]回答表!BC389,""))</f>
        <v/>
      </c>
      <c r="AR231" s="149"/>
      <c r="AS231" s="149"/>
      <c r="AT231" s="149"/>
      <c r="AU231" s="154" t="s">
        <v>63</v>
      </c>
      <c r="AV231" s="155"/>
      <c r="AW231" s="155"/>
      <c r="AX231" s="156"/>
      <c r="AY231" s="149" t="str">
        <f>IF([1]回答表!X46="○",[1]回答表!BC380,IF([1]回答表!AA46="○",[1]回答表!BC394,""))</f>
        <v/>
      </c>
      <c r="AZ231" s="149"/>
      <c r="BA231" s="149"/>
      <c r="BB231" s="149"/>
      <c r="BC231" s="39"/>
      <c r="BD231" s="34"/>
      <c r="BE231" s="114" t="str">
        <f>IF([1]回答表!X46="○",[1]回答表!S374,IF([1]回答表!AA46="○",[1]回答表!S388,""))</f>
        <v/>
      </c>
      <c r="BF231" s="115"/>
      <c r="BG231" s="115"/>
      <c r="BH231" s="115"/>
      <c r="BI231" s="114"/>
      <c r="BJ231" s="115"/>
      <c r="BK231" s="115"/>
      <c r="BL231" s="115"/>
      <c r="BM231" s="114"/>
      <c r="BN231" s="115"/>
      <c r="BO231" s="115"/>
      <c r="BP231" s="116"/>
      <c r="BQ231" s="37"/>
      <c r="BR231" s="24"/>
    </row>
    <row r="232" spans="1:70" ht="15.6" customHeight="1" x14ac:dyDescent="0.4">
      <c r="A232" s="24"/>
      <c r="B232" s="24"/>
      <c r="C232" s="32"/>
      <c r="D232" s="90"/>
      <c r="E232" s="91"/>
      <c r="F232" s="91"/>
      <c r="G232" s="91"/>
      <c r="H232" s="91"/>
      <c r="I232" s="91"/>
      <c r="J232" s="91"/>
      <c r="K232" s="91"/>
      <c r="L232" s="91"/>
      <c r="M232" s="92"/>
      <c r="N232" s="99"/>
      <c r="O232" s="100"/>
      <c r="P232" s="100"/>
      <c r="Q232" s="101"/>
      <c r="R232" s="38"/>
      <c r="S232" s="38"/>
      <c r="T232" s="38"/>
      <c r="U232" s="108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10"/>
      <c r="AK232" s="49"/>
      <c r="AL232" s="49"/>
      <c r="AM232" s="148"/>
      <c r="AN232" s="148"/>
      <c r="AO232" s="148"/>
      <c r="AP232" s="148"/>
      <c r="AQ232" s="149"/>
      <c r="AR232" s="149"/>
      <c r="AS232" s="149"/>
      <c r="AT232" s="149"/>
      <c r="AU232" s="157"/>
      <c r="AV232" s="158"/>
      <c r="AW232" s="158"/>
      <c r="AX232" s="159"/>
      <c r="AY232" s="149"/>
      <c r="AZ232" s="149"/>
      <c r="BA232" s="149"/>
      <c r="BB232" s="149"/>
      <c r="BC232" s="39"/>
      <c r="BD232" s="34"/>
      <c r="BE232" s="81"/>
      <c r="BF232" s="82"/>
      <c r="BG232" s="82"/>
      <c r="BH232" s="82"/>
      <c r="BI232" s="81"/>
      <c r="BJ232" s="82"/>
      <c r="BK232" s="82"/>
      <c r="BL232" s="82"/>
      <c r="BM232" s="81"/>
      <c r="BN232" s="82"/>
      <c r="BO232" s="82"/>
      <c r="BP232" s="85"/>
      <c r="BQ232" s="37"/>
      <c r="BR232" s="24"/>
    </row>
    <row r="233" spans="1:70" ht="15.6" customHeight="1" x14ac:dyDescent="0.4">
      <c r="A233" s="24"/>
      <c r="B233" s="24"/>
      <c r="C233" s="32"/>
      <c r="D233" s="90"/>
      <c r="E233" s="91"/>
      <c r="F233" s="91"/>
      <c r="G233" s="91"/>
      <c r="H233" s="91"/>
      <c r="I233" s="91"/>
      <c r="J233" s="91"/>
      <c r="K233" s="91"/>
      <c r="L233" s="91"/>
      <c r="M233" s="92"/>
      <c r="N233" s="99"/>
      <c r="O233" s="100"/>
      <c r="P233" s="100"/>
      <c r="Q233" s="101"/>
      <c r="R233" s="38"/>
      <c r="S233" s="38"/>
      <c r="T233" s="38"/>
      <c r="U233" s="108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10"/>
      <c r="AK233" s="49"/>
      <c r="AL233" s="49"/>
      <c r="AM233" s="148" t="s">
        <v>64</v>
      </c>
      <c r="AN233" s="148"/>
      <c r="AO233" s="148"/>
      <c r="AP233" s="148"/>
      <c r="AQ233" s="149" t="str">
        <f>IF([1]回答表!X46="○",[1]回答表!BC376,IF([1]回答表!AA46="○",[1]回答表!BC390,""))</f>
        <v/>
      </c>
      <c r="AR233" s="149"/>
      <c r="AS233" s="149"/>
      <c r="AT233" s="149"/>
      <c r="AU233" s="157"/>
      <c r="AV233" s="158"/>
      <c r="AW233" s="158"/>
      <c r="AX233" s="159"/>
      <c r="AY233" s="149"/>
      <c r="AZ233" s="149"/>
      <c r="BA233" s="149"/>
      <c r="BB233" s="149"/>
      <c r="BC233" s="39"/>
      <c r="BD233" s="34"/>
      <c r="BE233" s="81"/>
      <c r="BF233" s="82"/>
      <c r="BG233" s="82"/>
      <c r="BH233" s="82"/>
      <c r="BI233" s="81"/>
      <c r="BJ233" s="82"/>
      <c r="BK233" s="82"/>
      <c r="BL233" s="82"/>
      <c r="BM233" s="81"/>
      <c r="BN233" s="82"/>
      <c r="BO233" s="82"/>
      <c r="BP233" s="85"/>
      <c r="BQ233" s="37"/>
      <c r="BR233" s="24"/>
    </row>
    <row r="234" spans="1:70" ht="15.6" customHeight="1" x14ac:dyDescent="0.4">
      <c r="A234" s="24"/>
      <c r="B234" s="24"/>
      <c r="C234" s="32"/>
      <c r="D234" s="93"/>
      <c r="E234" s="94"/>
      <c r="F234" s="94"/>
      <c r="G234" s="94"/>
      <c r="H234" s="94"/>
      <c r="I234" s="94"/>
      <c r="J234" s="94"/>
      <c r="K234" s="94"/>
      <c r="L234" s="94"/>
      <c r="M234" s="95"/>
      <c r="N234" s="102"/>
      <c r="O234" s="103"/>
      <c r="P234" s="103"/>
      <c r="Q234" s="104"/>
      <c r="R234" s="38"/>
      <c r="S234" s="38"/>
      <c r="T234" s="38"/>
      <c r="U234" s="108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10"/>
      <c r="AK234" s="49"/>
      <c r="AL234" s="49"/>
      <c r="AM234" s="148"/>
      <c r="AN234" s="148"/>
      <c r="AO234" s="148"/>
      <c r="AP234" s="148"/>
      <c r="AQ234" s="149"/>
      <c r="AR234" s="149"/>
      <c r="AS234" s="149"/>
      <c r="AT234" s="149"/>
      <c r="AU234" s="157"/>
      <c r="AV234" s="158"/>
      <c r="AW234" s="158"/>
      <c r="AX234" s="159"/>
      <c r="AY234" s="149"/>
      <c r="AZ234" s="149"/>
      <c r="BA234" s="149"/>
      <c r="BB234" s="149"/>
      <c r="BC234" s="39"/>
      <c r="BD234" s="34"/>
      <c r="BE234" s="81" t="str">
        <f>IF([1]回答表!X46="○",[1]回答表!V374,IF([1]回答表!AA46="○",[1]回答表!V388,""))</f>
        <v/>
      </c>
      <c r="BF234" s="82"/>
      <c r="BG234" s="82"/>
      <c r="BH234" s="82"/>
      <c r="BI234" s="81" t="str">
        <f>IF([1]回答表!X46="○",[1]回答表!V375,IF([1]回答表!AA46="○",[1]回答表!V389,""))</f>
        <v/>
      </c>
      <c r="BJ234" s="82"/>
      <c r="BK234" s="82"/>
      <c r="BL234" s="85"/>
      <c r="BM234" s="81" t="str">
        <f>IF([1]回答表!X46="○",[1]回答表!V376,IF([1]回答表!AA46="○",[1]回答表!V390,""))</f>
        <v/>
      </c>
      <c r="BN234" s="82"/>
      <c r="BO234" s="82"/>
      <c r="BP234" s="85"/>
      <c r="BQ234" s="37"/>
      <c r="BR234" s="24"/>
    </row>
    <row r="235" spans="1:70" ht="15.6" customHeight="1" x14ac:dyDescent="0.4">
      <c r="A235" s="24"/>
      <c r="B235" s="24"/>
      <c r="C235" s="3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2"/>
      <c r="O235" s="52"/>
      <c r="P235" s="52"/>
      <c r="Q235" s="52"/>
      <c r="R235" s="52"/>
      <c r="S235" s="52"/>
      <c r="T235" s="52"/>
      <c r="U235" s="108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10"/>
      <c r="AK235" s="49"/>
      <c r="AL235" s="49"/>
      <c r="AM235" s="148" t="s">
        <v>65</v>
      </c>
      <c r="AN235" s="148"/>
      <c r="AO235" s="148"/>
      <c r="AP235" s="148"/>
      <c r="AQ235" s="149" t="str">
        <f>IF([1]回答表!X46="○",[1]回答表!BC377,IF([1]回答表!AA46="○",[1]回答表!BC391,""))</f>
        <v/>
      </c>
      <c r="AR235" s="149"/>
      <c r="AS235" s="149"/>
      <c r="AT235" s="149"/>
      <c r="AU235" s="160"/>
      <c r="AV235" s="161"/>
      <c r="AW235" s="161"/>
      <c r="AX235" s="162"/>
      <c r="AY235" s="149"/>
      <c r="AZ235" s="149"/>
      <c r="BA235" s="149"/>
      <c r="BB235" s="149"/>
      <c r="BC235" s="39"/>
      <c r="BD235" s="39"/>
      <c r="BE235" s="81"/>
      <c r="BF235" s="82"/>
      <c r="BG235" s="82"/>
      <c r="BH235" s="82"/>
      <c r="BI235" s="81"/>
      <c r="BJ235" s="82"/>
      <c r="BK235" s="82"/>
      <c r="BL235" s="85"/>
      <c r="BM235" s="81"/>
      <c r="BN235" s="82"/>
      <c r="BO235" s="82"/>
      <c r="BP235" s="85"/>
      <c r="BQ235" s="37"/>
      <c r="BR235" s="24"/>
    </row>
    <row r="236" spans="1:70" ht="15.6" customHeight="1" x14ac:dyDescent="0.4">
      <c r="A236" s="24"/>
      <c r="B236" s="24"/>
      <c r="C236" s="3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2"/>
      <c r="O236" s="52"/>
      <c r="P236" s="52"/>
      <c r="Q236" s="52"/>
      <c r="R236" s="52"/>
      <c r="S236" s="52"/>
      <c r="T236" s="52"/>
      <c r="U236" s="108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10"/>
      <c r="AK236" s="49"/>
      <c r="AL236" s="49"/>
      <c r="AM236" s="148"/>
      <c r="AN236" s="148"/>
      <c r="AO236" s="148"/>
      <c r="AP236" s="148"/>
      <c r="AQ236" s="149"/>
      <c r="AR236" s="149"/>
      <c r="AS236" s="149"/>
      <c r="AT236" s="149"/>
      <c r="AU236" s="148" t="s">
        <v>66</v>
      </c>
      <c r="AV236" s="148"/>
      <c r="AW236" s="148"/>
      <c r="AX236" s="148"/>
      <c r="AY236" s="150" t="str">
        <f>IF([1]回答表!X46="○",[1]回答表!BC381,IF([1]回答表!AA46="○",[1]回答表!BC395,""))</f>
        <v/>
      </c>
      <c r="AZ236" s="150"/>
      <c r="BA236" s="150"/>
      <c r="BB236" s="150"/>
      <c r="BC236" s="39"/>
      <c r="BD236" s="34"/>
      <c r="BE236" s="81"/>
      <c r="BF236" s="82"/>
      <c r="BG236" s="82"/>
      <c r="BH236" s="82"/>
      <c r="BI236" s="81"/>
      <c r="BJ236" s="82"/>
      <c r="BK236" s="82"/>
      <c r="BL236" s="85"/>
      <c r="BM236" s="81"/>
      <c r="BN236" s="82"/>
      <c r="BO236" s="82"/>
      <c r="BP236" s="85"/>
      <c r="BQ236" s="37"/>
      <c r="BR236" s="24"/>
    </row>
    <row r="237" spans="1:70" ht="15.6" customHeight="1" x14ac:dyDescent="0.4">
      <c r="A237" s="24"/>
      <c r="B237" s="24"/>
      <c r="C237" s="32"/>
      <c r="D237" s="139" t="s">
        <v>26</v>
      </c>
      <c r="E237" s="140"/>
      <c r="F237" s="140"/>
      <c r="G237" s="140"/>
      <c r="H237" s="140"/>
      <c r="I237" s="140"/>
      <c r="J237" s="140"/>
      <c r="K237" s="140"/>
      <c r="L237" s="140"/>
      <c r="M237" s="141"/>
      <c r="N237" s="96" t="str">
        <f>IF([1]回答表!AA46="○","○","")</f>
        <v/>
      </c>
      <c r="O237" s="97"/>
      <c r="P237" s="97"/>
      <c r="Q237" s="98"/>
      <c r="R237" s="38"/>
      <c r="S237" s="38"/>
      <c r="T237" s="38"/>
      <c r="U237" s="108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10"/>
      <c r="AK237" s="49"/>
      <c r="AL237" s="49"/>
      <c r="AM237" s="148" t="s">
        <v>67</v>
      </c>
      <c r="AN237" s="148"/>
      <c r="AO237" s="148"/>
      <c r="AP237" s="148"/>
      <c r="AQ237" s="151" t="str">
        <f>IF([1]回答表!X46="○",[1]回答表!BC378,IF([1]回答表!AA46="○",[1]回答表!BC392,""))</f>
        <v/>
      </c>
      <c r="AR237" s="149"/>
      <c r="AS237" s="149"/>
      <c r="AT237" s="149"/>
      <c r="AU237" s="148"/>
      <c r="AV237" s="148"/>
      <c r="AW237" s="148"/>
      <c r="AX237" s="148"/>
      <c r="AY237" s="150"/>
      <c r="AZ237" s="150"/>
      <c r="BA237" s="150"/>
      <c r="BB237" s="150"/>
      <c r="BC237" s="39"/>
      <c r="BD237" s="53"/>
      <c r="BE237" s="81"/>
      <c r="BF237" s="82"/>
      <c r="BG237" s="82"/>
      <c r="BH237" s="82"/>
      <c r="BI237" s="81"/>
      <c r="BJ237" s="82"/>
      <c r="BK237" s="82"/>
      <c r="BL237" s="85"/>
      <c r="BM237" s="81"/>
      <c r="BN237" s="82"/>
      <c r="BO237" s="82"/>
      <c r="BP237" s="85"/>
      <c r="BQ237" s="37"/>
      <c r="BR237" s="24"/>
    </row>
    <row r="238" spans="1:70" ht="15.6" customHeight="1" x14ac:dyDescent="0.4">
      <c r="A238" s="24"/>
      <c r="B238" s="24"/>
      <c r="C238" s="32"/>
      <c r="D238" s="142"/>
      <c r="E238" s="143"/>
      <c r="F238" s="143"/>
      <c r="G238" s="143"/>
      <c r="H238" s="143"/>
      <c r="I238" s="143"/>
      <c r="J238" s="143"/>
      <c r="K238" s="143"/>
      <c r="L238" s="143"/>
      <c r="M238" s="144"/>
      <c r="N238" s="99"/>
      <c r="O238" s="100"/>
      <c r="P238" s="100"/>
      <c r="Q238" s="101"/>
      <c r="R238" s="38"/>
      <c r="S238" s="38"/>
      <c r="T238" s="38"/>
      <c r="U238" s="108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10"/>
      <c r="AK238" s="49"/>
      <c r="AL238" s="49"/>
      <c r="AM238" s="148"/>
      <c r="AN238" s="148"/>
      <c r="AO238" s="148"/>
      <c r="AP238" s="148"/>
      <c r="AQ238" s="149"/>
      <c r="AR238" s="149"/>
      <c r="AS238" s="149"/>
      <c r="AT238" s="149"/>
      <c r="AU238" s="148"/>
      <c r="AV238" s="148"/>
      <c r="AW238" s="148"/>
      <c r="AX238" s="148"/>
      <c r="AY238" s="150"/>
      <c r="AZ238" s="150"/>
      <c r="BA238" s="150"/>
      <c r="BB238" s="150"/>
      <c r="BC238" s="39"/>
      <c r="BD238" s="53"/>
      <c r="BE238" s="81" t="s">
        <v>23</v>
      </c>
      <c r="BF238" s="82"/>
      <c r="BG238" s="82"/>
      <c r="BH238" s="82"/>
      <c r="BI238" s="81" t="s">
        <v>24</v>
      </c>
      <c r="BJ238" s="82"/>
      <c r="BK238" s="82"/>
      <c r="BL238" s="82"/>
      <c r="BM238" s="81" t="s">
        <v>25</v>
      </c>
      <c r="BN238" s="82"/>
      <c r="BO238" s="82"/>
      <c r="BP238" s="85"/>
      <c r="BQ238" s="37"/>
      <c r="BR238" s="24"/>
    </row>
    <row r="239" spans="1:70" ht="15.6" customHeight="1" x14ac:dyDescent="0.4">
      <c r="A239" s="24"/>
      <c r="B239" s="24"/>
      <c r="C239" s="32"/>
      <c r="D239" s="142"/>
      <c r="E239" s="143"/>
      <c r="F239" s="143"/>
      <c r="G239" s="143"/>
      <c r="H239" s="143"/>
      <c r="I239" s="143"/>
      <c r="J239" s="143"/>
      <c r="K239" s="143"/>
      <c r="L239" s="143"/>
      <c r="M239" s="144"/>
      <c r="N239" s="99"/>
      <c r="O239" s="100"/>
      <c r="P239" s="100"/>
      <c r="Q239" s="101"/>
      <c r="R239" s="38"/>
      <c r="S239" s="38"/>
      <c r="T239" s="38"/>
      <c r="U239" s="108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10"/>
      <c r="AK239" s="49"/>
      <c r="AL239" s="49"/>
      <c r="AM239" s="148" t="s">
        <v>68</v>
      </c>
      <c r="AN239" s="148"/>
      <c r="AO239" s="148"/>
      <c r="AP239" s="148"/>
      <c r="AQ239" s="149" t="str">
        <f>IF([1]回答表!X46="○",[1]回答表!BC379,IF([1]回答表!AA46="○",[1]回答表!BC393,""))</f>
        <v/>
      </c>
      <c r="AR239" s="149"/>
      <c r="AS239" s="149"/>
      <c r="AT239" s="149"/>
      <c r="AU239" s="148"/>
      <c r="AV239" s="148"/>
      <c r="AW239" s="148"/>
      <c r="AX239" s="148"/>
      <c r="AY239" s="150"/>
      <c r="AZ239" s="150"/>
      <c r="BA239" s="150"/>
      <c r="BB239" s="150"/>
      <c r="BC239" s="39"/>
      <c r="BD239" s="53"/>
      <c r="BE239" s="81"/>
      <c r="BF239" s="82"/>
      <c r="BG239" s="82"/>
      <c r="BH239" s="82"/>
      <c r="BI239" s="81"/>
      <c r="BJ239" s="82"/>
      <c r="BK239" s="82"/>
      <c r="BL239" s="82"/>
      <c r="BM239" s="81"/>
      <c r="BN239" s="82"/>
      <c r="BO239" s="82"/>
      <c r="BP239" s="85"/>
      <c r="BQ239" s="37"/>
      <c r="BR239" s="24"/>
    </row>
    <row r="240" spans="1:70" ht="15.6" customHeight="1" x14ac:dyDescent="0.4">
      <c r="A240" s="24"/>
      <c r="B240" s="24"/>
      <c r="C240" s="32"/>
      <c r="D240" s="145"/>
      <c r="E240" s="146"/>
      <c r="F240" s="146"/>
      <c r="G240" s="146"/>
      <c r="H240" s="146"/>
      <c r="I240" s="146"/>
      <c r="J240" s="146"/>
      <c r="K240" s="146"/>
      <c r="L240" s="146"/>
      <c r="M240" s="147"/>
      <c r="N240" s="102"/>
      <c r="O240" s="103"/>
      <c r="P240" s="103"/>
      <c r="Q240" s="104"/>
      <c r="R240" s="38"/>
      <c r="S240" s="38"/>
      <c r="T240" s="38"/>
      <c r="U240" s="111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3"/>
      <c r="AK240" s="49"/>
      <c r="AL240" s="49"/>
      <c r="AM240" s="148"/>
      <c r="AN240" s="148"/>
      <c r="AO240" s="148"/>
      <c r="AP240" s="148"/>
      <c r="AQ240" s="149"/>
      <c r="AR240" s="149"/>
      <c r="AS240" s="149"/>
      <c r="AT240" s="149"/>
      <c r="AU240" s="148"/>
      <c r="AV240" s="148"/>
      <c r="AW240" s="148"/>
      <c r="AX240" s="148"/>
      <c r="AY240" s="150"/>
      <c r="AZ240" s="150"/>
      <c r="BA240" s="150"/>
      <c r="BB240" s="150"/>
      <c r="BC240" s="39"/>
      <c r="BD240" s="53"/>
      <c r="BE240" s="83"/>
      <c r="BF240" s="84"/>
      <c r="BG240" s="84"/>
      <c r="BH240" s="84"/>
      <c r="BI240" s="83"/>
      <c r="BJ240" s="84"/>
      <c r="BK240" s="84"/>
      <c r="BL240" s="84"/>
      <c r="BM240" s="83"/>
      <c r="BN240" s="84"/>
      <c r="BO240" s="84"/>
      <c r="BP240" s="86"/>
      <c r="BQ240" s="37"/>
      <c r="BR240" s="24"/>
    </row>
    <row r="241" spans="1:70" ht="15.6" customHeight="1" x14ac:dyDescent="0.5">
      <c r="A241" s="24"/>
      <c r="B241" s="24"/>
      <c r="C241" s="3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18"/>
      <c r="Y241" s="18"/>
      <c r="Z241" s="18"/>
      <c r="AA241" s="35"/>
      <c r="AB241" s="35"/>
      <c r="AC241" s="35"/>
      <c r="AD241" s="35"/>
      <c r="AE241" s="35"/>
      <c r="AF241" s="35"/>
      <c r="AG241" s="35"/>
      <c r="AH241" s="35"/>
      <c r="AI241" s="35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37"/>
      <c r="BR241" s="24"/>
    </row>
    <row r="242" spans="1:70" ht="18.600000000000001" customHeight="1" x14ac:dyDescent="0.5">
      <c r="A242" s="24"/>
      <c r="B242" s="24"/>
      <c r="C242" s="3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38"/>
      <c r="O242" s="38"/>
      <c r="P242" s="38"/>
      <c r="Q242" s="38"/>
      <c r="R242" s="38"/>
      <c r="S242" s="38"/>
      <c r="T242" s="38"/>
      <c r="U242" s="42" t="s">
        <v>32</v>
      </c>
      <c r="V242" s="38"/>
      <c r="W242" s="38"/>
      <c r="X242" s="38"/>
      <c r="Y242" s="38"/>
      <c r="Z242" s="38"/>
      <c r="AA242" s="35"/>
      <c r="AB242" s="43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2" t="s">
        <v>33</v>
      </c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18"/>
      <c r="BQ242" s="37"/>
      <c r="BR242" s="24"/>
    </row>
    <row r="243" spans="1:70" ht="15.6" customHeight="1" x14ac:dyDescent="0.4">
      <c r="A243" s="24"/>
      <c r="B243" s="24"/>
      <c r="C243" s="32"/>
      <c r="D243" s="87" t="s">
        <v>34</v>
      </c>
      <c r="E243" s="88"/>
      <c r="F243" s="88"/>
      <c r="G243" s="88"/>
      <c r="H243" s="88"/>
      <c r="I243" s="88"/>
      <c r="J243" s="88"/>
      <c r="K243" s="88"/>
      <c r="L243" s="88"/>
      <c r="M243" s="89"/>
      <c r="N243" s="96" t="str">
        <f>IF([1]回答表!AD46="○","○","")</f>
        <v/>
      </c>
      <c r="O243" s="97"/>
      <c r="P243" s="97"/>
      <c r="Q243" s="98"/>
      <c r="R243" s="38"/>
      <c r="S243" s="38"/>
      <c r="T243" s="38"/>
      <c r="U243" s="105" t="str">
        <f>IF([1]回答表!AD46="○",[1]回答表!B396,"")</f>
        <v/>
      </c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7"/>
      <c r="AK243" s="55"/>
      <c r="AL243" s="55"/>
      <c r="AM243" s="105" t="str">
        <f>IF([1]回答表!AD46="○",[1]回答表!B402,"")</f>
        <v/>
      </c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7"/>
      <c r="BQ243" s="37"/>
      <c r="BR243" s="24"/>
    </row>
    <row r="244" spans="1:70" ht="15.6" customHeight="1" x14ac:dyDescent="0.4">
      <c r="C244" s="32"/>
      <c r="D244" s="90"/>
      <c r="E244" s="91"/>
      <c r="F244" s="91"/>
      <c r="G244" s="91"/>
      <c r="H244" s="91"/>
      <c r="I244" s="91"/>
      <c r="J244" s="91"/>
      <c r="K244" s="91"/>
      <c r="L244" s="91"/>
      <c r="M244" s="92"/>
      <c r="N244" s="99"/>
      <c r="O244" s="100"/>
      <c r="P244" s="100"/>
      <c r="Q244" s="101"/>
      <c r="R244" s="38"/>
      <c r="S244" s="38"/>
      <c r="T244" s="38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08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10"/>
      <c r="BQ244" s="37"/>
    </row>
    <row r="245" spans="1:70" ht="15.6" customHeight="1" x14ac:dyDescent="0.4">
      <c r="C245" s="32"/>
      <c r="D245" s="90"/>
      <c r="E245" s="91"/>
      <c r="F245" s="91"/>
      <c r="G245" s="91"/>
      <c r="H245" s="91"/>
      <c r="I245" s="91"/>
      <c r="J245" s="91"/>
      <c r="K245" s="91"/>
      <c r="L245" s="91"/>
      <c r="M245" s="92"/>
      <c r="N245" s="99"/>
      <c r="O245" s="100"/>
      <c r="P245" s="100"/>
      <c r="Q245" s="101"/>
      <c r="R245" s="38"/>
      <c r="S245" s="38"/>
      <c r="T245" s="38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08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10"/>
      <c r="BQ245" s="37"/>
    </row>
    <row r="246" spans="1:70" ht="15.6" customHeight="1" x14ac:dyDescent="0.4">
      <c r="C246" s="32"/>
      <c r="D246" s="93"/>
      <c r="E246" s="94"/>
      <c r="F246" s="94"/>
      <c r="G246" s="94"/>
      <c r="H246" s="94"/>
      <c r="I246" s="94"/>
      <c r="J246" s="94"/>
      <c r="K246" s="94"/>
      <c r="L246" s="94"/>
      <c r="M246" s="95"/>
      <c r="N246" s="102"/>
      <c r="O246" s="103"/>
      <c r="P246" s="103"/>
      <c r="Q246" s="104"/>
      <c r="R246" s="38"/>
      <c r="S246" s="38"/>
      <c r="T246" s="38"/>
      <c r="U246" s="111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3"/>
      <c r="AK246" s="55"/>
      <c r="AL246" s="55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3"/>
      <c r="BQ246" s="37"/>
    </row>
    <row r="247" spans="1:70" ht="15.6" customHeight="1" x14ac:dyDescent="0.4"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8"/>
    </row>
    <row r="248" spans="1:70" ht="15.6" customHeight="1" x14ac:dyDescent="0.4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</row>
    <row r="249" spans="1:70" ht="15.6" customHeight="1" x14ac:dyDescent="0.4"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28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30"/>
    </row>
    <row r="250" spans="1:70" ht="15.6" customHeight="1" x14ac:dyDescent="0.5">
      <c r="C250" s="32"/>
      <c r="D250" s="127" t="s">
        <v>14</v>
      </c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9"/>
      <c r="R250" s="87" t="s">
        <v>69</v>
      </c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9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5"/>
      <c r="BN250" s="35"/>
      <c r="BO250" s="35"/>
      <c r="BP250" s="36"/>
      <c r="BQ250" s="37"/>
    </row>
    <row r="251" spans="1:70" ht="15.6" customHeight="1" x14ac:dyDescent="0.5">
      <c r="C251" s="32"/>
      <c r="D251" s="130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2"/>
      <c r="R251" s="93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5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5"/>
      <c r="BN251" s="35"/>
      <c r="BO251" s="35"/>
      <c r="BP251" s="36"/>
      <c r="BQ251" s="37"/>
    </row>
    <row r="252" spans="1:70" ht="15.6" customHeight="1" x14ac:dyDescent="0.5">
      <c r="C252" s="32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18"/>
      <c r="Y252" s="18"/>
      <c r="Z252" s="18"/>
      <c r="AA252" s="34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6"/>
      <c r="AO252" s="39"/>
      <c r="AP252" s="40"/>
      <c r="AQ252" s="40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5"/>
      <c r="BN252" s="35"/>
      <c r="BO252" s="35"/>
      <c r="BP252" s="36"/>
      <c r="BQ252" s="37"/>
    </row>
    <row r="253" spans="1:70" ht="19.350000000000001" customHeight="1" x14ac:dyDescent="0.5">
      <c r="A253" s="24"/>
      <c r="B253" s="24"/>
      <c r="C253" s="32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42" t="s">
        <v>36</v>
      </c>
      <c r="V253" s="38"/>
      <c r="W253" s="38"/>
      <c r="X253" s="38"/>
      <c r="Y253" s="38"/>
      <c r="Z253" s="38"/>
      <c r="AA253" s="35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2" t="s">
        <v>70</v>
      </c>
      <c r="AN253" s="44"/>
      <c r="AO253" s="43"/>
      <c r="AP253" s="45"/>
      <c r="AQ253" s="45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7"/>
      <c r="BD253" s="35"/>
      <c r="BE253" s="48" t="s">
        <v>17</v>
      </c>
      <c r="BF253" s="59"/>
      <c r="BG253" s="59"/>
      <c r="BH253" s="59"/>
      <c r="BI253" s="59"/>
      <c r="BJ253" s="59"/>
      <c r="BK253" s="59"/>
      <c r="BL253" s="35"/>
      <c r="BM253" s="35"/>
      <c r="BN253" s="35"/>
      <c r="BO253" s="35"/>
      <c r="BP253" s="44"/>
      <c r="BQ253" s="37"/>
      <c r="BR253" s="24"/>
    </row>
    <row r="254" spans="1:70" ht="15.6" customHeight="1" x14ac:dyDescent="0.4">
      <c r="A254" s="24"/>
      <c r="B254" s="24"/>
      <c r="C254" s="32"/>
      <c r="D254" s="87" t="s">
        <v>18</v>
      </c>
      <c r="E254" s="88"/>
      <c r="F254" s="88"/>
      <c r="G254" s="88"/>
      <c r="H254" s="88"/>
      <c r="I254" s="88"/>
      <c r="J254" s="88"/>
      <c r="K254" s="88"/>
      <c r="L254" s="88"/>
      <c r="M254" s="89"/>
      <c r="N254" s="96" t="str">
        <f>IF([1]回答表!X47="○","○","")</f>
        <v/>
      </c>
      <c r="O254" s="97"/>
      <c r="P254" s="97"/>
      <c r="Q254" s="98"/>
      <c r="R254" s="38"/>
      <c r="S254" s="38"/>
      <c r="T254" s="38"/>
      <c r="U254" s="105" t="str">
        <f>IF([1]回答表!X47="○",[1]回答表!B414,IF([1]回答表!AA47="○",[1]回答表!B431,""))</f>
        <v/>
      </c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7"/>
      <c r="AK254" s="49"/>
      <c r="AL254" s="49"/>
      <c r="AM254" s="133" t="s">
        <v>71</v>
      </c>
      <c r="AN254" s="134"/>
      <c r="AO254" s="134"/>
      <c r="AP254" s="134"/>
      <c r="AQ254" s="134"/>
      <c r="AR254" s="134"/>
      <c r="AS254" s="134"/>
      <c r="AT254" s="135"/>
      <c r="AU254" s="133" t="s">
        <v>72</v>
      </c>
      <c r="AV254" s="134"/>
      <c r="AW254" s="134"/>
      <c r="AX254" s="134"/>
      <c r="AY254" s="134"/>
      <c r="AZ254" s="134"/>
      <c r="BA254" s="134"/>
      <c r="BB254" s="135"/>
      <c r="BC254" s="39"/>
      <c r="BD254" s="34"/>
      <c r="BE254" s="114" t="str">
        <f>IF([1]回答表!X47="○",[1]回答表!B424,IF([1]回答表!AA47="○",[1]回答表!B441,""))</f>
        <v/>
      </c>
      <c r="BF254" s="115"/>
      <c r="BG254" s="115"/>
      <c r="BH254" s="115"/>
      <c r="BI254" s="114"/>
      <c r="BJ254" s="115"/>
      <c r="BK254" s="115"/>
      <c r="BL254" s="115"/>
      <c r="BM254" s="114"/>
      <c r="BN254" s="115"/>
      <c r="BO254" s="115"/>
      <c r="BP254" s="116"/>
      <c r="BQ254" s="37"/>
      <c r="BR254" s="24"/>
    </row>
    <row r="255" spans="1:70" ht="15.6" customHeight="1" x14ac:dyDescent="0.4">
      <c r="A255" s="24"/>
      <c r="B255" s="24"/>
      <c r="C255" s="32"/>
      <c r="D255" s="90"/>
      <c r="E255" s="91"/>
      <c r="F255" s="91"/>
      <c r="G255" s="91"/>
      <c r="H255" s="91"/>
      <c r="I255" s="91"/>
      <c r="J255" s="91"/>
      <c r="K255" s="91"/>
      <c r="L255" s="91"/>
      <c r="M255" s="92"/>
      <c r="N255" s="99"/>
      <c r="O255" s="100"/>
      <c r="P255" s="100"/>
      <c r="Q255" s="101"/>
      <c r="R255" s="38"/>
      <c r="S255" s="38"/>
      <c r="T255" s="38"/>
      <c r="U255" s="108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10"/>
      <c r="AK255" s="49"/>
      <c r="AL255" s="49"/>
      <c r="AM255" s="136"/>
      <c r="AN255" s="137"/>
      <c r="AO255" s="137"/>
      <c r="AP255" s="137"/>
      <c r="AQ255" s="137"/>
      <c r="AR255" s="137"/>
      <c r="AS255" s="137"/>
      <c r="AT255" s="138"/>
      <c r="AU255" s="136"/>
      <c r="AV255" s="137"/>
      <c r="AW255" s="137"/>
      <c r="AX255" s="137"/>
      <c r="AY255" s="137"/>
      <c r="AZ255" s="137"/>
      <c r="BA255" s="137"/>
      <c r="BB255" s="138"/>
      <c r="BC255" s="39"/>
      <c r="BD255" s="34"/>
      <c r="BE255" s="81"/>
      <c r="BF255" s="82"/>
      <c r="BG255" s="82"/>
      <c r="BH255" s="82"/>
      <c r="BI255" s="81"/>
      <c r="BJ255" s="82"/>
      <c r="BK255" s="82"/>
      <c r="BL255" s="82"/>
      <c r="BM255" s="81"/>
      <c r="BN255" s="82"/>
      <c r="BO255" s="82"/>
      <c r="BP255" s="85"/>
      <c r="BQ255" s="37"/>
      <c r="BR255" s="24"/>
    </row>
    <row r="256" spans="1:70" ht="15.6" customHeight="1" x14ac:dyDescent="0.4">
      <c r="A256" s="24"/>
      <c r="B256" s="24"/>
      <c r="C256" s="32"/>
      <c r="D256" s="90"/>
      <c r="E256" s="91"/>
      <c r="F256" s="91"/>
      <c r="G256" s="91"/>
      <c r="H256" s="91"/>
      <c r="I256" s="91"/>
      <c r="J256" s="91"/>
      <c r="K256" s="91"/>
      <c r="L256" s="91"/>
      <c r="M256" s="92"/>
      <c r="N256" s="99"/>
      <c r="O256" s="100"/>
      <c r="P256" s="100"/>
      <c r="Q256" s="101"/>
      <c r="R256" s="38"/>
      <c r="S256" s="38"/>
      <c r="T256" s="38"/>
      <c r="U256" s="108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10"/>
      <c r="AK256" s="49"/>
      <c r="AL256" s="49"/>
      <c r="AM256" s="117" t="str">
        <f>IF([1]回答表!X47="○",[1]回答表!G420,IF([1]回答表!AA47="○",[1]回答表!G437,""))</f>
        <v/>
      </c>
      <c r="AN256" s="118"/>
      <c r="AO256" s="118"/>
      <c r="AP256" s="118"/>
      <c r="AQ256" s="118"/>
      <c r="AR256" s="118"/>
      <c r="AS256" s="118"/>
      <c r="AT256" s="119"/>
      <c r="AU256" s="117" t="str">
        <f>IF([1]回答表!X47="○",[1]回答表!G421,IF([1]回答表!AA47="○",[1]回答表!G438,""))</f>
        <v/>
      </c>
      <c r="AV256" s="118"/>
      <c r="AW256" s="118"/>
      <c r="AX256" s="118"/>
      <c r="AY256" s="118"/>
      <c r="AZ256" s="118"/>
      <c r="BA256" s="118"/>
      <c r="BB256" s="119"/>
      <c r="BC256" s="39"/>
      <c r="BD256" s="34"/>
      <c r="BE256" s="81"/>
      <c r="BF256" s="82"/>
      <c r="BG256" s="82"/>
      <c r="BH256" s="82"/>
      <c r="BI256" s="81"/>
      <c r="BJ256" s="82"/>
      <c r="BK256" s="82"/>
      <c r="BL256" s="82"/>
      <c r="BM256" s="81"/>
      <c r="BN256" s="82"/>
      <c r="BO256" s="82"/>
      <c r="BP256" s="85"/>
      <c r="BQ256" s="37"/>
      <c r="BR256" s="24"/>
    </row>
    <row r="257" spans="1:70" ht="15.6" customHeight="1" x14ac:dyDescent="0.4">
      <c r="A257" s="24"/>
      <c r="B257" s="24"/>
      <c r="C257" s="32"/>
      <c r="D257" s="93"/>
      <c r="E257" s="94"/>
      <c r="F257" s="94"/>
      <c r="G257" s="94"/>
      <c r="H257" s="94"/>
      <c r="I257" s="94"/>
      <c r="J257" s="94"/>
      <c r="K257" s="94"/>
      <c r="L257" s="94"/>
      <c r="M257" s="95"/>
      <c r="N257" s="102"/>
      <c r="O257" s="103"/>
      <c r="P257" s="103"/>
      <c r="Q257" s="104"/>
      <c r="R257" s="38"/>
      <c r="S257" s="38"/>
      <c r="T257" s="38"/>
      <c r="U257" s="108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10"/>
      <c r="AK257" s="49"/>
      <c r="AL257" s="49"/>
      <c r="AM257" s="120"/>
      <c r="AN257" s="121"/>
      <c r="AO257" s="121"/>
      <c r="AP257" s="121"/>
      <c r="AQ257" s="121"/>
      <c r="AR257" s="121"/>
      <c r="AS257" s="121"/>
      <c r="AT257" s="122"/>
      <c r="AU257" s="120"/>
      <c r="AV257" s="121"/>
      <c r="AW257" s="121"/>
      <c r="AX257" s="121"/>
      <c r="AY257" s="121"/>
      <c r="AZ257" s="121"/>
      <c r="BA257" s="121"/>
      <c r="BB257" s="122"/>
      <c r="BC257" s="39"/>
      <c r="BD257" s="34"/>
      <c r="BE257" s="81" t="str">
        <f>IF([1]回答表!X47="○",[1]回答表!E424,IF([1]回答表!AA47="○",[1]回答表!E441,""))</f>
        <v/>
      </c>
      <c r="BF257" s="82"/>
      <c r="BG257" s="82"/>
      <c r="BH257" s="82"/>
      <c r="BI257" s="81" t="str">
        <f>IF([1]回答表!X47="○",[1]回答表!E425,IF([1]回答表!AA47="○",[1]回答表!E442,""))</f>
        <v/>
      </c>
      <c r="BJ257" s="82"/>
      <c r="BK257" s="82"/>
      <c r="BL257" s="85"/>
      <c r="BM257" s="81" t="str">
        <f>IF([1]回答表!X47="○",[1]回答表!E426,IF([1]回答表!AA47="○",[1]回答表!E443,""))</f>
        <v/>
      </c>
      <c r="BN257" s="82"/>
      <c r="BO257" s="82"/>
      <c r="BP257" s="85"/>
      <c r="BQ257" s="37"/>
      <c r="BR257" s="24"/>
    </row>
    <row r="258" spans="1:70" ht="15.6" customHeight="1" x14ac:dyDescent="0.4">
      <c r="A258" s="24"/>
      <c r="B258" s="24"/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2"/>
      <c r="O258" s="52"/>
      <c r="P258" s="52"/>
      <c r="Q258" s="52"/>
      <c r="R258" s="52"/>
      <c r="S258" s="52"/>
      <c r="T258" s="52"/>
      <c r="U258" s="108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10"/>
      <c r="AK258" s="49"/>
      <c r="AL258" s="49"/>
      <c r="AM258" s="123"/>
      <c r="AN258" s="124"/>
      <c r="AO258" s="124"/>
      <c r="AP258" s="124"/>
      <c r="AQ258" s="124"/>
      <c r="AR258" s="124"/>
      <c r="AS258" s="124"/>
      <c r="AT258" s="125"/>
      <c r="AU258" s="123"/>
      <c r="AV258" s="124"/>
      <c r="AW258" s="124"/>
      <c r="AX258" s="124"/>
      <c r="AY258" s="124"/>
      <c r="AZ258" s="124"/>
      <c r="BA258" s="124"/>
      <c r="BB258" s="125"/>
      <c r="BC258" s="39"/>
      <c r="BD258" s="39"/>
      <c r="BE258" s="81"/>
      <c r="BF258" s="82"/>
      <c r="BG258" s="82"/>
      <c r="BH258" s="82"/>
      <c r="BI258" s="81"/>
      <c r="BJ258" s="82"/>
      <c r="BK258" s="82"/>
      <c r="BL258" s="85"/>
      <c r="BM258" s="81"/>
      <c r="BN258" s="82"/>
      <c r="BO258" s="82"/>
      <c r="BP258" s="85"/>
      <c r="BQ258" s="37"/>
      <c r="BR258" s="24"/>
    </row>
    <row r="259" spans="1:70" ht="15.6" customHeight="1" x14ac:dyDescent="0.4">
      <c r="A259" s="24"/>
      <c r="B259" s="24"/>
      <c r="C259" s="3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2"/>
      <c r="O259" s="52"/>
      <c r="P259" s="52"/>
      <c r="Q259" s="52"/>
      <c r="R259" s="52"/>
      <c r="S259" s="52"/>
      <c r="T259" s="52"/>
      <c r="U259" s="108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10"/>
      <c r="AK259" s="49"/>
      <c r="AL259" s="49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9"/>
      <c r="BD259" s="34"/>
      <c r="BE259" s="81"/>
      <c r="BF259" s="82"/>
      <c r="BG259" s="82"/>
      <c r="BH259" s="82"/>
      <c r="BI259" s="81"/>
      <c r="BJ259" s="82"/>
      <c r="BK259" s="82"/>
      <c r="BL259" s="85"/>
      <c r="BM259" s="81"/>
      <c r="BN259" s="82"/>
      <c r="BO259" s="82"/>
      <c r="BP259" s="85"/>
      <c r="BQ259" s="37"/>
      <c r="BR259" s="24"/>
    </row>
    <row r="260" spans="1:70" ht="15.6" customHeight="1" x14ac:dyDescent="0.4">
      <c r="A260" s="24"/>
      <c r="B260" s="24"/>
      <c r="C260" s="32"/>
      <c r="D260" s="139" t="s">
        <v>26</v>
      </c>
      <c r="E260" s="140"/>
      <c r="F260" s="140"/>
      <c r="G260" s="140"/>
      <c r="H260" s="140"/>
      <c r="I260" s="140"/>
      <c r="J260" s="140"/>
      <c r="K260" s="140"/>
      <c r="L260" s="140"/>
      <c r="M260" s="141"/>
      <c r="N260" s="96" t="str">
        <f>IF([1]回答表!AA47="○","○","")</f>
        <v/>
      </c>
      <c r="O260" s="97"/>
      <c r="P260" s="97"/>
      <c r="Q260" s="98"/>
      <c r="R260" s="38"/>
      <c r="S260" s="38"/>
      <c r="T260" s="38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49"/>
      <c r="AL260" s="49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9"/>
      <c r="BD260" s="53"/>
      <c r="BE260" s="81"/>
      <c r="BF260" s="82"/>
      <c r="BG260" s="82"/>
      <c r="BH260" s="82"/>
      <c r="BI260" s="81"/>
      <c r="BJ260" s="82"/>
      <c r="BK260" s="82"/>
      <c r="BL260" s="85"/>
      <c r="BM260" s="81"/>
      <c r="BN260" s="82"/>
      <c r="BO260" s="82"/>
      <c r="BP260" s="85"/>
      <c r="BQ260" s="37"/>
      <c r="BR260" s="24"/>
    </row>
    <row r="261" spans="1:70" ht="15.6" customHeight="1" x14ac:dyDescent="0.4">
      <c r="A261" s="24"/>
      <c r="B261" s="24"/>
      <c r="C261" s="32"/>
      <c r="D261" s="142"/>
      <c r="E261" s="143"/>
      <c r="F261" s="143"/>
      <c r="G261" s="143"/>
      <c r="H261" s="143"/>
      <c r="I261" s="143"/>
      <c r="J261" s="143"/>
      <c r="K261" s="143"/>
      <c r="L261" s="143"/>
      <c r="M261" s="144"/>
      <c r="N261" s="99"/>
      <c r="O261" s="100"/>
      <c r="P261" s="100"/>
      <c r="Q261" s="101"/>
      <c r="R261" s="38"/>
      <c r="S261" s="38"/>
      <c r="T261" s="38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49"/>
      <c r="AL261" s="49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9"/>
      <c r="BD261" s="53"/>
      <c r="BE261" s="81" t="s">
        <v>23</v>
      </c>
      <c r="BF261" s="82"/>
      <c r="BG261" s="82"/>
      <c r="BH261" s="82"/>
      <c r="BI261" s="81" t="s">
        <v>24</v>
      </c>
      <c r="BJ261" s="82"/>
      <c r="BK261" s="82"/>
      <c r="BL261" s="82"/>
      <c r="BM261" s="81" t="s">
        <v>25</v>
      </c>
      <c r="BN261" s="82"/>
      <c r="BO261" s="82"/>
      <c r="BP261" s="85"/>
      <c r="BQ261" s="37"/>
      <c r="BR261" s="24"/>
    </row>
    <row r="262" spans="1:70" ht="15.6" customHeight="1" x14ac:dyDescent="0.4">
      <c r="A262" s="24"/>
      <c r="B262" s="24"/>
      <c r="C262" s="32"/>
      <c r="D262" s="142"/>
      <c r="E262" s="143"/>
      <c r="F262" s="143"/>
      <c r="G262" s="143"/>
      <c r="H262" s="143"/>
      <c r="I262" s="143"/>
      <c r="J262" s="143"/>
      <c r="K262" s="143"/>
      <c r="L262" s="143"/>
      <c r="M262" s="144"/>
      <c r="N262" s="99"/>
      <c r="O262" s="100"/>
      <c r="P262" s="100"/>
      <c r="Q262" s="101"/>
      <c r="R262" s="38"/>
      <c r="S262" s="38"/>
      <c r="T262" s="38"/>
      <c r="U262" s="108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10"/>
      <c r="AK262" s="49"/>
      <c r="AL262" s="49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9"/>
      <c r="BD262" s="53"/>
      <c r="BE262" s="81"/>
      <c r="BF262" s="82"/>
      <c r="BG262" s="82"/>
      <c r="BH262" s="82"/>
      <c r="BI262" s="81"/>
      <c r="BJ262" s="82"/>
      <c r="BK262" s="82"/>
      <c r="BL262" s="82"/>
      <c r="BM262" s="81"/>
      <c r="BN262" s="82"/>
      <c r="BO262" s="82"/>
      <c r="BP262" s="85"/>
      <c r="BQ262" s="37"/>
      <c r="BR262" s="24"/>
    </row>
    <row r="263" spans="1:70" ht="15.6" customHeight="1" x14ac:dyDescent="0.4">
      <c r="A263" s="24"/>
      <c r="B263" s="24"/>
      <c r="C263" s="32"/>
      <c r="D263" s="145"/>
      <c r="E263" s="146"/>
      <c r="F263" s="146"/>
      <c r="G263" s="146"/>
      <c r="H263" s="146"/>
      <c r="I263" s="146"/>
      <c r="J263" s="146"/>
      <c r="K263" s="146"/>
      <c r="L263" s="146"/>
      <c r="M263" s="147"/>
      <c r="N263" s="102"/>
      <c r="O263" s="103"/>
      <c r="P263" s="103"/>
      <c r="Q263" s="104"/>
      <c r="R263" s="38"/>
      <c r="S263" s="38"/>
      <c r="T263" s="38"/>
      <c r="U263" s="111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3"/>
      <c r="AK263" s="49"/>
      <c r="AL263" s="49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9"/>
      <c r="BD263" s="53"/>
      <c r="BE263" s="83"/>
      <c r="BF263" s="84"/>
      <c r="BG263" s="84"/>
      <c r="BH263" s="84"/>
      <c r="BI263" s="83"/>
      <c r="BJ263" s="84"/>
      <c r="BK263" s="84"/>
      <c r="BL263" s="84"/>
      <c r="BM263" s="83"/>
      <c r="BN263" s="84"/>
      <c r="BO263" s="84"/>
      <c r="BP263" s="86"/>
      <c r="BQ263" s="37"/>
      <c r="BR263" s="24"/>
    </row>
    <row r="264" spans="1:70" ht="15.6" customHeight="1" x14ac:dyDescent="0.5">
      <c r="A264" s="24"/>
      <c r="B264" s="24"/>
      <c r="C264" s="3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18"/>
      <c r="Y264" s="18"/>
      <c r="Z264" s="18"/>
      <c r="AA264" s="35"/>
      <c r="AB264" s="35"/>
      <c r="AC264" s="35"/>
      <c r="AD264" s="35"/>
      <c r="AE264" s="35"/>
      <c r="AF264" s="35"/>
      <c r="AG264" s="35"/>
      <c r="AH264" s="35"/>
      <c r="AI264" s="35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37"/>
      <c r="BR264" s="24"/>
    </row>
    <row r="265" spans="1:70" ht="19.350000000000001" customHeight="1" x14ac:dyDescent="0.5">
      <c r="A265" s="24"/>
      <c r="B265" s="24"/>
      <c r="C265" s="3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38"/>
      <c r="O265" s="38"/>
      <c r="P265" s="38"/>
      <c r="Q265" s="38"/>
      <c r="R265" s="38"/>
      <c r="S265" s="38"/>
      <c r="T265" s="38"/>
      <c r="U265" s="42" t="s">
        <v>32</v>
      </c>
      <c r="V265" s="38"/>
      <c r="W265" s="38"/>
      <c r="X265" s="38"/>
      <c r="Y265" s="38"/>
      <c r="Z265" s="38"/>
      <c r="AA265" s="35"/>
      <c r="AB265" s="43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2" t="s">
        <v>33</v>
      </c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18"/>
      <c r="BQ265" s="37"/>
      <c r="BR265" s="24"/>
    </row>
    <row r="266" spans="1:70" ht="15.6" customHeight="1" x14ac:dyDescent="0.4">
      <c r="A266" s="24"/>
      <c r="B266" s="24"/>
      <c r="C266" s="32"/>
      <c r="D266" s="87" t="s">
        <v>34</v>
      </c>
      <c r="E266" s="88"/>
      <c r="F266" s="88"/>
      <c r="G266" s="88"/>
      <c r="H266" s="88"/>
      <c r="I266" s="88"/>
      <c r="J266" s="88"/>
      <c r="K266" s="88"/>
      <c r="L266" s="88"/>
      <c r="M266" s="89"/>
      <c r="N266" s="96" t="str">
        <f>IF([1]回答表!AD47="○","○","")</f>
        <v/>
      </c>
      <c r="O266" s="97"/>
      <c r="P266" s="97"/>
      <c r="Q266" s="98"/>
      <c r="R266" s="38"/>
      <c r="S266" s="38"/>
      <c r="T266" s="38"/>
      <c r="U266" s="105" t="str">
        <f>IF([1]回答表!AD47="○",[1]回答表!B448,"")</f>
        <v/>
      </c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7"/>
      <c r="AK266" s="49"/>
      <c r="AL266" s="49"/>
      <c r="AM266" s="105" t="str">
        <f>IF([1]回答表!AD47="○",[1]回答表!B454,"")</f>
        <v/>
      </c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7"/>
      <c r="BQ266" s="37"/>
      <c r="BR266" s="24"/>
    </row>
    <row r="267" spans="1:70" ht="15.6" customHeight="1" x14ac:dyDescent="0.4">
      <c r="A267" s="24"/>
      <c r="B267" s="24"/>
      <c r="C267" s="32"/>
      <c r="D267" s="90"/>
      <c r="E267" s="91"/>
      <c r="F267" s="91"/>
      <c r="G267" s="91"/>
      <c r="H267" s="91"/>
      <c r="I267" s="91"/>
      <c r="J267" s="91"/>
      <c r="K267" s="91"/>
      <c r="L267" s="91"/>
      <c r="M267" s="92"/>
      <c r="N267" s="99"/>
      <c r="O267" s="100"/>
      <c r="P267" s="100"/>
      <c r="Q267" s="101"/>
      <c r="R267" s="38"/>
      <c r="S267" s="38"/>
      <c r="T267" s="38"/>
      <c r="U267" s="108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10"/>
      <c r="AK267" s="49"/>
      <c r="AL267" s="49"/>
      <c r="AM267" s="108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10"/>
      <c r="BQ267" s="37"/>
      <c r="BR267" s="24"/>
    </row>
    <row r="268" spans="1:70" ht="15.6" customHeight="1" x14ac:dyDescent="0.4">
      <c r="A268" s="24"/>
      <c r="B268" s="24"/>
      <c r="C268" s="32"/>
      <c r="D268" s="90"/>
      <c r="E268" s="91"/>
      <c r="F268" s="91"/>
      <c r="G268" s="91"/>
      <c r="H268" s="91"/>
      <c r="I268" s="91"/>
      <c r="J268" s="91"/>
      <c r="K268" s="91"/>
      <c r="L268" s="91"/>
      <c r="M268" s="92"/>
      <c r="N268" s="99"/>
      <c r="O268" s="100"/>
      <c r="P268" s="100"/>
      <c r="Q268" s="101"/>
      <c r="R268" s="38"/>
      <c r="S268" s="38"/>
      <c r="T268" s="38"/>
      <c r="U268" s="108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10"/>
      <c r="AK268" s="49"/>
      <c r="AL268" s="49"/>
      <c r="AM268" s="108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10"/>
      <c r="BQ268" s="37"/>
      <c r="BR268" s="24"/>
    </row>
    <row r="269" spans="1:70" ht="15.6" customHeight="1" x14ac:dyDescent="0.4">
      <c r="C269" s="32"/>
      <c r="D269" s="93"/>
      <c r="E269" s="94"/>
      <c r="F269" s="94"/>
      <c r="G269" s="94"/>
      <c r="H269" s="94"/>
      <c r="I269" s="94"/>
      <c r="J269" s="94"/>
      <c r="K269" s="94"/>
      <c r="L269" s="94"/>
      <c r="M269" s="95"/>
      <c r="N269" s="102"/>
      <c r="O269" s="103"/>
      <c r="P269" s="103"/>
      <c r="Q269" s="104"/>
      <c r="R269" s="38"/>
      <c r="S269" s="38"/>
      <c r="T269" s="38"/>
      <c r="U269" s="111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3"/>
      <c r="AK269" s="49"/>
      <c r="AL269" s="49"/>
      <c r="AM269" s="111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3"/>
      <c r="BQ269" s="37"/>
    </row>
    <row r="270" spans="1:70" ht="15.6" customHeight="1" x14ac:dyDescent="0.4"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8"/>
    </row>
    <row r="271" spans="1:70" ht="15.6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</row>
    <row r="272" spans="1:70" ht="15.6" customHeight="1" x14ac:dyDescent="0.4"/>
    <row r="273" spans="3:69" ht="15.6" customHeight="1" x14ac:dyDescent="0.4"/>
    <row r="274" spans="3:69" ht="15.6" customHeight="1" x14ac:dyDescent="0.4"/>
    <row r="275" spans="3:69" ht="21.95" customHeight="1" x14ac:dyDescent="0.4">
      <c r="C275" s="71" t="s">
        <v>73</v>
      </c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</row>
    <row r="276" spans="3:69" ht="21.95" customHeight="1" x14ac:dyDescent="0.4"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</row>
    <row r="277" spans="3:69" ht="21.95" customHeight="1" x14ac:dyDescent="0.4"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</row>
    <row r="278" spans="3:69" ht="15.6" customHeight="1" x14ac:dyDescent="0.4">
      <c r="C278" s="63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65"/>
    </row>
    <row r="279" spans="3:69" ht="18.95" customHeight="1" x14ac:dyDescent="0.4">
      <c r="C279" s="66"/>
      <c r="D279" s="72" t="str">
        <f>IF([1]回答表!R48="○",[1]回答表!B467,"")</f>
        <v/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4"/>
      <c r="BQ279" s="67"/>
    </row>
    <row r="280" spans="3:69" ht="23.45" customHeight="1" x14ac:dyDescent="0.4">
      <c r="C280" s="66"/>
      <c r="D280" s="7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7"/>
      <c r="BQ280" s="67"/>
    </row>
    <row r="281" spans="3:69" ht="23.45" customHeight="1" x14ac:dyDescent="0.4">
      <c r="C281" s="66"/>
      <c r="D281" s="7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7"/>
      <c r="BQ281" s="67"/>
    </row>
    <row r="282" spans="3:69" ht="23.45" customHeight="1" x14ac:dyDescent="0.4">
      <c r="C282" s="66"/>
      <c r="D282" s="7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7"/>
      <c r="BQ282" s="67"/>
    </row>
    <row r="283" spans="3:69" ht="23.45" customHeight="1" x14ac:dyDescent="0.4">
      <c r="C283" s="66"/>
      <c r="D283" s="75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7"/>
      <c r="BQ283" s="67"/>
    </row>
    <row r="284" spans="3:69" ht="23.45" customHeight="1" x14ac:dyDescent="0.4">
      <c r="C284" s="66"/>
      <c r="D284" s="75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7"/>
      <c r="BQ284" s="67"/>
    </row>
    <row r="285" spans="3:69" ht="23.45" customHeight="1" x14ac:dyDescent="0.4">
      <c r="C285" s="66"/>
      <c r="D285" s="75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7"/>
      <c r="BQ285" s="67"/>
    </row>
    <row r="286" spans="3:69" ht="23.45" customHeight="1" x14ac:dyDescent="0.4">
      <c r="C286" s="66"/>
      <c r="D286" s="75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7"/>
      <c r="BQ286" s="67"/>
    </row>
    <row r="287" spans="3:69" ht="23.45" customHeight="1" x14ac:dyDescent="0.4">
      <c r="C287" s="66"/>
      <c r="D287" s="75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7"/>
      <c r="BQ287" s="67"/>
    </row>
    <row r="288" spans="3:69" ht="23.45" customHeight="1" x14ac:dyDescent="0.4">
      <c r="C288" s="66"/>
      <c r="D288" s="75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7"/>
      <c r="BQ288" s="67"/>
    </row>
    <row r="289" spans="3:69" ht="23.45" customHeight="1" x14ac:dyDescent="0.4">
      <c r="C289" s="66"/>
      <c r="D289" s="75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7"/>
      <c r="BQ289" s="67"/>
    </row>
    <row r="290" spans="3:69" ht="23.45" customHeight="1" x14ac:dyDescent="0.4">
      <c r="C290" s="66"/>
      <c r="D290" s="75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7"/>
      <c r="BQ290" s="67"/>
    </row>
    <row r="291" spans="3:69" ht="23.45" customHeight="1" x14ac:dyDescent="0.4">
      <c r="C291" s="66"/>
      <c r="D291" s="75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7"/>
      <c r="BQ291" s="67"/>
    </row>
    <row r="292" spans="3:69" ht="23.45" customHeight="1" x14ac:dyDescent="0.4">
      <c r="C292" s="66"/>
      <c r="D292" s="75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7"/>
      <c r="BQ292" s="67"/>
    </row>
    <row r="293" spans="3:69" ht="23.45" customHeight="1" x14ac:dyDescent="0.4">
      <c r="C293" s="66"/>
      <c r="D293" s="75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7"/>
      <c r="BQ293" s="67"/>
    </row>
    <row r="294" spans="3:69" ht="23.45" customHeight="1" x14ac:dyDescent="0.4">
      <c r="C294" s="66"/>
      <c r="D294" s="75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7"/>
      <c r="BQ294" s="67"/>
    </row>
    <row r="295" spans="3:69" ht="23.45" customHeight="1" x14ac:dyDescent="0.4">
      <c r="C295" s="66"/>
      <c r="D295" s="75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7"/>
      <c r="BQ295" s="67"/>
    </row>
    <row r="296" spans="3:69" ht="23.45" customHeight="1" x14ac:dyDescent="0.4">
      <c r="C296" s="66"/>
      <c r="D296" s="75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7"/>
      <c r="BQ296" s="67"/>
    </row>
    <row r="297" spans="3:69" ht="23.45" customHeight="1" x14ac:dyDescent="0.4">
      <c r="C297" s="66"/>
      <c r="D297" s="78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79"/>
      <c r="AS297" s="79"/>
      <c r="AT297" s="79"/>
      <c r="AU297" s="79"/>
      <c r="AV297" s="79"/>
      <c r="AW297" s="79"/>
      <c r="AX297" s="79"/>
      <c r="AY297" s="79"/>
      <c r="AZ297" s="79"/>
      <c r="BA297" s="79"/>
      <c r="BB297" s="79"/>
      <c r="BC297" s="79"/>
      <c r="BD297" s="79"/>
      <c r="BE297" s="79"/>
      <c r="BF297" s="79"/>
      <c r="BG297" s="79"/>
      <c r="BH297" s="79"/>
      <c r="BI297" s="79"/>
      <c r="BJ297" s="79"/>
      <c r="BK297" s="79"/>
      <c r="BL297" s="79"/>
      <c r="BM297" s="79"/>
      <c r="BN297" s="79"/>
      <c r="BO297" s="79"/>
      <c r="BP297" s="80"/>
      <c r="BQ297" s="37"/>
    </row>
    <row r="298" spans="3:69" ht="12.6" customHeight="1" x14ac:dyDescent="0.4">
      <c r="C298" s="68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70"/>
    </row>
  </sheetData>
  <mergeCells count="303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</mergeCells>
  <phoneticPr fontId="1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rowBreaks count="3" manualBreakCount="3">
    <brk id="80" max="69" man="1"/>
    <brk id="152" max="69" man="1"/>
    <brk id="24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</vt:lpstr>
      <vt:lpstr>簡易水道</vt:lpstr>
      <vt:lpstr>下水道（公共下水道）</vt:lpstr>
      <vt:lpstr>下水道（特定環境保全公共下水道）</vt:lpstr>
      <vt:lpstr>'下水道（公共下水道）'!Print_Area</vt:lpstr>
      <vt:lpstr>'下水道（特定環境保全公共下水道）'!Print_Area</vt:lpstr>
      <vt:lpstr>簡易水道!Print_Area</vt:lpstr>
      <vt:lpstr>水道!Print_Area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　綾夏</dc:creator>
  <cp:lastModifiedBy>横井　綾夏</cp:lastModifiedBy>
  <cp:lastPrinted>2020-11-17T01:23:45Z</cp:lastPrinted>
  <dcterms:created xsi:type="dcterms:W3CDTF">2020-11-17T01:19:45Z</dcterms:created>
  <dcterms:modified xsi:type="dcterms:W3CDTF">2020-11-17T07:13:04Z</dcterms:modified>
</cp:coreProperties>
</file>